
<file path=[Content_Types].xml><?xml version="1.0" encoding="utf-8"?>
<Types xmlns="http://schemas.openxmlformats.org/package/2006/content-types">
  <Default Extension="xml" ContentType="application/xml"/>
  <Default Extension="jpeg" ContentType="image/jpeg"/>
  <Default Extension="vml" ContentType="application/vnd.openxmlformats-officedocument.vmlDrawing"/>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5" lowestEdited="5" rupBuild="24816"/>
  <workbookPr showInkAnnotation="0" codeName="ThisWorkbook" autoCompressPictures="0"/>
  <bookViews>
    <workbookView xWindow="0" yWindow="20" windowWidth="48920" windowHeight="13320" tabRatio="500" activeTab="1"/>
  </bookViews>
  <sheets>
    <sheet name="Sheet1" sheetId="1" r:id="rId1"/>
    <sheet name="cost-performance" sheetId="3" r:id="rId2"/>
  </sheets>
  <calcPr calcId="140000" concurrentCalc="0"/>
  <extLst>
    <ext xmlns:mx="http://schemas.microsoft.com/office/mac/excel/2008/main" uri="{7523E5D3-25F3-A5E0-1632-64F254C22452}">
      <mx:ArchID Flags="2"/>
    </ext>
  </extLst>
</workbook>
</file>

<file path=xl/calcChain.xml><?xml version="1.0" encoding="utf-8"?>
<calcChain xmlns="http://schemas.openxmlformats.org/spreadsheetml/2006/main">
  <c r="C54" i="3" l="1"/>
  <c r="C53" i="3"/>
  <c r="C39" i="3"/>
  <c r="C36" i="3"/>
  <c r="C33" i="3"/>
  <c r="C45" i="3"/>
  <c r="C42" i="3"/>
  <c r="C48" i="3"/>
  <c r="N53" i="3"/>
  <c r="K42" i="3"/>
  <c r="K43" i="3"/>
  <c r="K44" i="3"/>
  <c r="K45" i="3"/>
  <c r="K46" i="3"/>
  <c r="K47" i="3"/>
  <c r="C51" i="3"/>
  <c r="C52" i="3"/>
  <c r="C55" i="3"/>
  <c r="H51" i="3"/>
  <c r="H52" i="3"/>
  <c r="F53" i="3"/>
  <c r="G54" i="3"/>
  <c r="H55" i="3"/>
  <c r="K51" i="3"/>
  <c r="L51" i="3"/>
  <c r="M51" i="3"/>
  <c r="N51" i="3"/>
  <c r="O51" i="3"/>
  <c r="K52" i="3"/>
  <c r="L52" i="3"/>
  <c r="M52" i="3"/>
  <c r="N52" i="3"/>
  <c r="O52" i="3"/>
  <c r="K53" i="3"/>
  <c r="L53" i="3"/>
  <c r="M53" i="3"/>
  <c r="O53" i="3"/>
  <c r="K54" i="3"/>
  <c r="L54" i="3"/>
  <c r="M54" i="3"/>
  <c r="N54" i="3"/>
  <c r="O54" i="3"/>
  <c r="K55" i="3"/>
  <c r="L55" i="3"/>
  <c r="M55" i="3"/>
  <c r="N55" i="3"/>
  <c r="O55" i="3"/>
  <c r="P51" i="3"/>
  <c r="Q51" i="3"/>
  <c r="R51" i="3"/>
  <c r="S51" i="3"/>
  <c r="T51" i="3"/>
  <c r="U51" i="3"/>
  <c r="V51" i="3"/>
  <c r="P52" i="3"/>
  <c r="Q52" i="3"/>
  <c r="R52" i="3"/>
  <c r="S52" i="3"/>
  <c r="T52" i="3"/>
  <c r="U52" i="3"/>
  <c r="V52" i="3"/>
  <c r="P53" i="3"/>
  <c r="Q53" i="3"/>
  <c r="R53" i="3"/>
  <c r="S53" i="3"/>
  <c r="T53" i="3"/>
  <c r="U53" i="3"/>
  <c r="V53" i="3"/>
  <c r="P54" i="3"/>
  <c r="Q54" i="3"/>
  <c r="R54" i="3"/>
  <c r="S54" i="3"/>
  <c r="T54" i="3"/>
  <c r="U54" i="3"/>
  <c r="V54" i="3"/>
  <c r="P55" i="3"/>
  <c r="Q55" i="3"/>
  <c r="R55" i="3"/>
  <c r="S55" i="3"/>
  <c r="T55" i="3"/>
  <c r="U55" i="3"/>
  <c r="V55" i="3"/>
  <c r="W51" i="3"/>
  <c r="W52" i="3"/>
  <c r="W53" i="3"/>
  <c r="W54" i="3"/>
  <c r="W55" i="3"/>
  <c r="X51" i="3"/>
  <c r="X52" i="3"/>
  <c r="X53" i="3"/>
  <c r="X54" i="3"/>
  <c r="X55" i="3"/>
  <c r="Y45" i="1"/>
  <c r="P45" i="1"/>
  <c r="T39" i="3"/>
  <c r="T40" i="3"/>
  <c r="T41" i="3"/>
  <c r="T42" i="3"/>
  <c r="T43" i="3"/>
  <c r="T44" i="3"/>
  <c r="C50" i="3"/>
  <c r="C49" i="3"/>
  <c r="C41" i="3"/>
  <c r="C40" i="3"/>
  <c r="X50" i="3"/>
  <c r="W50" i="3"/>
  <c r="V50" i="3"/>
  <c r="U50" i="3"/>
  <c r="T50" i="3"/>
  <c r="S50" i="3"/>
  <c r="R50" i="3"/>
  <c r="Q50" i="3"/>
  <c r="P50" i="3"/>
  <c r="O50" i="3"/>
  <c r="N50" i="3"/>
  <c r="M50" i="3"/>
  <c r="L50" i="3"/>
  <c r="K50" i="3"/>
  <c r="H50" i="3"/>
  <c r="X49" i="3"/>
  <c r="W49" i="3"/>
  <c r="V49" i="3"/>
  <c r="U49" i="3"/>
  <c r="T49" i="3"/>
  <c r="S49" i="3"/>
  <c r="R49" i="3"/>
  <c r="Q49" i="3"/>
  <c r="P49" i="3"/>
  <c r="O49" i="3"/>
  <c r="N49" i="3"/>
  <c r="M49" i="3"/>
  <c r="L49" i="3"/>
  <c r="K49" i="3"/>
  <c r="G49" i="3"/>
  <c r="X48" i="3"/>
  <c r="W48" i="3"/>
  <c r="V48" i="3"/>
  <c r="U48" i="3"/>
  <c r="T48" i="3"/>
  <c r="S48" i="3"/>
  <c r="R48" i="3"/>
  <c r="Q48" i="3"/>
  <c r="P48" i="3"/>
  <c r="O48" i="3"/>
  <c r="N48" i="3"/>
  <c r="M48" i="3"/>
  <c r="L48" i="3"/>
  <c r="K48" i="3"/>
  <c r="F48" i="3"/>
  <c r="X47" i="3"/>
  <c r="W47" i="3"/>
  <c r="V47" i="3"/>
  <c r="U47" i="3"/>
  <c r="T47" i="3"/>
  <c r="S47" i="3"/>
  <c r="R47" i="3"/>
  <c r="Q47" i="3"/>
  <c r="P47" i="3"/>
  <c r="O47" i="3"/>
  <c r="N47" i="3"/>
  <c r="M47" i="3"/>
  <c r="L47" i="3"/>
  <c r="H47" i="3"/>
  <c r="C47" i="3"/>
  <c r="X46" i="3"/>
  <c r="W46" i="3"/>
  <c r="V46" i="3"/>
  <c r="U46" i="3"/>
  <c r="T46" i="3"/>
  <c r="S46" i="3"/>
  <c r="R46" i="3"/>
  <c r="Q46" i="3"/>
  <c r="P46" i="3"/>
  <c r="O46" i="3"/>
  <c r="N46" i="3"/>
  <c r="M46" i="3"/>
  <c r="L46" i="3"/>
  <c r="G46" i="3"/>
  <c r="C46" i="3"/>
  <c r="X45" i="3"/>
  <c r="W45" i="3"/>
  <c r="V45" i="3"/>
  <c r="U45" i="3"/>
  <c r="T45" i="3"/>
  <c r="S45" i="3"/>
  <c r="R45" i="3"/>
  <c r="Q45" i="3"/>
  <c r="P45" i="3"/>
  <c r="O45" i="3"/>
  <c r="N45" i="3"/>
  <c r="M45" i="3"/>
  <c r="L45" i="3"/>
  <c r="F45" i="3"/>
  <c r="X44" i="3"/>
  <c r="W44" i="3"/>
  <c r="V44" i="3"/>
  <c r="U44" i="3"/>
  <c r="S44" i="3"/>
  <c r="R44" i="3"/>
  <c r="Q44" i="3"/>
  <c r="P44" i="3"/>
  <c r="O44" i="3"/>
  <c r="N44" i="3"/>
  <c r="M44" i="3"/>
  <c r="L44" i="3"/>
  <c r="H44" i="3"/>
  <c r="C44" i="3"/>
  <c r="X43" i="3"/>
  <c r="W43" i="3"/>
  <c r="V43" i="3"/>
  <c r="U43" i="3"/>
  <c r="S43" i="3"/>
  <c r="R43" i="3"/>
  <c r="Q43" i="3"/>
  <c r="P43" i="3"/>
  <c r="O43" i="3"/>
  <c r="N43" i="3"/>
  <c r="M43" i="3"/>
  <c r="L43" i="3"/>
  <c r="G43" i="3"/>
  <c r="C43" i="3"/>
  <c r="X42" i="3"/>
  <c r="W42" i="3"/>
  <c r="V42" i="3"/>
  <c r="U42" i="3"/>
  <c r="S42" i="3"/>
  <c r="R42" i="3"/>
  <c r="Q42" i="3"/>
  <c r="P42" i="3"/>
  <c r="O42" i="3"/>
  <c r="N42" i="3"/>
  <c r="M42" i="3"/>
  <c r="L42" i="3"/>
  <c r="F42" i="3"/>
  <c r="Y43" i="1"/>
  <c r="P43" i="1"/>
  <c r="Y42" i="1"/>
  <c r="P42" i="1"/>
  <c r="Y44" i="1"/>
  <c r="P44" i="1"/>
  <c r="F39" i="3"/>
  <c r="G40" i="3"/>
  <c r="H41" i="3"/>
  <c r="I7" i="3"/>
  <c r="X33" i="3"/>
  <c r="X4" i="3"/>
  <c r="X5" i="3"/>
  <c r="X3" i="3"/>
  <c r="A16" i="3"/>
  <c r="A13" i="3"/>
  <c r="A9" i="3"/>
  <c r="A3" i="3"/>
  <c r="A30" i="3"/>
  <c r="K39" i="3"/>
  <c r="K40" i="3"/>
  <c r="K41" i="3"/>
  <c r="I8" i="3"/>
  <c r="M18" i="3"/>
  <c r="M19" i="3"/>
  <c r="M20" i="3"/>
  <c r="M21" i="3"/>
  <c r="M22" i="3"/>
  <c r="M23" i="3"/>
  <c r="M24" i="3"/>
  <c r="M25" i="3"/>
  <c r="M26" i="3"/>
  <c r="M27" i="3"/>
  <c r="M28" i="3"/>
  <c r="M29" i="3"/>
  <c r="M16" i="3"/>
  <c r="M17" i="3"/>
  <c r="M4" i="3"/>
  <c r="M5" i="3"/>
  <c r="M6" i="3"/>
  <c r="M7" i="3"/>
  <c r="M8" i="3"/>
  <c r="M9" i="3"/>
  <c r="M3" i="3"/>
  <c r="M31" i="3"/>
  <c r="L31" i="3"/>
  <c r="L16" i="3"/>
  <c r="L17" i="3"/>
  <c r="L18" i="3"/>
  <c r="L19" i="3"/>
  <c r="P6" i="1"/>
  <c r="P7" i="1"/>
  <c r="P5" i="1"/>
  <c r="Y38" i="1"/>
  <c r="Y39" i="1"/>
  <c r="Y37" i="1"/>
  <c r="Y34" i="1"/>
  <c r="Y35" i="1"/>
  <c r="Y33" i="1"/>
  <c r="Y29" i="1"/>
  <c r="Y18" i="1"/>
  <c r="Y19" i="1"/>
  <c r="Y20" i="1"/>
  <c r="Y21" i="1"/>
  <c r="Y22" i="1"/>
  <c r="Y17" i="1"/>
  <c r="Y14" i="1"/>
  <c r="Y15" i="1"/>
  <c r="Y13" i="1"/>
  <c r="X27" i="3"/>
  <c r="X28" i="3"/>
  <c r="X29" i="3"/>
  <c r="X30" i="3"/>
  <c r="X31" i="3"/>
  <c r="X32" i="3"/>
  <c r="X34" i="3"/>
  <c r="X35" i="3"/>
  <c r="X36" i="3"/>
  <c r="X37" i="3"/>
  <c r="X38" i="3"/>
  <c r="X39" i="3"/>
  <c r="X40" i="3"/>
  <c r="X41" i="3"/>
  <c r="P37" i="1"/>
  <c r="L33" i="3"/>
  <c r="M33" i="3"/>
  <c r="N33" i="3"/>
  <c r="O33" i="3"/>
  <c r="P33" i="3"/>
  <c r="Q33" i="3"/>
  <c r="R33" i="3"/>
  <c r="S33" i="3"/>
  <c r="T33" i="3"/>
  <c r="U33" i="3"/>
  <c r="V33" i="3"/>
  <c r="W33" i="3"/>
  <c r="L34" i="3"/>
  <c r="M34" i="3"/>
  <c r="N34" i="3"/>
  <c r="O34" i="3"/>
  <c r="P34" i="3"/>
  <c r="Q34" i="3"/>
  <c r="R34" i="3"/>
  <c r="S34" i="3"/>
  <c r="T34" i="3"/>
  <c r="U34" i="3"/>
  <c r="V34" i="3"/>
  <c r="W34" i="3"/>
  <c r="L35" i="3"/>
  <c r="M35" i="3"/>
  <c r="N35" i="3"/>
  <c r="O35" i="3"/>
  <c r="P35" i="3"/>
  <c r="Q35" i="3"/>
  <c r="R35" i="3"/>
  <c r="S35" i="3"/>
  <c r="T35" i="3"/>
  <c r="U35" i="3"/>
  <c r="V35" i="3"/>
  <c r="W35" i="3"/>
  <c r="P38" i="1"/>
  <c r="L36" i="3"/>
  <c r="M36" i="3"/>
  <c r="N36" i="3"/>
  <c r="O36" i="3"/>
  <c r="P36" i="3"/>
  <c r="Q36" i="3"/>
  <c r="R36" i="3"/>
  <c r="S36" i="3"/>
  <c r="T36" i="3"/>
  <c r="U36" i="3"/>
  <c r="V36" i="3"/>
  <c r="W36" i="3"/>
  <c r="L37" i="3"/>
  <c r="M37" i="3"/>
  <c r="N37" i="3"/>
  <c r="O37" i="3"/>
  <c r="P37" i="3"/>
  <c r="Q37" i="3"/>
  <c r="R37" i="3"/>
  <c r="S37" i="3"/>
  <c r="T37" i="3"/>
  <c r="U37" i="3"/>
  <c r="V37" i="3"/>
  <c r="W37" i="3"/>
  <c r="L38" i="3"/>
  <c r="M38" i="3"/>
  <c r="N38" i="3"/>
  <c r="O38" i="3"/>
  <c r="P38" i="3"/>
  <c r="Q38" i="3"/>
  <c r="R38" i="3"/>
  <c r="S38" i="3"/>
  <c r="T38" i="3"/>
  <c r="U38" i="3"/>
  <c r="V38" i="3"/>
  <c r="W38" i="3"/>
  <c r="P39" i="1"/>
  <c r="L39" i="3"/>
  <c r="M39" i="3"/>
  <c r="N39" i="3"/>
  <c r="O39" i="3"/>
  <c r="P39" i="3"/>
  <c r="Q39" i="3"/>
  <c r="R39" i="3"/>
  <c r="S39" i="3"/>
  <c r="U39" i="3"/>
  <c r="V39" i="3"/>
  <c r="W39" i="3"/>
  <c r="L40" i="3"/>
  <c r="M40" i="3"/>
  <c r="N40" i="3"/>
  <c r="O40" i="3"/>
  <c r="P40" i="3"/>
  <c r="Q40" i="3"/>
  <c r="R40" i="3"/>
  <c r="S40" i="3"/>
  <c r="U40" i="3"/>
  <c r="V40" i="3"/>
  <c r="W40" i="3"/>
  <c r="L41" i="3"/>
  <c r="M41" i="3"/>
  <c r="N41" i="3"/>
  <c r="O41" i="3"/>
  <c r="P41" i="3"/>
  <c r="Q41" i="3"/>
  <c r="R41" i="3"/>
  <c r="S41" i="3"/>
  <c r="U41" i="3"/>
  <c r="V41" i="3"/>
  <c r="W41" i="3"/>
  <c r="K38" i="3"/>
  <c r="H38" i="3"/>
  <c r="C38" i="3"/>
  <c r="K37" i="3"/>
  <c r="G37" i="3"/>
  <c r="C37" i="3"/>
  <c r="K36" i="3"/>
  <c r="F36" i="3"/>
  <c r="J31" i="3"/>
  <c r="J32" i="3"/>
  <c r="J30" i="3"/>
  <c r="K28" i="3"/>
  <c r="K29" i="3"/>
  <c r="K30" i="3"/>
  <c r="K31" i="3"/>
  <c r="K32" i="3"/>
  <c r="K33" i="3"/>
  <c r="K34" i="3"/>
  <c r="K35" i="3"/>
  <c r="K4" i="3"/>
  <c r="K5" i="3"/>
  <c r="K6" i="3"/>
  <c r="K7" i="3"/>
  <c r="K8" i="3"/>
  <c r="K9" i="3"/>
  <c r="K10" i="3"/>
  <c r="K11" i="3"/>
  <c r="K12" i="3"/>
  <c r="K13" i="3"/>
  <c r="K14" i="3"/>
  <c r="K15" i="3"/>
  <c r="K16" i="3"/>
  <c r="K17" i="3"/>
  <c r="K18" i="3"/>
  <c r="K19" i="3"/>
  <c r="K20" i="3"/>
  <c r="K21" i="3"/>
  <c r="K22" i="3"/>
  <c r="K23" i="3"/>
  <c r="K24" i="3"/>
  <c r="K25" i="3"/>
  <c r="K26" i="3"/>
  <c r="K27" i="3"/>
  <c r="K3" i="3"/>
  <c r="H7" i="3"/>
  <c r="J8" i="3"/>
  <c r="J7" i="3"/>
  <c r="H35" i="3"/>
  <c r="G34" i="3"/>
  <c r="F15" i="3"/>
  <c r="A33" i="3"/>
  <c r="X26" i="3"/>
  <c r="X25" i="3"/>
  <c r="X24" i="3"/>
  <c r="X23" i="3"/>
  <c r="X22" i="3"/>
  <c r="X21" i="3"/>
  <c r="X20" i="3"/>
  <c r="X19" i="3"/>
  <c r="X18" i="3"/>
  <c r="X17" i="3"/>
  <c r="X16" i="3"/>
  <c r="X14" i="3"/>
  <c r="X13" i="3"/>
  <c r="X12" i="3"/>
  <c r="X11" i="3"/>
  <c r="X10" i="3"/>
  <c r="X9" i="3"/>
  <c r="X8" i="3"/>
  <c r="X7" i="3"/>
  <c r="X6" i="3"/>
  <c r="W32" i="3"/>
  <c r="W31" i="3"/>
  <c r="W30" i="3"/>
  <c r="W29" i="3"/>
  <c r="W28" i="3"/>
  <c r="W27" i="3"/>
  <c r="W26" i="3"/>
  <c r="W25" i="3"/>
  <c r="W24" i="3"/>
  <c r="W23" i="3"/>
  <c r="W22" i="3"/>
  <c r="W21" i="3"/>
  <c r="W20" i="3"/>
  <c r="W19" i="3"/>
  <c r="W18" i="3"/>
  <c r="W17" i="3"/>
  <c r="W16" i="3"/>
  <c r="W14" i="3"/>
  <c r="W13" i="3"/>
  <c r="W12" i="3"/>
  <c r="W11" i="3"/>
  <c r="W10" i="3"/>
  <c r="W9" i="3"/>
  <c r="W8" i="3"/>
  <c r="W7" i="3"/>
  <c r="W6" i="3"/>
  <c r="W5" i="3"/>
  <c r="W4" i="3"/>
  <c r="W3" i="3"/>
  <c r="V32" i="3"/>
  <c r="V31" i="3"/>
  <c r="V30" i="3"/>
  <c r="V29" i="3"/>
  <c r="V28" i="3"/>
  <c r="V27" i="3"/>
  <c r="V26" i="3"/>
  <c r="V25" i="3"/>
  <c r="V24" i="3"/>
  <c r="V23" i="3"/>
  <c r="V22" i="3"/>
  <c r="V21" i="3"/>
  <c r="V20" i="3"/>
  <c r="V19" i="3"/>
  <c r="V18" i="3"/>
  <c r="V17" i="3"/>
  <c r="V16" i="3"/>
  <c r="V14" i="3"/>
  <c r="V13" i="3"/>
  <c r="V12" i="3"/>
  <c r="V11" i="3"/>
  <c r="V10" i="3"/>
  <c r="V9" i="3"/>
  <c r="V8" i="3"/>
  <c r="V7" i="3"/>
  <c r="V6" i="3"/>
  <c r="V5" i="3"/>
  <c r="V4" i="3"/>
  <c r="V3" i="3"/>
  <c r="U32" i="3"/>
  <c r="U31" i="3"/>
  <c r="U30" i="3"/>
  <c r="U29" i="3"/>
  <c r="U28" i="3"/>
  <c r="U27" i="3"/>
  <c r="U26" i="3"/>
  <c r="U25" i="3"/>
  <c r="U24" i="3"/>
  <c r="U23" i="3"/>
  <c r="U22" i="3"/>
  <c r="U21" i="3"/>
  <c r="U20" i="3"/>
  <c r="U19" i="3"/>
  <c r="U18" i="3"/>
  <c r="U17" i="3"/>
  <c r="U16" i="3"/>
  <c r="U14" i="3"/>
  <c r="U13" i="3"/>
  <c r="U12" i="3"/>
  <c r="U11" i="3"/>
  <c r="U10" i="3"/>
  <c r="U9" i="3"/>
  <c r="U8" i="3"/>
  <c r="U7" i="3"/>
  <c r="U6" i="3"/>
  <c r="U5" i="3"/>
  <c r="U4" i="3"/>
  <c r="U3" i="3"/>
  <c r="T32" i="3"/>
  <c r="T31" i="3"/>
  <c r="T30" i="3"/>
  <c r="T29" i="3"/>
  <c r="T28" i="3"/>
  <c r="T27" i="3"/>
  <c r="T26" i="3"/>
  <c r="T25" i="3"/>
  <c r="T24" i="3"/>
  <c r="T23" i="3"/>
  <c r="T22" i="3"/>
  <c r="T21" i="3"/>
  <c r="T20" i="3"/>
  <c r="T19" i="3"/>
  <c r="T18" i="3"/>
  <c r="T17" i="3"/>
  <c r="T16" i="3"/>
  <c r="T14" i="3"/>
  <c r="T13" i="3"/>
  <c r="T12" i="3"/>
  <c r="T11" i="3"/>
  <c r="T10" i="3"/>
  <c r="T9" i="3"/>
  <c r="T8" i="3"/>
  <c r="T7" i="3"/>
  <c r="T6" i="3"/>
  <c r="T5" i="3"/>
  <c r="T4" i="3"/>
  <c r="T3" i="3"/>
  <c r="S32" i="3"/>
  <c r="S31" i="3"/>
  <c r="S30" i="3"/>
  <c r="S29" i="3"/>
  <c r="S28" i="3"/>
  <c r="S27" i="3"/>
  <c r="S26" i="3"/>
  <c r="S25" i="3"/>
  <c r="S24" i="3"/>
  <c r="S23" i="3"/>
  <c r="S22" i="3"/>
  <c r="S21" i="3"/>
  <c r="S20" i="3"/>
  <c r="S19" i="3"/>
  <c r="S18" i="3"/>
  <c r="S17" i="3"/>
  <c r="S16" i="3"/>
  <c r="S12" i="3"/>
  <c r="S11" i="3"/>
  <c r="S10" i="3"/>
  <c r="S9" i="3"/>
  <c r="S8" i="3"/>
  <c r="S7" i="3"/>
  <c r="S6" i="3"/>
  <c r="S5" i="3"/>
  <c r="S4" i="3"/>
  <c r="S3" i="3"/>
  <c r="P35" i="1"/>
  <c r="R32" i="3"/>
  <c r="P34" i="1"/>
  <c r="R31" i="3"/>
  <c r="P33" i="1"/>
  <c r="R30" i="3"/>
  <c r="R29" i="3"/>
  <c r="R28" i="3"/>
  <c r="R27" i="3"/>
  <c r="R26" i="3"/>
  <c r="R25" i="3"/>
  <c r="R24" i="3"/>
  <c r="P28" i="1"/>
  <c r="R23" i="3"/>
  <c r="R22" i="3"/>
  <c r="P27" i="1"/>
  <c r="R21" i="3"/>
  <c r="R20" i="3"/>
  <c r="P26" i="1"/>
  <c r="R19" i="3"/>
  <c r="R18" i="3"/>
  <c r="P25" i="1"/>
  <c r="R17" i="3"/>
  <c r="R16" i="3"/>
  <c r="R15" i="3"/>
  <c r="R14" i="3"/>
  <c r="R13" i="3"/>
  <c r="P15" i="1"/>
  <c r="R12" i="3"/>
  <c r="P14" i="1"/>
  <c r="R11" i="3"/>
  <c r="P13" i="1"/>
  <c r="R10" i="3"/>
  <c r="R9" i="3"/>
  <c r="P10" i="1"/>
  <c r="R8" i="3"/>
  <c r="P9" i="1"/>
  <c r="R7" i="3"/>
  <c r="P8" i="1"/>
  <c r="R6" i="3"/>
  <c r="R5" i="3"/>
  <c r="R4" i="3"/>
  <c r="R3" i="3"/>
  <c r="Q32" i="3"/>
  <c r="Q31" i="3"/>
  <c r="Q30" i="3"/>
  <c r="Q29" i="3"/>
  <c r="Q28" i="3"/>
  <c r="Q27" i="3"/>
  <c r="Q26" i="3"/>
  <c r="Q25" i="3"/>
  <c r="Q24" i="3"/>
  <c r="Q23" i="3"/>
  <c r="Q22" i="3"/>
  <c r="Q21" i="3"/>
  <c r="Q20" i="3"/>
  <c r="Q19" i="3"/>
  <c r="Q18" i="3"/>
  <c r="Q17" i="3"/>
  <c r="Q16" i="3"/>
  <c r="Q15" i="3"/>
  <c r="Q14" i="3"/>
  <c r="Q13" i="3"/>
  <c r="Q12" i="3"/>
  <c r="Q11" i="3"/>
  <c r="Q10" i="3"/>
  <c r="Q9" i="3"/>
  <c r="Q8" i="3"/>
  <c r="Q7" i="3"/>
  <c r="Q6" i="3"/>
  <c r="Q5" i="3"/>
  <c r="Q4" i="3"/>
  <c r="Q3" i="3"/>
  <c r="P32" i="3"/>
  <c r="P31" i="3"/>
  <c r="P30" i="3"/>
  <c r="P29" i="3"/>
  <c r="P28" i="3"/>
  <c r="P27" i="3"/>
  <c r="P26" i="3"/>
  <c r="P25" i="3"/>
  <c r="P24" i="3"/>
  <c r="P23" i="3"/>
  <c r="P22" i="3"/>
  <c r="P21" i="3"/>
  <c r="P20" i="3"/>
  <c r="P19" i="3"/>
  <c r="P18" i="3"/>
  <c r="P17" i="3"/>
  <c r="P16" i="3"/>
  <c r="P15" i="3"/>
  <c r="P14" i="3"/>
  <c r="P13" i="3"/>
  <c r="P12" i="3"/>
  <c r="P11" i="3"/>
  <c r="P10" i="3"/>
  <c r="P9" i="3"/>
  <c r="P8" i="3"/>
  <c r="P7" i="3"/>
  <c r="P6" i="3"/>
  <c r="P5" i="3"/>
  <c r="P4" i="3"/>
  <c r="P3" i="3"/>
  <c r="O32" i="3"/>
  <c r="O31" i="3"/>
  <c r="O30" i="3"/>
  <c r="O29" i="3"/>
  <c r="O28" i="3"/>
  <c r="O27" i="3"/>
  <c r="O26" i="3"/>
  <c r="O25" i="3"/>
  <c r="O24" i="3"/>
  <c r="O23" i="3"/>
  <c r="O22" i="3"/>
  <c r="O21" i="3"/>
  <c r="O20" i="3"/>
  <c r="O19" i="3"/>
  <c r="O18" i="3"/>
  <c r="O17" i="3"/>
  <c r="O16" i="3"/>
  <c r="O15" i="3"/>
  <c r="O14" i="3"/>
  <c r="O13" i="3"/>
  <c r="O12" i="3"/>
  <c r="O11" i="3"/>
  <c r="O10" i="3"/>
  <c r="O9" i="3"/>
  <c r="O8" i="3"/>
  <c r="O7" i="3"/>
  <c r="O6" i="3"/>
  <c r="O5" i="3"/>
  <c r="O4" i="3"/>
  <c r="O3" i="3"/>
  <c r="N32" i="3"/>
  <c r="N31" i="3"/>
  <c r="N30" i="3"/>
  <c r="N29" i="3"/>
  <c r="N28" i="3"/>
  <c r="N27" i="3"/>
  <c r="N26" i="3"/>
  <c r="N25" i="3"/>
  <c r="N24" i="3"/>
  <c r="N23" i="3"/>
  <c r="N22" i="3"/>
  <c r="N21" i="3"/>
  <c r="N20" i="3"/>
  <c r="N19" i="3"/>
  <c r="N18" i="3"/>
  <c r="N17" i="3"/>
  <c r="N16" i="3"/>
  <c r="N15" i="3"/>
  <c r="N14" i="3"/>
  <c r="N13" i="3"/>
  <c r="N12" i="3"/>
  <c r="N11" i="3"/>
  <c r="N10" i="3"/>
  <c r="N9" i="3"/>
  <c r="N8" i="3"/>
  <c r="N7" i="3"/>
  <c r="N6" i="3"/>
  <c r="N5" i="3"/>
  <c r="N4" i="3"/>
  <c r="N3" i="3"/>
  <c r="M32" i="3"/>
  <c r="M30" i="3"/>
  <c r="M15" i="3"/>
  <c r="M14" i="3"/>
  <c r="M13" i="3"/>
  <c r="M12" i="3"/>
  <c r="M11" i="3"/>
  <c r="M10" i="3"/>
  <c r="L32" i="3"/>
  <c r="L30" i="3"/>
  <c r="L29" i="3"/>
  <c r="L28" i="3"/>
  <c r="L27" i="3"/>
  <c r="L26" i="3"/>
  <c r="L25" i="3"/>
  <c r="L24" i="3"/>
  <c r="L23" i="3"/>
  <c r="L22" i="3"/>
  <c r="L21" i="3"/>
  <c r="L20" i="3"/>
  <c r="L15" i="3"/>
  <c r="L14" i="3"/>
  <c r="L13" i="3"/>
  <c r="L12" i="3"/>
  <c r="L11" i="3"/>
  <c r="L10" i="3"/>
  <c r="L9" i="3"/>
  <c r="L8" i="3"/>
  <c r="L7" i="3"/>
  <c r="L6" i="3"/>
  <c r="L5" i="3"/>
  <c r="L4" i="3"/>
  <c r="L3" i="3"/>
  <c r="H32" i="3"/>
  <c r="H31" i="3"/>
  <c r="H30" i="3"/>
  <c r="H28" i="3"/>
  <c r="H26" i="3"/>
  <c r="H24" i="3"/>
  <c r="H22" i="3"/>
  <c r="H20" i="3"/>
  <c r="H18" i="3"/>
  <c r="H16" i="3"/>
  <c r="H12" i="3"/>
  <c r="H11" i="3"/>
  <c r="H9" i="3"/>
  <c r="Z28" i="1"/>
  <c r="G23" i="3"/>
  <c r="Z27" i="1"/>
  <c r="G21" i="3"/>
  <c r="Z26" i="1"/>
  <c r="G19" i="3"/>
  <c r="Z25" i="1"/>
  <c r="G17" i="3"/>
  <c r="F33" i="3"/>
  <c r="F14" i="3"/>
  <c r="F13" i="3"/>
  <c r="F10" i="3"/>
  <c r="F6" i="3"/>
  <c r="F5" i="3"/>
  <c r="F4" i="3"/>
  <c r="F3" i="3"/>
  <c r="C35" i="3"/>
  <c r="C34" i="3"/>
  <c r="C32" i="3"/>
  <c r="C31" i="3"/>
  <c r="C30" i="3"/>
  <c r="C29" i="3"/>
  <c r="C28" i="3"/>
  <c r="C27" i="3"/>
  <c r="C26" i="3"/>
  <c r="C25" i="3"/>
  <c r="C24" i="3"/>
  <c r="Z31" i="1"/>
  <c r="G29" i="3"/>
  <c r="Z30" i="1"/>
  <c r="G27" i="3"/>
  <c r="Z29" i="1"/>
  <c r="G25" i="3"/>
  <c r="C18" i="3"/>
  <c r="C23" i="3"/>
  <c r="C22" i="3"/>
  <c r="C21" i="3"/>
  <c r="C20" i="3"/>
  <c r="C19" i="3"/>
  <c r="C17" i="3"/>
  <c r="C16" i="3"/>
  <c r="C13" i="3"/>
  <c r="C14" i="3"/>
  <c r="C15" i="3"/>
  <c r="C4" i="3"/>
  <c r="C5" i="3"/>
  <c r="C6" i="3"/>
  <c r="C7" i="3"/>
  <c r="C8" i="3"/>
  <c r="C9" i="3"/>
  <c r="C10" i="3"/>
  <c r="C11" i="3"/>
  <c r="C12" i="3"/>
  <c r="C3" i="3"/>
  <c r="P11" i="1"/>
  <c r="AB19" i="1"/>
  <c r="Z15" i="1"/>
  <c r="Z14" i="1"/>
  <c r="AB17" i="1"/>
  <c r="S13" i="3"/>
  <c r="AB18" i="1"/>
</calcChain>
</file>

<file path=xl/comments1.xml><?xml version="1.0" encoding="utf-8"?>
<comments xmlns="http://schemas.openxmlformats.org/spreadsheetml/2006/main">
  <authors>
    <author>Peter Bryzgalov</author>
  </authors>
  <commentList>
    <comment ref="P4" authorId="0">
      <text>
        <r>
          <rPr>
            <b/>
            <sz val="10"/>
            <color indexed="81"/>
            <rFont val="ＭＳ Ｐゴシック"/>
            <family val="2"/>
            <charset val="128"/>
          </rPr>
          <t>Peter Bryzgalov:</t>
        </r>
        <r>
          <rPr>
            <sz val="10"/>
            <color indexed="81"/>
            <rFont val="ＭＳ Ｐゴシック"/>
            <family val="2"/>
            <charset val="128"/>
          </rPr>
          <t xml:space="preserve">
Performance data based on Microway data:
https://www.microway.com/knowledge-center-articles/detailed-specifications-of-the-intel-xeon-e5-2600v4-broadwell-ep-processors/</t>
        </r>
      </text>
    </comment>
    <comment ref="L5" authorId="0">
      <text>
        <r>
          <rPr>
            <b/>
            <sz val="10"/>
            <color indexed="81"/>
            <rFont val="ＭＳ Ｐゴシック"/>
            <family val="2"/>
            <charset val="128"/>
          </rPr>
          <t>Peter Bryzgalov:</t>
        </r>
        <r>
          <rPr>
            <sz val="10"/>
            <color indexed="81"/>
            <rFont val="ＭＳ Ｐゴシック"/>
            <family val="2"/>
            <charset val="128"/>
          </rPr>
          <t xml:space="preserve">
virtual CPUs
</t>
        </r>
      </text>
    </comment>
    <comment ref="P5" authorId="0">
      <text>
        <r>
          <rPr>
            <b/>
            <sz val="10"/>
            <color indexed="81"/>
            <rFont val="ＭＳ Ｐゴシック"/>
            <family val="2"/>
            <charset val="128"/>
          </rPr>
          <t>Peter Bryzgalov:</t>
        </r>
        <r>
          <rPr>
            <sz val="10"/>
            <color indexed="81"/>
            <rFont val="ＭＳ Ｐゴシック"/>
            <family val="2"/>
            <charset val="128"/>
          </rPr>
          <t xml:space="preserve">
This is approx. performance of Xeon E5-2690 v4 with 18 cores.
</t>
        </r>
      </text>
    </comment>
    <comment ref="E15" authorId="0">
      <text>
        <r>
          <rPr>
            <b/>
            <sz val="10"/>
            <color indexed="81"/>
            <rFont val="ＭＳ Ｐゴシック"/>
            <family val="2"/>
            <charset val="128"/>
          </rPr>
          <t>Peter Bryzgalov:</t>
        </r>
        <r>
          <rPr>
            <sz val="10"/>
            <color indexed="81"/>
            <rFont val="ＭＳ Ｐゴシック"/>
            <family val="2"/>
            <charset val="128"/>
          </rPr>
          <t xml:space="preserve">
http://images.nvidia.com/content/pdf/tesla/tesla-m60-product-brief.pdf</t>
        </r>
      </text>
    </comment>
    <comment ref="F15" authorId="0">
      <text>
        <r>
          <rPr>
            <b/>
            <sz val="10"/>
            <color indexed="81"/>
            <rFont val="ＭＳ Ｐゴシック"/>
            <family val="2"/>
            <charset val="128"/>
          </rPr>
          <t>Peter Bryzgalov:</t>
        </r>
        <r>
          <rPr>
            <sz val="10"/>
            <color indexed="81"/>
            <rFont val="ＭＳ Ｐゴシック"/>
            <family val="2"/>
            <charset val="128"/>
          </rPr>
          <t xml:space="preserve">
https://en.wikipedia.org/wiki/List_of_Nvidia_graphics_processing_units</t>
        </r>
      </text>
    </comment>
    <comment ref="K18" authorId="0">
      <text>
        <r>
          <rPr>
            <b/>
            <sz val="10"/>
            <color indexed="81"/>
            <rFont val="ＭＳ Ｐゴシック"/>
            <family val="2"/>
            <charset val="128"/>
          </rPr>
          <t>Peter Bryzgalov:</t>
        </r>
        <r>
          <rPr>
            <sz val="10"/>
            <color indexed="81"/>
            <rFont val="ＭＳ Ｐゴシック"/>
            <family val="2"/>
            <charset val="128"/>
          </rPr>
          <t xml:space="preserve">
S822LC for HPC server. Page 5 of http://www-01.ibm.com/common/ssi/cgi-bin/ssialias?htmlfid=POB03046USEN
</t>
        </r>
      </text>
    </comment>
    <comment ref="P18" authorId="0">
      <text>
        <r>
          <rPr>
            <b/>
            <sz val="10"/>
            <color indexed="81"/>
            <rFont val="ＭＳ Ｐゴシック"/>
            <family val="2"/>
            <charset val="128"/>
          </rPr>
          <t>Peter Bryzgalov:</t>
        </r>
        <r>
          <rPr>
            <sz val="10"/>
            <color indexed="81"/>
            <rFont val="ＭＳ Ｐゴシック"/>
            <family val="2"/>
            <charset val="128"/>
          </rPr>
          <t xml:space="preserve">
Derived from 0.548 Tfolps performance of 10 core POWER8:
0.548 / 10 * 8 = 0.4384</t>
        </r>
      </text>
    </comment>
    <comment ref="K19" authorId="0">
      <text>
        <r>
          <rPr>
            <b/>
            <sz val="10"/>
            <color indexed="81"/>
            <rFont val="ＭＳ Ｐゴシック"/>
            <family val="2"/>
            <charset val="128"/>
          </rPr>
          <t>Peter Bryzgalov:</t>
        </r>
        <r>
          <rPr>
            <sz val="10"/>
            <color indexed="81"/>
            <rFont val="ＭＳ Ｐゴシック"/>
            <family val="2"/>
            <charset val="128"/>
          </rPr>
          <t xml:space="preserve">
S822LC for HPC server. Page 5 of http://www-01.ibm.com/common/ssi/cgi-bin/ssialias?htmlfid=POB03046USEN
</t>
        </r>
      </text>
    </comment>
    <comment ref="P19" authorId="0">
      <text>
        <r>
          <rPr>
            <b/>
            <sz val="10"/>
            <color indexed="81"/>
            <rFont val="ＭＳ Ｐゴシック"/>
            <family val="2"/>
            <charset val="128"/>
          </rPr>
          <t>Peter Bryzgalov:</t>
        </r>
        <r>
          <rPr>
            <sz val="10"/>
            <color indexed="81"/>
            <rFont val="ＭＳ Ｐゴシック"/>
            <family val="2"/>
            <charset val="128"/>
          </rPr>
          <t xml:space="preserve">
Derived from 0.548 Tfolps performance of 10 core POWER8:
0.548 / 10 * 8 = 0.4384</t>
        </r>
      </text>
    </comment>
    <comment ref="K20"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K21"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K29"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P29" authorId="0">
      <text>
        <r>
          <rPr>
            <b/>
            <sz val="10"/>
            <color indexed="81"/>
            <rFont val="ＭＳ Ｐゴシック"/>
            <family val="2"/>
            <charset val="128"/>
          </rPr>
          <t xml:space="preserve">Peter Bryzgalov:
http://excel.fit.vutbr.cz/submissions/2016/056/56.pdf
See Table1.
</t>
        </r>
      </text>
    </comment>
    <comment ref="K30" authorId="0">
      <text>
        <r>
          <rPr>
            <b/>
            <sz val="10"/>
            <color indexed="81"/>
            <rFont val="ＭＳ Ｐゴシック"/>
            <family val="2"/>
            <charset val="128"/>
          </rPr>
          <t>Peter Bryzgalov:</t>
        </r>
        <r>
          <rPr>
            <sz val="10"/>
            <color indexed="81"/>
            <rFont val="ＭＳ Ｐゴシック"/>
            <family val="2"/>
            <charset val="128"/>
          </rPr>
          <t xml:space="preserve">
S822LC for HPC server</t>
        </r>
      </text>
    </comment>
    <comment ref="P30" authorId="0">
      <text>
        <r>
          <rPr>
            <b/>
            <sz val="10"/>
            <color indexed="81"/>
            <rFont val="ＭＳ Ｐゴシック"/>
            <family val="2"/>
            <charset val="128"/>
          </rPr>
          <t>Peter Bryzgalov:</t>
        </r>
        <r>
          <rPr>
            <sz val="10"/>
            <color indexed="81"/>
            <rFont val="ＭＳ Ｐゴシック"/>
            <family val="2"/>
            <charset val="128"/>
          </rPr>
          <t xml:space="preserve">
Derived from 0.548 Tfolps performance of 10 core POWER8:
0.548 / 10 * 8 = 0.4384</t>
        </r>
      </text>
    </comment>
    <comment ref="Z37" authorId="0">
      <text>
        <r>
          <rPr>
            <b/>
            <sz val="10"/>
            <color indexed="81"/>
            <rFont val="ＭＳ Ｐゴシック"/>
            <family val="2"/>
            <charset val="128"/>
          </rPr>
          <t>Peter Bryzgalov:</t>
        </r>
        <r>
          <rPr>
            <sz val="10"/>
            <color indexed="81"/>
            <rFont val="ＭＳ Ｐゴシック"/>
            <family val="2"/>
            <charset val="128"/>
          </rPr>
          <t xml:space="preserve">
0.02 euro/min  = 1.2 euro/h
</t>
        </r>
      </text>
    </comment>
    <comment ref="Z40" authorId="0">
      <text>
        <r>
          <rPr>
            <b/>
            <sz val="10"/>
            <color indexed="81"/>
            <rFont val="ＭＳ Ｐゴシック"/>
            <family val="2"/>
            <charset val="128"/>
          </rPr>
          <t>Peter Bryzgalov:</t>
        </r>
        <r>
          <rPr>
            <sz val="10"/>
            <color indexed="81"/>
            <rFont val="ＭＳ Ｐゴシック"/>
            <family val="2"/>
            <charset val="128"/>
          </rPr>
          <t xml:space="preserve">
0.03 euro/min * 60 min</t>
        </r>
      </text>
    </comment>
    <comment ref="Z41" authorId="0">
      <text>
        <r>
          <rPr>
            <b/>
            <sz val="10"/>
            <color indexed="81"/>
            <rFont val="ＭＳ Ｐゴシック"/>
            <family val="2"/>
            <charset val="128"/>
          </rPr>
          <t>Peter Bryzgalov:</t>
        </r>
        <r>
          <rPr>
            <sz val="10"/>
            <color indexed="81"/>
            <rFont val="ＭＳ Ｐゴシック"/>
            <family val="2"/>
            <charset val="128"/>
          </rPr>
          <t xml:space="preserve">
0.04 euro/min * 60 min</t>
        </r>
      </text>
    </comment>
    <comment ref="Z42" authorId="0">
      <text>
        <r>
          <rPr>
            <b/>
            <sz val="10"/>
            <color indexed="81"/>
            <rFont val="ＭＳ Ｐゴシック"/>
            <family val="2"/>
            <charset val="128"/>
          </rPr>
          <t>Peter Bryzgalov:</t>
        </r>
        <r>
          <rPr>
            <sz val="10"/>
            <color indexed="81"/>
            <rFont val="ＭＳ Ｐゴシック"/>
            <family val="2"/>
            <charset val="128"/>
          </rPr>
          <t xml:space="preserve">
0.07 euro/min * 60 min
</t>
        </r>
      </text>
    </comment>
  </commentList>
</comments>
</file>

<file path=xl/sharedStrings.xml><?xml version="1.0" encoding="utf-8"?>
<sst xmlns="http://schemas.openxmlformats.org/spreadsheetml/2006/main" count="393" uniqueCount="282">
  <si>
    <t>Cloud server providers with GPU</t>
    <phoneticPr fontId="2"/>
  </si>
  <si>
    <t>model</t>
    <phoneticPr fontId="2"/>
  </si>
  <si>
    <t>xN</t>
    <phoneticPr fontId="2"/>
  </si>
  <si>
    <t>mem.bandwidth GB/s</t>
    <phoneticPr fontId="2"/>
  </si>
  <si>
    <t>model</t>
    <phoneticPr fontId="2"/>
  </si>
  <si>
    <t>xN</t>
    <phoneticPr fontId="2"/>
  </si>
  <si>
    <t>cores xN</t>
    <phoneticPr fontId="2"/>
  </si>
  <si>
    <t>HDD</t>
    <phoneticPr fontId="2"/>
  </si>
  <si>
    <t>primary type</t>
    <phoneticPr fontId="2"/>
  </si>
  <si>
    <t>vol. GB</t>
    <phoneticPr fontId="2"/>
  </si>
  <si>
    <t>Mem.Speed MHz</t>
    <phoneticPr fontId="2"/>
  </si>
  <si>
    <t>vol. GB</t>
    <phoneticPr fontId="2"/>
  </si>
  <si>
    <t>secondary type</t>
    <phoneticPr fontId="2"/>
  </si>
  <si>
    <t>Internet GB/s</t>
    <phoneticPr fontId="2"/>
  </si>
  <si>
    <t>Pricing</t>
    <phoneticPr fontId="2"/>
  </si>
  <si>
    <t>per hour USD</t>
    <phoneticPr fontId="2"/>
  </si>
  <si>
    <t>Net</t>
    <phoneticPr fontId="2"/>
  </si>
  <si>
    <t>K80</t>
    <phoneticPr fontId="2"/>
  </si>
  <si>
    <t>2 x 2496</t>
  </si>
  <si>
    <t>GPU (data per card)</t>
    <phoneticPr fontId="2"/>
  </si>
  <si>
    <t>CPU (data per socket)</t>
    <phoneticPr fontId="2"/>
  </si>
  <si>
    <t>RAM GB</t>
    <phoneticPr fontId="2"/>
  </si>
  <si>
    <t>2 x 240</t>
    <phoneticPr fontId="2"/>
  </si>
  <si>
    <t>Xeon E5-2686 v4</t>
    <phoneticPr fontId="2"/>
  </si>
  <si>
    <t>per month USD (30 days)</t>
    <phoneticPr fontId="2"/>
  </si>
  <si>
    <t>K80</t>
    <phoneticPr fontId="2"/>
  </si>
  <si>
    <t>Memory</t>
    <phoneticPr fontId="2"/>
  </si>
  <si>
    <t>RAM GB</t>
    <phoneticPr fontId="2"/>
  </si>
  <si>
    <t>Softlayer</t>
    <phoneticPr fontId="2"/>
  </si>
  <si>
    <t>Amazon</t>
    <phoneticPr fontId="2"/>
  </si>
  <si>
    <t>K80</t>
    <phoneticPr fontId="2"/>
  </si>
  <si>
    <t>Xeon E5-2620 v4</t>
    <phoneticPr fontId="2"/>
  </si>
  <si>
    <t>SSD</t>
    <phoneticPr fontId="2"/>
  </si>
  <si>
    <t>SSD</t>
    <phoneticPr fontId="2"/>
  </si>
  <si>
    <t>Notes</t>
    <phoneticPr fontId="2"/>
  </si>
  <si>
    <t>K80</t>
    <phoneticPr fontId="2"/>
  </si>
  <si>
    <t>POWER8?</t>
    <phoneticPr fontId="2"/>
  </si>
  <si>
    <t>P100</t>
    <phoneticPr fontId="2"/>
  </si>
  <si>
    <t>POWER8</t>
    <phoneticPr fontId="2"/>
  </si>
  <si>
    <t>2 x 12</t>
    <phoneticPr fontId="2"/>
  </si>
  <si>
    <t>Xeon E5-2667 v3</t>
    <phoneticPr fontId="2"/>
  </si>
  <si>
    <t>Xeon E5-2630 v3</t>
    <phoneticPr fontId="2"/>
  </si>
  <si>
    <t>SATA</t>
    <phoneticPr fontId="2"/>
  </si>
  <si>
    <t>M40</t>
    <phoneticPr fontId="2"/>
  </si>
  <si>
    <t>Nimbix</t>
    <phoneticPr fontId="2"/>
  </si>
  <si>
    <t>Cirrascale</t>
    <phoneticPr fontId="2"/>
  </si>
  <si>
    <t>NGD5</t>
    <phoneticPr fontId="2"/>
  </si>
  <si>
    <t>p2.16xlarge on-demand</t>
    <phoneticPr fontId="2"/>
  </si>
  <si>
    <t>p2.8xlarge on-demand</t>
    <phoneticPr fontId="2"/>
  </si>
  <si>
    <t>p2.xlarge on-demand</t>
    <phoneticPr fontId="2"/>
  </si>
  <si>
    <t>Sakura</t>
    <phoneticPr fontId="2"/>
  </si>
  <si>
    <t>Quad GPU model</t>
    <phoneticPr fontId="2"/>
  </si>
  <si>
    <t>processors/shaders xN</t>
    <phoneticPr fontId="2"/>
  </si>
  <si>
    <t>Xeon E5-2623 v3</t>
    <phoneticPr fontId="2"/>
  </si>
  <si>
    <t>K80</t>
    <phoneticPr fontId="2"/>
  </si>
  <si>
    <t>Xeon E5-2690 v3</t>
    <phoneticPr fontId="2"/>
  </si>
  <si>
    <t>SATA</t>
    <phoneticPr fontId="2"/>
  </si>
  <si>
    <t xml:space="preserve"> http://www-01.ibm.com/common/ssi/cgi-bin/ssialias?htmlfid=POB03046USEN</t>
  </si>
  <si>
    <t>SSD</t>
    <phoneticPr fontId="2"/>
  </si>
  <si>
    <t>Perf. TFlops</t>
    <phoneticPr fontId="2"/>
  </si>
  <si>
    <t>sng.prec. TFlops</t>
    <phoneticPr fontId="2"/>
  </si>
  <si>
    <t>dbl.prec. TFlops</t>
    <phoneticPr fontId="2"/>
  </si>
  <si>
    <t>https://www.ibm.com/marketplace/cloud/high-performance-computing/us/en-us</t>
    <phoneticPr fontId="2"/>
  </si>
  <si>
    <t>https://www.nimbix.net/blog/2016/10/04/ibm-nvidia-powerful-gpu-cloud/</t>
    <phoneticPr fontId="2"/>
  </si>
  <si>
    <t>http://www.cirrascale.com/cloud/plans.aspx</t>
    <phoneticPr fontId="2"/>
  </si>
  <si>
    <t>https://www.sakura.ad.jp/koukaryoku/specification/</t>
  </si>
  <si>
    <t>SSD</t>
    <phoneticPr fontId="2"/>
  </si>
  <si>
    <t>Xeon E5-2623 v3</t>
    <phoneticPr fontId="2"/>
  </si>
  <si>
    <t>Xeon E5-2686 v4</t>
    <phoneticPr fontId="2"/>
  </si>
  <si>
    <t>Provider</t>
    <phoneticPr fontId="2"/>
  </si>
  <si>
    <t>Offer</t>
    <phoneticPr fontId="2"/>
  </si>
  <si>
    <t>Hour price</t>
    <phoneticPr fontId="2"/>
  </si>
  <si>
    <t>Month price</t>
    <phoneticPr fontId="2"/>
  </si>
  <si>
    <t>M60</t>
    <phoneticPr fontId="2"/>
  </si>
  <si>
    <t>2 x 2048</t>
    <phoneticPr fontId="2"/>
  </si>
  <si>
    <t>2 x 8</t>
    <phoneticPr fontId="2"/>
  </si>
  <si>
    <t>2 x 160</t>
    <phoneticPr fontId="2"/>
  </si>
  <si>
    <t>Xeon E5-2690 v3</t>
  </si>
  <si>
    <t>SATA</t>
    <phoneticPr fontId="2"/>
  </si>
  <si>
    <t>SSD</t>
    <phoneticPr fontId="2"/>
  </si>
  <si>
    <t>8-GPU x86 SERVER M40</t>
    <phoneticPr fontId="2"/>
  </si>
  <si>
    <t>4-GPU POWER8/10 SERVER</t>
    <phoneticPr fontId="2"/>
  </si>
  <si>
    <t>4-GPU POWER8/8 SERVER</t>
    <phoneticPr fontId="2"/>
  </si>
  <si>
    <t>P100</t>
    <phoneticPr fontId="2"/>
  </si>
  <si>
    <t>P100</t>
    <phoneticPr fontId="2"/>
  </si>
  <si>
    <t>4 x 960</t>
    <phoneticPr fontId="2"/>
  </si>
  <si>
    <t>2 x 960</t>
    <phoneticPr fontId="2"/>
  </si>
  <si>
    <t>https://aws.amazon.com/ec2/dedicated-hosts/pricing/</t>
    <phoneticPr fontId="2"/>
  </si>
  <si>
    <t>p2 dedicated host On-demand</t>
    <phoneticPr fontId="2"/>
  </si>
  <si>
    <t>3 x 2496</t>
  </si>
  <si>
    <t>3 x 12</t>
  </si>
  <si>
    <t>3 x 240</t>
  </si>
  <si>
    <t>5 x 2496</t>
  </si>
  <si>
    <t>5 x 12</t>
  </si>
  <si>
    <t>5 x 240</t>
  </si>
  <si>
    <t>https://www.nimbix.net/nimbix-cloud-demand-pricing/</t>
    <phoneticPr fontId="2"/>
  </si>
  <si>
    <t>Week price</t>
    <phoneticPr fontId="2"/>
  </si>
  <si>
    <t>Year price</t>
    <phoneticPr fontId="2"/>
  </si>
  <si>
    <t>per week USD</t>
    <phoneticPr fontId="2"/>
  </si>
  <si>
    <t>8-GPU x86 SERVER P40</t>
    <phoneticPr fontId="2"/>
  </si>
  <si>
    <t>8-GPU x86 SERVER P100</t>
    <phoneticPr fontId="2"/>
  </si>
  <si>
    <t>P40</t>
    <phoneticPr fontId="2"/>
  </si>
  <si>
    <t>P100</t>
    <phoneticPr fontId="2"/>
  </si>
  <si>
    <t>SSD</t>
    <phoneticPr fontId="2"/>
  </si>
  <si>
    <t>SATA</t>
    <phoneticPr fontId="2"/>
  </si>
  <si>
    <t>SATA</t>
    <phoneticPr fontId="2"/>
  </si>
  <si>
    <t>NVLink</t>
    <phoneticPr fontId="2"/>
  </si>
  <si>
    <t>Infiniband EDR (24.24Gb/s)</t>
    <phoneticPr fontId="2"/>
  </si>
  <si>
    <t>16-GPU x86 SERVER K80</t>
    <phoneticPr fontId="2"/>
  </si>
  <si>
    <t>GPUs</t>
    <phoneticPr fontId="2"/>
  </si>
  <si>
    <t>Short name</t>
    <phoneticPr fontId="2"/>
  </si>
  <si>
    <t>http://www.softlayer.com/gpu</t>
    <phoneticPr fontId="2"/>
  </si>
  <si>
    <t>AZ p2 K80x16 h.</t>
    <phoneticPr fontId="2"/>
  </si>
  <si>
    <t>AZ p2 K80x16 y.0Up</t>
    <phoneticPr fontId="2"/>
  </si>
  <si>
    <t>AZ p2 K80x16 y.100Up</t>
    <phoneticPr fontId="2"/>
  </si>
  <si>
    <t>AZ p2.16xl-</t>
    <phoneticPr fontId="2"/>
  </si>
  <si>
    <t>AZ p2.8xl-</t>
    <phoneticPr fontId="2"/>
  </si>
  <si>
    <t>AZ p2.xl-</t>
    <phoneticPr fontId="2"/>
  </si>
  <si>
    <t>CR P100x4 P8/10 m.</t>
    <phoneticPr fontId="2"/>
  </si>
  <si>
    <t>CR P100x4 P8/10 w.</t>
    <phoneticPr fontId="2"/>
  </si>
  <si>
    <t>SK TitanXx4 m.</t>
    <phoneticPr fontId="2"/>
  </si>
  <si>
    <t>per year USD</t>
    <phoneticPr fontId="2"/>
  </si>
  <si>
    <t>Provider link</t>
    <phoneticPr fontId="2"/>
  </si>
  <si>
    <t>https://aws.amazon.com</t>
    <phoneticPr fontId="2"/>
  </si>
  <si>
    <t>http://www.softlayer.com/gpu</t>
    <phoneticPr fontId="2"/>
  </si>
  <si>
    <t>https://www.nimbix.net/nimbix-cloud-demand-pricing/</t>
    <phoneticPr fontId="2"/>
  </si>
  <si>
    <t>http://www.cirrascale.com/cloud/plans.aspx</t>
    <phoneticPr fontId="2"/>
  </si>
  <si>
    <t>Offer link</t>
    <phoneticPr fontId="2"/>
  </si>
  <si>
    <t>https://aws.amazon.com/ec2/pricing/on-demand/?refid=em_22240</t>
    <phoneticPr fontId="2"/>
  </si>
  <si>
    <t>https://aws.amazon.com/ec2/pricing/on-demand/?refid=em_22241</t>
  </si>
  <si>
    <t>https://aws.amazon.com/ec2/pricing/on-demand/?refid=em_22242</t>
  </si>
  <si>
    <t>https://aws.amazon.com/ec2/dedicated-hosts/pricing/</t>
  </si>
  <si>
    <t>p2 dedicated host 1 year no Upfront</t>
    <phoneticPr fontId="2"/>
  </si>
  <si>
    <t>p2 dedicated host 1 year 100% Upfront</t>
    <phoneticPr fontId="2"/>
  </si>
  <si>
    <t>p2 dedicated host 3 years  100% Upfront</t>
    <phoneticPr fontId="2"/>
  </si>
  <si>
    <t>NVIDIA Tesla K80 Dual Intel Xeon E5-2690 v3</t>
    <phoneticPr fontId="2"/>
  </si>
  <si>
    <t>NVIDIA Tesla M60 Dual Intel Xeon E5-2690 v3</t>
    <phoneticPr fontId="2"/>
  </si>
  <si>
    <t>GPU model</t>
    <phoneticPr fontId="2"/>
  </si>
  <si>
    <t>CPU model</t>
    <phoneticPr fontId="2"/>
  </si>
  <si>
    <t>CPUs</t>
    <phoneticPr fontId="2"/>
  </si>
  <si>
    <t>Memory (GB)</t>
    <phoneticPr fontId="2"/>
  </si>
  <si>
    <t>HDD prim.Type</t>
    <phoneticPr fontId="2"/>
  </si>
  <si>
    <t>HDD prim.GB</t>
    <phoneticPr fontId="2"/>
  </si>
  <si>
    <t>HDD sec.Type</t>
    <phoneticPr fontId="2"/>
  </si>
  <si>
    <t>HDD sec.GB</t>
    <phoneticPr fontId="2"/>
  </si>
  <si>
    <t>Network</t>
    <phoneticPr fontId="2"/>
  </si>
  <si>
    <t>Notes</t>
    <phoneticPr fontId="2"/>
  </si>
  <si>
    <t>POWER8?</t>
  </si>
  <si>
    <t>NGD4</t>
    <phoneticPr fontId="2"/>
  </si>
  <si>
    <t>K40</t>
    <phoneticPr fontId="2"/>
  </si>
  <si>
    <t>2 x 2496</t>
    <phoneticPr fontId="2"/>
  </si>
  <si>
    <t>2 x 12.3</t>
    <phoneticPr fontId="2"/>
  </si>
  <si>
    <t>P100</t>
  </si>
  <si>
    <t>POWER8</t>
  </si>
  <si>
    <t>2-GPU POWER8/8 SERVER</t>
    <phoneticPr fontId="2"/>
  </si>
  <si>
    <t>Xeon E5-2630 v3</t>
    <phoneticPr fontId="2"/>
  </si>
  <si>
    <t>C</t>
    <phoneticPr fontId="2"/>
  </si>
  <si>
    <t>D</t>
    <phoneticPr fontId="2"/>
  </si>
  <si>
    <t>K</t>
    <phoneticPr fontId="2"/>
  </si>
  <si>
    <t>L</t>
    <phoneticPr fontId="2"/>
  </si>
  <si>
    <t>T</t>
    <phoneticPr fontId="2"/>
  </si>
  <si>
    <t>B</t>
    <phoneticPr fontId="2"/>
  </si>
  <si>
    <t>NVIDIA Tesla K80 Dual Intel Xeon E5-2620 v4</t>
    <phoneticPr fontId="2"/>
  </si>
  <si>
    <t>Outbound Traffic limited to 500GB.</t>
    <phoneticPr fontId="2"/>
  </si>
  <si>
    <t>Outbound Traffic limited to 500GB.</t>
    <phoneticPr fontId="2"/>
  </si>
  <si>
    <t>Outbound Traffic limited to 500GB.</t>
    <phoneticPr fontId="2"/>
  </si>
  <si>
    <t>SL K80x1 x86 m.</t>
    <phoneticPr fontId="2"/>
  </si>
  <si>
    <t>SL K80x1 x86 h.</t>
    <phoneticPr fontId="2"/>
  </si>
  <si>
    <t>CR K80x8 x86 m.</t>
    <phoneticPr fontId="2"/>
  </si>
  <si>
    <t>CR M40x8 x86 m.</t>
    <phoneticPr fontId="2"/>
  </si>
  <si>
    <t>CRM40x8 x86 w.</t>
    <phoneticPr fontId="2"/>
  </si>
  <si>
    <t>CR P40x8 x86 m.</t>
    <phoneticPr fontId="2"/>
  </si>
  <si>
    <t>CR P40x8 x86 w.</t>
    <phoneticPr fontId="2"/>
  </si>
  <si>
    <t>CR P100x8 x86 m.</t>
    <phoneticPr fontId="2"/>
  </si>
  <si>
    <t>CR P100x8 x86 w.</t>
    <phoneticPr fontId="2"/>
  </si>
  <si>
    <t>CR P100x4 P8/8 m.</t>
    <phoneticPr fontId="2"/>
  </si>
  <si>
    <t>CR P100x4 P8/8 w.</t>
    <phoneticPr fontId="2"/>
  </si>
  <si>
    <t>CR P100x2 P8/8 m.</t>
    <phoneticPr fontId="2"/>
  </si>
  <si>
    <t>CR P100x2 P8/8 w.</t>
    <phoneticPr fontId="2"/>
  </si>
  <si>
    <t>NVIDIA TITAN X</t>
    <phoneticPr fontId="2"/>
  </si>
  <si>
    <t>Tesla P40 model</t>
    <phoneticPr fontId="2"/>
  </si>
  <si>
    <t>Tesla P100 model</t>
    <phoneticPr fontId="2"/>
  </si>
  <si>
    <t>P100</t>
    <phoneticPr fontId="2"/>
  </si>
  <si>
    <t>SK P40x1 m.</t>
    <phoneticPr fontId="2"/>
  </si>
  <si>
    <t>SK P100x1 m.</t>
    <phoneticPr fontId="2"/>
  </si>
  <si>
    <t>CR K80x8 x86 w.</t>
    <phoneticPr fontId="2"/>
  </si>
  <si>
    <t>NP8G1</t>
    <phoneticPr fontId="2"/>
  </si>
  <si>
    <t>NGQ7</t>
    <phoneticPr fontId="2"/>
  </si>
  <si>
    <t>NP8G4</t>
    <phoneticPr fontId="2"/>
  </si>
  <si>
    <t>M40</t>
    <phoneticPr fontId="2"/>
  </si>
  <si>
    <t>Interconnect GB/s</t>
    <phoneticPr fontId="2"/>
  </si>
  <si>
    <t>NM K40x2 h.</t>
    <phoneticPr fontId="2"/>
  </si>
  <si>
    <t>NM K80x4 h.</t>
    <phoneticPr fontId="2"/>
  </si>
  <si>
    <t>NM M40x4 h.</t>
    <phoneticPr fontId="2"/>
  </si>
  <si>
    <t>F</t>
    <phoneticPr fontId="2"/>
  </si>
  <si>
    <t>LeaderTelecom</t>
    <phoneticPr fontId="2"/>
  </si>
  <si>
    <t>https://www.leadergpu.com</t>
  </si>
  <si>
    <t>4 x GeForce GTX 1080</t>
    <phoneticPr fontId="2"/>
  </si>
  <si>
    <t>8 x GeForce GTX 1080</t>
    <phoneticPr fontId="2"/>
  </si>
  <si>
    <t>2 x GeForce GTX 1080</t>
    <phoneticPr fontId="2"/>
  </si>
  <si>
    <t>GeForce GTX 1080</t>
  </si>
  <si>
    <t>GeForce GTX 1080</t>
    <phoneticPr fontId="2"/>
  </si>
  <si>
    <t>Xeon E5-2609 v4</t>
    <phoneticPr fontId="2"/>
  </si>
  <si>
    <t>GHz</t>
    <phoneticPr fontId="2"/>
  </si>
  <si>
    <t>FLOPs per cycle</t>
    <phoneticPr fontId="2"/>
  </si>
  <si>
    <t>https://en.wikichip.org/wiki/intel/xeon_e5/e5-2686_v4</t>
  </si>
  <si>
    <t>Xeon E5-2609 v4</t>
    <phoneticPr fontId="2"/>
  </si>
  <si>
    <t>Xeon E5-2630 v4</t>
  </si>
  <si>
    <t>SSD</t>
    <phoneticPr fontId="2"/>
  </si>
  <si>
    <t>Currency</t>
    <phoneticPr fontId="2"/>
  </si>
  <si>
    <t>USD</t>
    <phoneticPr fontId="2"/>
  </si>
  <si>
    <t>setup price</t>
    <phoneticPr fontId="2"/>
  </si>
  <si>
    <t>https://aws.amazon.com/ec2/pricing/on-demand/?refid=em_22240</t>
    <phoneticPr fontId="2"/>
  </si>
  <si>
    <t>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t>
    <phoneticPr fontId="2"/>
  </si>
  <si>
    <t>A</t>
    <phoneticPr fontId="2"/>
  </si>
  <si>
    <t>Z</t>
    <phoneticPr fontId="2"/>
  </si>
  <si>
    <t>AA</t>
    <phoneticPr fontId="2"/>
  </si>
  <si>
    <t>AB</t>
    <phoneticPr fontId="2"/>
  </si>
  <si>
    <t>Setup price</t>
    <phoneticPr fontId="2"/>
  </si>
  <si>
    <t>AC</t>
    <phoneticPr fontId="2"/>
  </si>
  <si>
    <t>Currency</t>
    <phoneticPr fontId="2"/>
  </si>
  <si>
    <t>AD</t>
    <phoneticPr fontId="2"/>
  </si>
  <si>
    <t>https://www.sakura.ad.jp/koukaryoku/specification/</t>
    <phoneticPr fontId="2"/>
  </si>
  <si>
    <t>P</t>
    <phoneticPr fontId="2"/>
  </si>
  <si>
    <t>S</t>
    <phoneticPr fontId="2"/>
  </si>
  <si>
    <t>U</t>
    <phoneticPr fontId="2"/>
  </si>
  <si>
    <t>V</t>
    <phoneticPr fontId="2"/>
  </si>
  <si>
    <t>Internal/External</t>
    <phoneticPr fontId="2"/>
  </si>
  <si>
    <t>Y</t>
    <phoneticPr fontId="2"/>
  </si>
  <si>
    <t>AE</t>
    <phoneticPr fontId="2"/>
  </si>
  <si>
    <t>AF</t>
    <phoneticPr fontId="2"/>
  </si>
  <si>
    <t>CPU performance (Tflops DP)</t>
    <phoneticPr fontId="2"/>
  </si>
  <si>
    <t>GPU performance (TFlops SP)</t>
    <phoneticPr fontId="2"/>
  </si>
  <si>
    <t>JPY</t>
    <phoneticPr fontId="2"/>
  </si>
  <si>
    <t>EUR</t>
    <phoneticPr fontId="2"/>
  </si>
  <si>
    <t>R</t>
    <phoneticPr fontId="2"/>
  </si>
  <si>
    <t>Free Outbound Traffic = 1 GB/month.  One virtual CPU performance is calculated as one real Xeon E5-2686 v4 performance devided by 18 cores * 2 Hyper-threads = 36.</t>
    <phoneticPr fontId="2"/>
  </si>
  <si>
    <t>Free Outbound Traffic = 1 GB/month.  One virtual CPU performance is calculated as one real Xeon E5-2686 v4 performance devided by 18 cores * 2 Hyper-threads = 37.</t>
  </si>
  <si>
    <t>Free Outbound Traffic = 1 GB/month.  One virtual CPU performance is calculated as one real Xeon E5-2686 v4 performance devided by 18 cores * 2 Hyper-threads = 38.</t>
  </si>
  <si>
    <t>https://aws.amazon.com/ec2/dedicated-hosts/pricing/</t>
    <phoneticPr fontId="2"/>
  </si>
  <si>
    <t>https://aws.amazon.com/ec2/dedicated-hosts/pricing/</t>
    <phoneticPr fontId="2"/>
  </si>
  <si>
    <t>https://www.leadergpu.com</t>
    <phoneticPr fontId="2"/>
  </si>
  <si>
    <t>SL M60x1 2690v3 m.</t>
    <phoneticPr fontId="2"/>
  </si>
  <si>
    <t>SL K80x1 2690v3 m.</t>
    <phoneticPr fontId="2"/>
  </si>
  <si>
    <t>Included internet traffic (monthly based payments): 10 Tb/month. Included internet traffic (weekly based payments): 2.5 Tb/week. Included internet traffic (minute/hourly based payments): 0 Gb. Additional 1Gb (not included): 0,09 &amp;euro;/Gb.</t>
    <phoneticPr fontId="2"/>
  </si>
  <si>
    <t>LT GTX1080x2 m.</t>
    <phoneticPr fontId="2"/>
  </si>
  <si>
    <t>LT GTX1080x2 w.</t>
    <phoneticPr fontId="2"/>
  </si>
  <si>
    <t>LT GTX1080x2 min.</t>
    <phoneticPr fontId="2"/>
  </si>
  <si>
    <t>LT GTX1080x4 w.</t>
    <phoneticPr fontId="2"/>
  </si>
  <si>
    <t>LT GTX1080x4 min.</t>
    <phoneticPr fontId="2"/>
  </si>
  <si>
    <t>LT GTX1080x4 m.</t>
    <phoneticPr fontId="2"/>
  </si>
  <si>
    <t>LT GTX1080x8 min.</t>
    <phoneticPr fontId="2"/>
  </si>
  <si>
    <t>LT GTX1080x8 w.</t>
    <phoneticPr fontId="2"/>
  </si>
  <si>
    <t>LT GTX1080x8 m.</t>
    <phoneticPr fontId="2"/>
  </si>
  <si>
    <t>2 x Tesla P100</t>
  </si>
  <si>
    <t>SSD</t>
  </si>
  <si>
    <t>40/1</t>
  </si>
  <si>
    <t>1 x Tesla P100</t>
    <phoneticPr fontId="2"/>
  </si>
  <si>
    <t>2 x Tesla P100 NVLink</t>
    <phoneticPr fontId="2"/>
  </si>
  <si>
    <t>4 x Tesla P100 NVLink</t>
    <phoneticPr fontId="2"/>
  </si>
  <si>
    <t>8 x Tesla P100 NVLink</t>
    <phoneticPr fontId="2"/>
  </si>
  <si>
    <t>2 x FirePro S9300x2</t>
  </si>
  <si>
    <t>2 x 4096</t>
    <phoneticPr fontId="2"/>
  </si>
  <si>
    <t>2 x 4</t>
    <phoneticPr fontId="2"/>
  </si>
  <si>
    <t>2 x 512</t>
    <phoneticPr fontId="2"/>
  </si>
  <si>
    <t>Xeon E5-2609 v4</t>
    <phoneticPr fontId="2"/>
  </si>
  <si>
    <t>SSD</t>
    <phoneticPr fontId="2"/>
  </si>
  <si>
    <t>LT P100x1 min.</t>
    <phoneticPr fontId="2"/>
  </si>
  <si>
    <t>LT P100x1 m.</t>
    <phoneticPr fontId="2"/>
  </si>
  <si>
    <t>LT P100x2 min.</t>
    <phoneticPr fontId="2"/>
  </si>
  <si>
    <t>LT P100x2 m.</t>
    <phoneticPr fontId="2"/>
  </si>
  <si>
    <t>LT S9300x2 m.</t>
    <phoneticPr fontId="2"/>
  </si>
  <si>
    <t>FirePro S9300x2</t>
    <phoneticPr fontId="2"/>
  </si>
  <si>
    <t>LT S9300x2 min.</t>
    <phoneticPr fontId="2"/>
  </si>
  <si>
    <t>LT P100x2 NVL min.</t>
    <phoneticPr fontId="2"/>
  </si>
  <si>
    <t>LT P100x2 NVL m.</t>
    <phoneticPr fontId="2"/>
  </si>
  <si>
    <t>LT P100x4 NVL m.</t>
    <phoneticPr fontId="2"/>
  </si>
  <si>
    <t>LT P100x8 NVL m.</t>
    <phoneticPr fontId="2"/>
  </si>
  <si>
    <t>LT P100x2 NVL w.</t>
    <phoneticPr fontId="2"/>
  </si>
  <si>
    <t>LT S9300x2 w.</t>
    <phoneticPr fontId="2"/>
  </si>
  <si>
    <t>LT P100x2 w.</t>
    <phoneticPr fontId="2"/>
  </si>
  <si>
    <t>LT P100x1 w.</t>
    <phoneticPr fontId="2"/>
  </si>
</sst>
</file>

<file path=xl/styles.xml><?xml version="1.0" encoding="utf-8"?>
<styleSheet xmlns="http://schemas.openxmlformats.org/spreadsheetml/2006/main" xmlns:mc="http://schemas.openxmlformats.org/markup-compatibility/2006" xmlns:x14ac="http://schemas.microsoft.com/office/spreadsheetml/2009/9/ac" mc:Ignorable="x14ac">
  <numFmts count="4">
    <numFmt numFmtId="176" formatCode="[$$-409]#,##0.00_);\([$$-409]#,##0.00\)"/>
    <numFmt numFmtId="177" formatCode="\$#,##0.00"/>
    <numFmt numFmtId="178" formatCode="[$€-2]\ #,##0.00"/>
    <numFmt numFmtId="179" formatCode="[$¥-411]#,##0.00"/>
  </numFmts>
  <fonts count="32" x14ac:knownFonts="1">
    <font>
      <sz val="12"/>
      <color theme="1"/>
      <name val="ＭＳ Ｐゴシック"/>
      <family val="2"/>
      <charset val="128"/>
      <scheme val="minor"/>
    </font>
    <font>
      <b/>
      <sz val="11"/>
      <color theme="3"/>
      <name val="ＭＳ Ｐゴシック"/>
      <family val="2"/>
      <charset val="128"/>
      <scheme val="minor"/>
    </font>
    <font>
      <sz val="6"/>
      <name val="ＭＳ Ｐゴシック"/>
      <family val="2"/>
      <charset val="128"/>
      <scheme val="minor"/>
    </font>
    <font>
      <b/>
      <sz val="11"/>
      <color theme="3"/>
      <name val="Avenir Black"/>
    </font>
    <font>
      <sz val="12"/>
      <color theme="1"/>
      <name val="Avenir Black"/>
    </font>
    <font>
      <sz val="18"/>
      <color theme="1"/>
      <name val="Avenir Black"/>
    </font>
    <font>
      <sz val="12"/>
      <color theme="1"/>
      <name val="Arial"/>
    </font>
    <font>
      <sz val="16"/>
      <color theme="3"/>
      <name val="Avenir Black"/>
    </font>
    <font>
      <u/>
      <sz val="12"/>
      <color theme="10"/>
      <name val="ＭＳ Ｐゴシック"/>
      <family val="2"/>
      <charset val="128"/>
      <scheme val="minor"/>
    </font>
    <font>
      <u/>
      <sz val="12"/>
      <color theme="11"/>
      <name val="ＭＳ Ｐゴシック"/>
      <family val="2"/>
      <charset val="128"/>
      <scheme val="minor"/>
    </font>
    <font>
      <sz val="10"/>
      <color indexed="81"/>
      <name val="ＭＳ Ｐゴシック"/>
      <family val="2"/>
      <charset val="128"/>
    </font>
    <font>
      <b/>
      <sz val="10"/>
      <color indexed="81"/>
      <name val="ＭＳ Ｐゴシック"/>
      <family val="2"/>
      <charset val="128"/>
    </font>
    <font>
      <sz val="10"/>
      <color theme="1"/>
      <name val="Abadi MT Condensed Light"/>
    </font>
    <font>
      <sz val="12"/>
      <color rgb="FF000000"/>
      <name val="Arial"/>
    </font>
    <font>
      <sz val="12"/>
      <color rgb="FF000000"/>
      <name val="ＭＳ Ｐゴシック"/>
      <family val="3"/>
      <charset val="128"/>
      <scheme val="minor"/>
    </font>
    <font>
      <b/>
      <sz val="12"/>
      <color rgb="FF14121F"/>
      <name val="Arial Narrow"/>
    </font>
    <font>
      <sz val="16"/>
      <color rgb="FF1F1F1F"/>
      <name val="Arial Narrow"/>
    </font>
    <font>
      <i/>
      <sz val="12"/>
      <color theme="1" tint="0.499984740745262"/>
      <name val="Arial"/>
    </font>
    <font>
      <b/>
      <sz val="18"/>
      <color theme="3"/>
      <name val="HG創英角ｺﾞｼｯｸUB"/>
      <family val="2"/>
      <charset val="128"/>
      <scheme val="major"/>
    </font>
    <font>
      <sz val="12"/>
      <color rgb="FF3F3F76"/>
      <name val="ＭＳ Ｐゴシック"/>
      <family val="2"/>
      <charset val="128"/>
      <scheme val="minor"/>
    </font>
    <font>
      <b/>
      <sz val="12"/>
      <color rgb="FF3F3F3F"/>
      <name val="ＭＳ Ｐゴシック"/>
      <family val="2"/>
      <charset val="128"/>
      <scheme val="minor"/>
    </font>
    <font>
      <b/>
      <sz val="12"/>
      <color rgb="FFFA7D00"/>
      <name val="ＭＳ Ｐゴシック"/>
      <family val="2"/>
      <charset val="128"/>
      <scheme val="minor"/>
    </font>
    <font>
      <sz val="12"/>
      <color rgb="FFFA7D00"/>
      <name val="ＭＳ Ｐゴシック"/>
      <family val="2"/>
      <charset val="128"/>
      <scheme val="minor"/>
    </font>
    <font>
      <b/>
      <sz val="12"/>
      <color theme="0"/>
      <name val="ＭＳ Ｐゴシック"/>
      <family val="2"/>
      <charset val="128"/>
      <scheme val="minor"/>
    </font>
    <font>
      <sz val="12"/>
      <name val="Arial"/>
    </font>
    <font>
      <b/>
      <sz val="12"/>
      <color rgb="FF14121F"/>
      <name val="ＭＳ Ｐゴシック"/>
      <charset val="128"/>
    </font>
    <font>
      <sz val="12"/>
      <name val="ＭＳ Ｐゴシック"/>
      <family val="2"/>
      <charset val="128"/>
      <scheme val="minor"/>
    </font>
    <font>
      <b/>
      <sz val="12"/>
      <name val="Arial Narrow"/>
    </font>
    <font>
      <sz val="16"/>
      <name val="Arial Narrow"/>
    </font>
    <font>
      <i/>
      <sz val="12"/>
      <name val="Arial"/>
    </font>
    <font>
      <b/>
      <sz val="11"/>
      <color rgb="FF434342"/>
      <name val="Avenir Black"/>
    </font>
    <font>
      <sz val="12"/>
      <color rgb="FF9C6500"/>
      <name val="ＭＳ Ｐゴシック"/>
      <family val="2"/>
      <charset val="128"/>
      <scheme val="minor"/>
    </font>
  </fonts>
  <fills count="8">
    <fill>
      <patternFill patternType="none"/>
    </fill>
    <fill>
      <patternFill patternType="gray125"/>
    </fill>
    <fill>
      <patternFill patternType="solid">
        <fgColor rgb="FFFFCC99"/>
      </patternFill>
    </fill>
    <fill>
      <patternFill patternType="solid">
        <fgColor rgb="FFF2F2F2"/>
      </patternFill>
    </fill>
    <fill>
      <patternFill patternType="solid">
        <fgColor rgb="FFA5A5A5"/>
      </patternFill>
    </fill>
    <fill>
      <patternFill patternType="solid">
        <fgColor theme="6" tint="0.79998168889431442"/>
        <bgColor indexed="65"/>
      </patternFill>
    </fill>
    <fill>
      <patternFill patternType="solid">
        <fgColor rgb="FFEAF2F7"/>
        <bgColor rgb="FF000000"/>
      </patternFill>
    </fill>
    <fill>
      <patternFill patternType="solid">
        <fgColor rgb="FFFFEB9C"/>
      </patternFill>
    </fill>
  </fills>
  <borders count="9">
    <border>
      <left/>
      <right/>
      <top/>
      <bottom/>
      <diagonal/>
    </border>
    <border>
      <left/>
      <right/>
      <top/>
      <bottom style="thick">
        <color theme="4"/>
      </bottom>
      <diagonal/>
    </border>
    <border>
      <left/>
      <right/>
      <top/>
      <bottom style="thick">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right/>
      <top style="thick">
        <color theme="4"/>
      </top>
      <bottom/>
      <diagonal/>
    </border>
    <border>
      <left/>
      <right/>
      <top/>
      <bottom style="thick">
        <color rgb="FF797B7E"/>
      </bottom>
      <diagonal/>
    </border>
  </borders>
  <cellStyleXfs count="659">
    <xf numFmtId="0" fontId="0" fillId="0" borderId="0"/>
    <xf numFmtId="0" fontId="16" fillId="0" borderId="1" applyNumberFormat="0" applyFill="0" applyAlignment="0" applyProtection="0"/>
    <xf numFmtId="0" fontId="1"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17" fillId="0"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6"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alignment horizontal="right"/>
    </xf>
    <xf numFmtId="0" fontId="12"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5" fillId="0" borderId="2" applyNumberFormat="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18" fillId="0" borderId="0" applyNumberFormat="0" applyFill="0" applyBorder="0" applyAlignment="0" applyProtection="0"/>
    <xf numFmtId="0" fontId="19" fillId="2" borderId="3" applyNumberFormat="0" applyAlignment="0" applyProtection="0"/>
    <xf numFmtId="0" fontId="20" fillId="3" borderId="4" applyNumberFormat="0" applyAlignment="0" applyProtection="0"/>
    <xf numFmtId="0" fontId="21" fillId="3" borderId="3" applyNumberFormat="0" applyAlignment="0" applyProtection="0"/>
    <xf numFmtId="0" fontId="22" fillId="0" borderId="5" applyNumberFormat="0" applyFill="0" applyAlignment="0" applyProtection="0"/>
    <xf numFmtId="0" fontId="23" fillId="4" borderId="6" applyNumberFormat="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4" fillId="0" borderId="0">
      <alignment horizontal="right"/>
    </xf>
    <xf numFmtId="0" fontId="15" fillId="0" borderId="0" applyFill="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6" fillId="0" borderId="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177" fontId="24" fillId="5"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31" fillId="7" borderId="0" applyNumberFormat="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178" fontId="24" fillId="0" borderId="0">
      <alignment horizontal="right"/>
    </xf>
    <xf numFmtId="179" fontId="24" fillId="0" borderId="0">
      <alignment horizontal="right"/>
    </xf>
    <xf numFmtId="0" fontId="8"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xf numFmtId="0" fontId="9" fillId="0" borderId="0" applyNumberFormat="0" applyFill="0" applyBorder="0" applyAlignment="0" applyProtection="0"/>
  </cellStyleXfs>
  <cellXfs count="61">
    <xf numFmtId="0" fontId="0" fillId="0" borderId="0" xfId="0"/>
    <xf numFmtId="0" fontId="16" fillId="0" borderId="1" xfId="1"/>
    <xf numFmtId="0" fontId="3" fillId="0" borderId="0" xfId="2" applyFont="1"/>
    <xf numFmtId="0" fontId="4" fillId="0" borderId="0" xfId="0" applyFont="1"/>
    <xf numFmtId="0" fontId="5" fillId="0" borderId="0" xfId="0" applyFont="1"/>
    <xf numFmtId="0" fontId="6" fillId="0" borderId="0" xfId="0" applyFont="1"/>
    <xf numFmtId="0" fontId="7" fillId="0" borderId="1" xfId="1" applyFont="1"/>
    <xf numFmtId="0" fontId="6" fillId="0" borderId="0" xfId="0" applyFont="1" applyAlignment="1">
      <alignment horizontal="right"/>
    </xf>
    <xf numFmtId="0" fontId="6" fillId="0" borderId="0" xfId="0" applyFont="1" applyAlignment="1">
      <alignment horizontal="left"/>
    </xf>
    <xf numFmtId="0" fontId="6" fillId="0" borderId="0" xfId="0" applyNumberFormat="1" applyFont="1"/>
    <xf numFmtId="177" fontId="17" fillId="0" borderId="0" xfId="55">
      <alignment horizontal="right"/>
    </xf>
    <xf numFmtId="177" fontId="17" fillId="0" borderId="0" xfId="55" applyAlignment="1">
      <alignment horizontal="left"/>
    </xf>
    <xf numFmtId="0" fontId="0" fillId="0" borderId="0" xfId="0"/>
    <xf numFmtId="0" fontId="0" fillId="0" borderId="0" xfId="0"/>
    <xf numFmtId="0" fontId="6" fillId="0" borderId="0" xfId="119">
      <alignment horizontal="right"/>
    </xf>
    <xf numFmtId="0" fontId="12" fillId="0" borderId="0" xfId="0" applyFont="1"/>
    <xf numFmtId="0" fontId="12" fillId="0" borderId="0" xfId="120"/>
    <xf numFmtId="0" fontId="15" fillId="0" borderId="2" xfId="263"/>
    <xf numFmtId="176" fontId="6" fillId="0" borderId="0" xfId="0" applyNumberFormat="1" applyFont="1"/>
    <xf numFmtId="0" fontId="6" fillId="0" borderId="0" xfId="119" applyNumberFormat="1">
      <alignment horizontal="right"/>
    </xf>
    <xf numFmtId="0" fontId="0" fillId="0" borderId="0" xfId="0" applyNumberFormat="1"/>
    <xf numFmtId="0" fontId="16" fillId="0" borderId="0" xfId="62"/>
    <xf numFmtId="0" fontId="15" fillId="0" borderId="0" xfId="357"/>
    <xf numFmtId="0" fontId="16" fillId="0" borderId="1" xfId="1" applyAlignment="1">
      <alignment horizontal="center"/>
    </xf>
    <xf numFmtId="177" fontId="24" fillId="0" borderId="0" xfId="356">
      <alignment horizontal="right"/>
    </xf>
    <xf numFmtId="0" fontId="25" fillId="0" borderId="2" xfId="263" applyFont="1"/>
    <xf numFmtId="0" fontId="24" fillId="6" borderId="0" xfId="0" applyFont="1" applyFill="1"/>
    <xf numFmtId="0" fontId="24" fillId="6" borderId="0" xfId="0" applyFont="1" applyFill="1" applyAlignment="1">
      <alignment horizontal="right"/>
    </xf>
    <xf numFmtId="0" fontId="6" fillId="0" borderId="0" xfId="438"/>
    <xf numFmtId="0" fontId="16" fillId="0" borderId="1" xfId="1" applyFill="1"/>
    <xf numFmtId="0" fontId="16" fillId="0" borderId="8" xfId="0" applyFont="1" applyBorder="1"/>
    <xf numFmtId="0" fontId="13" fillId="0" borderId="0" xfId="0" applyFont="1" applyAlignment="1">
      <alignment horizontal="right"/>
    </xf>
    <xf numFmtId="0" fontId="16" fillId="0" borderId="0" xfId="62" applyAlignment="1">
      <alignment horizontal="left" vertical="top"/>
    </xf>
    <xf numFmtId="0" fontId="28" fillId="6" borderId="0" xfId="0" applyFont="1" applyFill="1"/>
    <xf numFmtId="0" fontId="27" fillId="6" borderId="0" xfId="0" applyFont="1" applyFill="1"/>
    <xf numFmtId="177" fontId="29" fillId="6" borderId="0" xfId="0" applyNumberFormat="1" applyFont="1" applyFill="1" applyAlignment="1">
      <alignment horizontal="left"/>
    </xf>
    <xf numFmtId="176" fontId="24" fillId="6" borderId="0" xfId="0" applyNumberFormat="1" applyFont="1" applyFill="1"/>
    <xf numFmtId="177" fontId="24" fillId="6" borderId="0" xfId="0" applyNumberFormat="1" applyFont="1" applyFill="1" applyAlignment="1">
      <alignment horizontal="right"/>
    </xf>
    <xf numFmtId="177" fontId="29" fillId="6" borderId="0" xfId="0" applyNumberFormat="1" applyFont="1" applyFill="1" applyAlignment="1">
      <alignment horizontal="right"/>
    </xf>
    <xf numFmtId="0" fontId="26" fillId="6" borderId="0" xfId="0" applyFont="1" applyFill="1"/>
    <xf numFmtId="0" fontId="30" fillId="0" borderId="0" xfId="0" applyFont="1"/>
    <xf numFmtId="0" fontId="15" fillId="0" borderId="0" xfId="0" applyFont="1"/>
    <xf numFmtId="0" fontId="13" fillId="0" borderId="0" xfId="0" applyFont="1"/>
    <xf numFmtId="0" fontId="14" fillId="0" borderId="0" xfId="0" applyFont="1"/>
    <xf numFmtId="177" fontId="24" fillId="0" borderId="0" xfId="0" applyNumberFormat="1" applyFont="1" applyAlignment="1">
      <alignment horizontal="right"/>
    </xf>
    <xf numFmtId="0" fontId="31" fillId="7" borderId="0" xfId="594"/>
    <xf numFmtId="0" fontId="31" fillId="7" borderId="0" xfId="594" applyBorder="1"/>
    <xf numFmtId="0" fontId="6" fillId="0" borderId="0" xfId="119" applyAlignment="1">
      <alignment horizontal="center" vertical="top"/>
    </xf>
    <xf numFmtId="0" fontId="31" fillId="7" borderId="0" xfId="594" applyAlignment="1">
      <alignment horizontal="center" vertical="top"/>
    </xf>
    <xf numFmtId="0" fontId="0" fillId="0" borderId="0" xfId="0" applyAlignment="1">
      <alignment horizontal="center" vertical="top"/>
    </xf>
    <xf numFmtId="0" fontId="16" fillId="0" borderId="0" xfId="62" applyAlignment="1">
      <alignment horizontal="left" vertical="top"/>
    </xf>
    <xf numFmtId="178" fontId="24" fillId="0" borderId="0" xfId="635">
      <alignment horizontal="right"/>
    </xf>
    <xf numFmtId="179" fontId="24" fillId="0" borderId="0" xfId="636">
      <alignment horizontal="right"/>
    </xf>
    <xf numFmtId="0" fontId="16" fillId="0" borderId="7" xfId="62" applyBorder="1" applyAlignment="1">
      <alignment vertical="top"/>
    </xf>
    <xf numFmtId="0" fontId="16" fillId="0" borderId="0" xfId="62" applyAlignment="1">
      <alignment vertical="top"/>
    </xf>
    <xf numFmtId="0" fontId="12" fillId="0" borderId="0" xfId="120" applyAlignment="1">
      <alignment vertical="top"/>
    </xf>
    <xf numFmtId="0" fontId="8" fillId="0" borderId="0" xfId="637" applyAlignment="1">
      <alignment vertical="top"/>
    </xf>
    <xf numFmtId="0" fontId="12" fillId="0" borderId="7" xfId="120" applyBorder="1" applyAlignment="1">
      <alignment vertical="top"/>
    </xf>
    <xf numFmtId="0" fontId="8" fillId="0" borderId="0" xfId="637"/>
    <xf numFmtId="0" fontId="6" fillId="0" borderId="0" xfId="119" applyAlignment="1">
      <alignment horizontal="left"/>
    </xf>
    <xf numFmtId="0" fontId="16" fillId="0" borderId="1" xfId="1" applyAlignment="1">
      <alignment horizontal="center"/>
    </xf>
  </cellXfs>
  <cellStyles count="659">
    <cellStyle name="$Normal" xfId="356"/>
    <cellStyle name="¥ Normal" xfId="636"/>
    <cellStyle name="€ Normal" xfId="635"/>
    <cellStyle name="Calculation" xfId="343" builtinId="22" hidden="1"/>
    <cellStyle name="Check Cell" xfId="345" builtinId="23" hidden="1"/>
    <cellStyle name="comment" xfId="120"/>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7" builtinId="9" hidden="1"/>
    <cellStyle name="Followed Hyperlink" xfId="59" builtinId="9" hidden="1"/>
    <cellStyle name="Followed Hyperlink" xfId="61"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Followed Hyperlink" xfId="166" builtinId="9" hidden="1"/>
    <cellStyle name="Followed Hyperlink" xfId="168" builtinId="9" hidden="1"/>
    <cellStyle name="Followed Hyperlink" xfId="170" builtinId="9" hidden="1"/>
    <cellStyle name="Followed Hyperlink" xfId="172" builtinId="9" hidden="1"/>
    <cellStyle name="Followed Hyperlink" xfId="174" builtinId="9" hidden="1"/>
    <cellStyle name="Followed Hyperlink" xfId="176" builtinId="9" hidden="1"/>
    <cellStyle name="Followed Hyperlink" xfId="178" builtinId="9" hidden="1"/>
    <cellStyle name="Followed Hyperlink" xfId="180" builtinId="9" hidden="1"/>
    <cellStyle name="Followed Hyperlink" xfId="182" builtinId="9" hidden="1"/>
    <cellStyle name="Followed Hyperlink" xfId="184" builtinId="9" hidden="1"/>
    <cellStyle name="Followed Hyperlink" xfId="186" builtinId="9" hidden="1"/>
    <cellStyle name="Followed Hyperlink" xfId="188" builtinId="9" hidden="1"/>
    <cellStyle name="Followed Hyperlink" xfId="190" builtinId="9" hidden="1"/>
    <cellStyle name="Followed Hyperlink" xfId="192" builtinId="9" hidden="1"/>
    <cellStyle name="Followed Hyperlink" xfId="194" builtinId="9" hidden="1"/>
    <cellStyle name="Followed Hyperlink" xfId="196" builtinId="9" hidden="1"/>
    <cellStyle name="Followed Hyperlink" xfId="198" builtinId="9" hidden="1"/>
    <cellStyle name="Followed Hyperlink" xfId="200" builtinId="9" hidden="1"/>
    <cellStyle name="Followed Hyperlink" xfId="202" builtinId="9" hidden="1"/>
    <cellStyle name="Followed Hyperlink" xfId="204" builtinId="9" hidden="1"/>
    <cellStyle name="Followed Hyperlink" xfId="206" builtinId="9" hidden="1"/>
    <cellStyle name="Followed Hyperlink" xfId="208" builtinId="9" hidden="1"/>
    <cellStyle name="Followed Hyperlink" xfId="210" builtinId="9" hidden="1"/>
    <cellStyle name="Followed Hyperlink" xfId="212" builtinId="9" hidden="1"/>
    <cellStyle name="Followed Hyperlink" xfId="214" builtinId="9" hidden="1"/>
    <cellStyle name="Followed Hyperlink" xfId="216" builtinId="9" hidden="1"/>
    <cellStyle name="Followed Hyperlink" xfId="218" builtinId="9" hidden="1"/>
    <cellStyle name="Followed Hyperlink" xfId="220" builtinId="9" hidden="1"/>
    <cellStyle name="Followed Hyperlink" xfId="222" builtinId="9" hidden="1"/>
    <cellStyle name="Followed Hyperlink" xfId="224" builtinId="9" hidden="1"/>
    <cellStyle name="Followed Hyperlink" xfId="226" builtinId="9" hidden="1"/>
    <cellStyle name="Followed Hyperlink" xfId="228" builtinId="9" hidden="1"/>
    <cellStyle name="Followed Hyperlink" xfId="230" builtinId="9" hidden="1"/>
    <cellStyle name="Followed Hyperlink" xfId="232" builtinId="9" hidden="1"/>
    <cellStyle name="Followed Hyperlink" xfId="234" builtinId="9" hidden="1"/>
    <cellStyle name="Followed Hyperlink" xfId="236" builtinId="9" hidden="1"/>
    <cellStyle name="Followed Hyperlink" xfId="238" builtinId="9" hidden="1"/>
    <cellStyle name="Followed Hyperlink" xfId="240" builtinId="9" hidden="1"/>
    <cellStyle name="Followed Hyperlink" xfId="242" builtinId="9" hidden="1"/>
    <cellStyle name="Followed Hyperlink" xfId="244" builtinId="9" hidden="1"/>
    <cellStyle name="Followed Hyperlink" xfId="246" builtinId="9" hidden="1"/>
    <cellStyle name="Followed Hyperlink" xfId="248" builtinId="9" hidden="1"/>
    <cellStyle name="Followed Hyperlink" xfId="250" builtinId="9" hidden="1"/>
    <cellStyle name="Followed Hyperlink" xfId="252" builtinId="9" hidden="1"/>
    <cellStyle name="Followed Hyperlink" xfId="254" builtinId="9" hidden="1"/>
    <cellStyle name="Followed Hyperlink" xfId="256" builtinId="9" hidden="1"/>
    <cellStyle name="Followed Hyperlink" xfId="258" builtinId="9" hidden="1"/>
    <cellStyle name="Followed Hyperlink" xfId="260" builtinId="9" hidden="1"/>
    <cellStyle name="Followed Hyperlink" xfId="262" builtinId="9" hidden="1"/>
    <cellStyle name="Followed Hyperlink" xfId="265" builtinId="9" hidden="1"/>
    <cellStyle name="Followed Hyperlink" xfId="267" builtinId="9" hidden="1"/>
    <cellStyle name="Followed Hyperlink" xfId="269" builtinId="9" hidden="1"/>
    <cellStyle name="Followed Hyperlink" xfId="271" builtinId="9" hidden="1"/>
    <cellStyle name="Followed Hyperlink" xfId="273" builtinId="9" hidden="1"/>
    <cellStyle name="Followed Hyperlink" xfId="275" builtinId="9" hidden="1"/>
    <cellStyle name="Followed Hyperlink" xfId="277" builtinId="9" hidden="1"/>
    <cellStyle name="Followed Hyperlink" xfId="279" builtinId="9" hidden="1"/>
    <cellStyle name="Followed Hyperlink" xfId="281" builtinId="9" hidden="1"/>
    <cellStyle name="Followed Hyperlink" xfId="283" builtinId="9" hidden="1"/>
    <cellStyle name="Followed Hyperlink" xfId="285" builtinId="9" hidden="1"/>
    <cellStyle name="Followed Hyperlink" xfId="287" builtinId="9" hidden="1"/>
    <cellStyle name="Followed Hyperlink" xfId="289" builtinId="9" hidden="1"/>
    <cellStyle name="Followed Hyperlink" xfId="291" builtinId="9" hidden="1"/>
    <cellStyle name="Followed Hyperlink" xfId="293" builtinId="9" hidden="1"/>
    <cellStyle name="Followed Hyperlink" xfId="295" builtinId="9" hidden="1"/>
    <cellStyle name="Followed Hyperlink" xfId="297" builtinId="9" hidden="1"/>
    <cellStyle name="Followed Hyperlink" xfId="299" builtinId="9" hidden="1"/>
    <cellStyle name="Followed Hyperlink" xfId="301" builtinId="9" hidden="1"/>
    <cellStyle name="Followed Hyperlink" xfId="303" builtinId="9" hidden="1"/>
    <cellStyle name="Followed Hyperlink" xfId="305" builtinId="9" hidden="1"/>
    <cellStyle name="Followed Hyperlink" xfId="307" builtinId="9" hidden="1"/>
    <cellStyle name="Followed Hyperlink" xfId="309" builtinId="9" hidden="1"/>
    <cellStyle name="Followed Hyperlink" xfId="311" builtinId="9" hidden="1"/>
    <cellStyle name="Followed Hyperlink" xfId="313" builtinId="9" hidden="1"/>
    <cellStyle name="Followed Hyperlink" xfId="315" builtinId="9" hidden="1"/>
    <cellStyle name="Followed Hyperlink" xfId="317" builtinId="9" hidden="1"/>
    <cellStyle name="Followed Hyperlink" xfId="319" builtinId="9" hidden="1"/>
    <cellStyle name="Followed Hyperlink" xfId="321" builtinId="9" hidden="1"/>
    <cellStyle name="Followed Hyperlink" xfId="323" builtinId="9" hidden="1"/>
    <cellStyle name="Followed Hyperlink" xfId="325" builtinId="9" hidden="1"/>
    <cellStyle name="Followed Hyperlink" xfId="327" builtinId="9" hidden="1"/>
    <cellStyle name="Followed Hyperlink" xfId="329" builtinId="9" hidden="1"/>
    <cellStyle name="Followed Hyperlink" xfId="331" builtinId="9" hidden="1"/>
    <cellStyle name="Followed Hyperlink" xfId="333" builtinId="9" hidden="1"/>
    <cellStyle name="Followed Hyperlink" xfId="335" builtinId="9" hidden="1"/>
    <cellStyle name="Followed Hyperlink" xfId="337" builtinId="9" hidden="1"/>
    <cellStyle name="Followed Hyperlink" xfId="339" builtinId="9" hidden="1"/>
    <cellStyle name="Followed Hyperlink" xfId="347" builtinId="9" hidden="1"/>
    <cellStyle name="Followed Hyperlink" xfId="349" builtinId="9" hidden="1"/>
    <cellStyle name="Followed Hyperlink" xfId="351" builtinId="9" hidden="1"/>
    <cellStyle name="Followed Hyperlink" xfId="353" builtinId="9" hidden="1"/>
    <cellStyle name="Followed Hyperlink" xfId="355" builtinId="9" hidden="1"/>
    <cellStyle name="Followed Hyperlink" xfId="359" builtinId="9" hidden="1"/>
    <cellStyle name="Followed Hyperlink" xfId="361" builtinId="9" hidden="1"/>
    <cellStyle name="Followed Hyperlink" xfId="363" builtinId="9" hidden="1"/>
    <cellStyle name="Followed Hyperlink" xfId="365" builtinId="9" hidden="1"/>
    <cellStyle name="Followed Hyperlink" xfId="367" builtinId="9" hidden="1"/>
    <cellStyle name="Followed Hyperlink" xfId="369" builtinId="9" hidden="1"/>
    <cellStyle name="Followed Hyperlink" xfId="371" builtinId="9" hidden="1"/>
    <cellStyle name="Followed Hyperlink" xfId="373" builtinId="9" hidden="1"/>
    <cellStyle name="Followed Hyperlink" xfId="375" builtinId="9" hidden="1"/>
    <cellStyle name="Followed Hyperlink" xfId="377" builtinId="9" hidden="1"/>
    <cellStyle name="Followed Hyperlink" xfId="379" builtinId="9" hidden="1"/>
    <cellStyle name="Followed Hyperlink" xfId="381" builtinId="9" hidden="1"/>
    <cellStyle name="Followed Hyperlink" xfId="383" builtinId="9" hidden="1"/>
    <cellStyle name="Followed Hyperlink" xfId="385" builtinId="9" hidden="1"/>
    <cellStyle name="Followed Hyperlink" xfId="387" builtinId="9" hidden="1"/>
    <cellStyle name="Followed Hyperlink" xfId="389" builtinId="9" hidden="1"/>
    <cellStyle name="Followed Hyperlink" xfId="391" builtinId="9" hidden="1"/>
    <cellStyle name="Followed Hyperlink" xfId="393" builtinId="9" hidden="1"/>
    <cellStyle name="Followed Hyperlink" xfId="395" builtinId="9" hidden="1"/>
    <cellStyle name="Followed Hyperlink" xfId="397" builtinId="9" hidden="1"/>
    <cellStyle name="Followed Hyperlink" xfId="399" builtinId="9" hidden="1"/>
    <cellStyle name="Followed Hyperlink" xfId="401" builtinId="9" hidden="1"/>
    <cellStyle name="Followed Hyperlink" xfId="403" builtinId="9" hidden="1"/>
    <cellStyle name="Followed Hyperlink" xfId="405" builtinId="9" hidden="1"/>
    <cellStyle name="Followed Hyperlink" xfId="407" builtinId="9" hidden="1"/>
    <cellStyle name="Followed Hyperlink" xfId="409" builtinId="9" hidden="1"/>
    <cellStyle name="Followed Hyperlink" xfId="411" builtinId="9" hidden="1"/>
    <cellStyle name="Followed Hyperlink" xfId="413" builtinId="9" hidden="1"/>
    <cellStyle name="Followed Hyperlink" xfId="415" builtinId="9" hidden="1"/>
    <cellStyle name="Followed Hyperlink" xfId="417" builtinId="9" hidden="1"/>
    <cellStyle name="Followed Hyperlink" xfId="419" builtinId="9" hidden="1"/>
    <cellStyle name="Followed Hyperlink" xfId="421" builtinId="9" hidden="1"/>
    <cellStyle name="Followed Hyperlink" xfId="423" builtinId="9" hidden="1"/>
    <cellStyle name="Followed Hyperlink" xfId="425" builtinId="9" hidden="1"/>
    <cellStyle name="Followed Hyperlink" xfId="427" builtinId="9" hidden="1"/>
    <cellStyle name="Followed Hyperlink" xfId="429" builtinId="9" hidden="1"/>
    <cellStyle name="Followed Hyperlink" xfId="431" builtinId="9" hidden="1"/>
    <cellStyle name="Followed Hyperlink" xfId="433" builtinId="9" hidden="1"/>
    <cellStyle name="Followed Hyperlink" xfId="435" builtinId="9" hidden="1"/>
    <cellStyle name="Followed Hyperlink" xfId="437" builtinId="9" hidden="1"/>
    <cellStyle name="Followed Hyperlink" xfId="440" builtinId="9" hidden="1"/>
    <cellStyle name="Followed Hyperlink" xfId="442" builtinId="9" hidden="1"/>
    <cellStyle name="Followed Hyperlink" xfId="444" builtinId="9" hidden="1"/>
    <cellStyle name="Followed Hyperlink" xfId="446" builtinId="9" hidden="1"/>
    <cellStyle name="Followed Hyperlink" xfId="448" builtinId="9" hidden="1"/>
    <cellStyle name="Followed Hyperlink" xfId="450" builtinId="9" hidden="1"/>
    <cellStyle name="Followed Hyperlink" xfId="452" builtinId="9" hidden="1"/>
    <cellStyle name="Followed Hyperlink" xfId="454" builtinId="9" hidden="1"/>
    <cellStyle name="Followed Hyperlink" xfId="456" builtinId="9" hidden="1"/>
    <cellStyle name="Followed Hyperlink" xfId="458" builtinId="9" hidden="1"/>
    <cellStyle name="Followed Hyperlink" xfId="460" builtinId="9" hidden="1"/>
    <cellStyle name="Followed Hyperlink" xfId="462" builtinId="9" hidden="1"/>
    <cellStyle name="Followed Hyperlink" xfId="464" builtinId="9" hidden="1"/>
    <cellStyle name="Followed Hyperlink" xfId="466" builtinId="9" hidden="1"/>
    <cellStyle name="Followed Hyperlink" xfId="468" builtinId="9" hidden="1"/>
    <cellStyle name="Followed Hyperlink" xfId="470" builtinId="9" hidden="1"/>
    <cellStyle name="Followed Hyperlink" xfId="473" builtinId="9" hidden="1"/>
    <cellStyle name="Followed Hyperlink" xfId="475" builtinId="9" hidden="1"/>
    <cellStyle name="Followed Hyperlink" xfId="477" builtinId="9" hidden="1"/>
    <cellStyle name="Followed Hyperlink" xfId="479" builtinId="9" hidden="1"/>
    <cellStyle name="Followed Hyperlink" xfId="481" builtinId="9" hidden="1"/>
    <cellStyle name="Followed Hyperlink" xfId="483" builtinId="9" hidden="1"/>
    <cellStyle name="Followed Hyperlink" xfId="485" builtinId="9" hidden="1"/>
    <cellStyle name="Followed Hyperlink" xfId="487" builtinId="9" hidden="1"/>
    <cellStyle name="Followed Hyperlink" xfId="489" builtinId="9" hidden="1"/>
    <cellStyle name="Followed Hyperlink" xfId="491" builtinId="9" hidden="1"/>
    <cellStyle name="Followed Hyperlink" xfId="493" builtinId="9" hidden="1"/>
    <cellStyle name="Followed Hyperlink" xfId="495" builtinId="9" hidden="1"/>
    <cellStyle name="Followed Hyperlink" xfId="497" builtinId="9" hidden="1"/>
    <cellStyle name="Followed Hyperlink" xfId="499" builtinId="9" hidden="1"/>
    <cellStyle name="Followed Hyperlink" xfId="501" builtinId="9" hidden="1"/>
    <cellStyle name="Followed Hyperlink" xfId="503" builtinId="9" hidden="1"/>
    <cellStyle name="Followed Hyperlink" xfId="505" builtinId="9" hidden="1"/>
    <cellStyle name="Followed Hyperlink" xfId="507" builtinId="9" hidden="1"/>
    <cellStyle name="Followed Hyperlink" xfId="509" builtinId="9" hidden="1"/>
    <cellStyle name="Followed Hyperlink" xfId="511" builtinId="9" hidden="1"/>
    <cellStyle name="Followed Hyperlink" xfId="513" builtinId="9" hidden="1"/>
    <cellStyle name="Followed Hyperlink" xfId="515" builtinId="9" hidden="1"/>
    <cellStyle name="Followed Hyperlink" xfId="517" builtinId="9" hidden="1"/>
    <cellStyle name="Followed Hyperlink" xfId="519" builtinId="9" hidden="1"/>
    <cellStyle name="Followed Hyperlink" xfId="521" builtinId="9" hidden="1"/>
    <cellStyle name="Followed Hyperlink" xfId="523" builtinId="9" hidden="1"/>
    <cellStyle name="Followed Hyperlink" xfId="525" builtinId="9" hidden="1"/>
    <cellStyle name="Followed Hyperlink" xfId="527" builtinId="9" hidden="1"/>
    <cellStyle name="Followed Hyperlink" xfId="529" builtinId="9" hidden="1"/>
    <cellStyle name="Followed Hyperlink" xfId="531" builtinId="9" hidden="1"/>
    <cellStyle name="Followed Hyperlink" xfId="533" builtinId="9" hidden="1"/>
    <cellStyle name="Followed Hyperlink" xfId="535" builtinId="9" hidden="1"/>
    <cellStyle name="Followed Hyperlink" xfId="537" builtinId="9" hidden="1"/>
    <cellStyle name="Followed Hyperlink" xfId="539" builtinId="9" hidden="1"/>
    <cellStyle name="Followed Hyperlink" xfId="541" builtinId="9" hidden="1"/>
    <cellStyle name="Followed Hyperlink" xfId="543" builtinId="9" hidden="1"/>
    <cellStyle name="Followed Hyperlink" xfId="545" builtinId="9" hidden="1"/>
    <cellStyle name="Followed Hyperlink" xfId="547" builtinId="9" hidden="1"/>
    <cellStyle name="Followed Hyperlink" xfId="549" builtinId="9" hidden="1"/>
    <cellStyle name="Followed Hyperlink" xfId="551" builtinId="9" hidden="1"/>
    <cellStyle name="Followed Hyperlink" xfId="553" builtinId="9" hidden="1"/>
    <cellStyle name="Followed Hyperlink" xfId="555" builtinId="9" hidden="1"/>
    <cellStyle name="Followed Hyperlink" xfId="557" builtinId="9" hidden="1"/>
    <cellStyle name="Followed Hyperlink" xfId="559" builtinId="9" hidden="1"/>
    <cellStyle name="Followed Hyperlink" xfId="561" builtinId="9" hidden="1"/>
    <cellStyle name="Followed Hyperlink" xfId="563" builtinId="9" hidden="1"/>
    <cellStyle name="Followed Hyperlink" xfId="565" builtinId="9" hidden="1"/>
    <cellStyle name="Followed Hyperlink" xfId="567" builtinId="9" hidden="1"/>
    <cellStyle name="Followed Hyperlink" xfId="569" builtinId="9" hidden="1"/>
    <cellStyle name="Followed Hyperlink" xfId="571" builtinId="9" hidden="1"/>
    <cellStyle name="Followed Hyperlink" xfId="573" builtinId="9" hidden="1"/>
    <cellStyle name="Followed Hyperlink" xfId="574" builtinId="9" hidden="1"/>
    <cellStyle name="Followed Hyperlink" xfId="575" builtinId="9" hidden="1"/>
    <cellStyle name="Followed Hyperlink" xfId="576" builtinId="9" hidden="1"/>
    <cellStyle name="Followed Hyperlink" xfId="577" builtinId="9" hidden="1"/>
    <cellStyle name="Followed Hyperlink" xfId="578" builtinId="9" hidden="1"/>
    <cellStyle name="Followed Hyperlink" xfId="579" builtinId="9" hidden="1"/>
    <cellStyle name="Followed Hyperlink" xfId="580" builtinId="9" hidden="1"/>
    <cellStyle name="Followed Hyperlink" xfId="581" builtinId="9" hidden="1"/>
    <cellStyle name="Followed Hyperlink" xfId="582" builtinId="9" hidden="1"/>
    <cellStyle name="Followed Hyperlink" xfId="583" builtinId="9" hidden="1"/>
    <cellStyle name="Followed Hyperlink" xfId="584" builtinId="9" hidden="1"/>
    <cellStyle name="Followed Hyperlink" xfId="585" builtinId="9" hidden="1"/>
    <cellStyle name="Followed Hyperlink" xfId="586" builtinId="9" hidden="1"/>
    <cellStyle name="Followed Hyperlink" xfId="587" builtinId="9" hidden="1"/>
    <cellStyle name="Followed Hyperlink" xfId="588" builtinId="9" hidden="1"/>
    <cellStyle name="Followed Hyperlink" xfId="589" builtinId="9" hidden="1"/>
    <cellStyle name="Followed Hyperlink" xfId="590" builtinId="9" hidden="1"/>
    <cellStyle name="Followed Hyperlink" xfId="591" builtinId="9" hidden="1"/>
    <cellStyle name="Followed Hyperlink" xfId="592" builtinId="9" hidden="1"/>
    <cellStyle name="Followed Hyperlink" xfId="593" builtinId="9" hidden="1"/>
    <cellStyle name="Followed Hyperlink" xfId="595" builtinId="9" hidden="1"/>
    <cellStyle name="Followed Hyperlink" xfId="596" builtinId="9" hidden="1"/>
    <cellStyle name="Followed Hyperlink" xfId="597" builtinId="9" hidden="1"/>
    <cellStyle name="Followed Hyperlink" xfId="598" builtinId="9" hidden="1"/>
    <cellStyle name="Followed Hyperlink" xfId="599" builtinId="9" hidden="1"/>
    <cellStyle name="Followed Hyperlink" xfId="600" builtinId="9" hidden="1"/>
    <cellStyle name="Followed Hyperlink" xfId="601" builtinId="9" hidden="1"/>
    <cellStyle name="Followed Hyperlink" xfId="602" builtinId="9" hidden="1"/>
    <cellStyle name="Followed Hyperlink" xfId="603" builtinId="9" hidden="1"/>
    <cellStyle name="Followed Hyperlink" xfId="604" builtinId="9" hidden="1"/>
    <cellStyle name="Followed Hyperlink" xfId="605" builtinId="9" hidden="1"/>
    <cellStyle name="Followed Hyperlink" xfId="606" builtinId="9" hidden="1"/>
    <cellStyle name="Followed Hyperlink" xfId="607" builtinId="9" hidden="1"/>
    <cellStyle name="Followed Hyperlink" xfId="608" builtinId="9" hidden="1"/>
    <cellStyle name="Followed Hyperlink" xfId="609" builtinId="9" hidden="1"/>
    <cellStyle name="Followed Hyperlink" xfId="610" builtinId="9" hidden="1"/>
    <cellStyle name="Followed Hyperlink" xfId="611" builtinId="9" hidden="1"/>
    <cellStyle name="Followed Hyperlink" xfId="612" builtinId="9" hidden="1"/>
    <cellStyle name="Followed Hyperlink" xfId="613" builtinId="9" hidden="1"/>
    <cellStyle name="Followed Hyperlink" xfId="614" builtinId="9" hidden="1"/>
    <cellStyle name="Followed Hyperlink" xfId="615" builtinId="9" hidden="1"/>
    <cellStyle name="Followed Hyperlink" xfId="616" builtinId="9" hidden="1"/>
    <cellStyle name="Followed Hyperlink" xfId="617" builtinId="9" hidden="1"/>
    <cellStyle name="Followed Hyperlink" xfId="618" builtinId="9" hidden="1"/>
    <cellStyle name="Followed Hyperlink" xfId="619" builtinId="9" hidden="1"/>
    <cellStyle name="Followed Hyperlink" xfId="620" builtinId="9" hidden="1"/>
    <cellStyle name="Followed Hyperlink" xfId="621" builtinId="9" hidden="1"/>
    <cellStyle name="Followed Hyperlink" xfId="622" builtinId="9" hidden="1"/>
    <cellStyle name="Followed Hyperlink" xfId="623" builtinId="9" hidden="1"/>
    <cellStyle name="Followed Hyperlink" xfId="624" builtinId="9" hidden="1"/>
    <cellStyle name="Followed Hyperlink" xfId="625" builtinId="9" hidden="1"/>
    <cellStyle name="Followed Hyperlink" xfId="626" builtinId="9" hidden="1"/>
    <cellStyle name="Followed Hyperlink" xfId="627" builtinId="9" hidden="1"/>
    <cellStyle name="Followed Hyperlink" xfId="628" builtinId="9" hidden="1"/>
    <cellStyle name="Followed Hyperlink" xfId="629" builtinId="9" hidden="1"/>
    <cellStyle name="Followed Hyperlink" xfId="630" builtinId="9" hidden="1"/>
    <cellStyle name="Followed Hyperlink" xfId="631" builtinId="9" hidden="1"/>
    <cellStyle name="Followed Hyperlink" xfId="632" builtinId="9" hidden="1"/>
    <cellStyle name="Followed Hyperlink" xfId="633" builtinId="9" hidden="1"/>
    <cellStyle name="Followed Hyperlink" xfId="634" builtinId="9" hidden="1"/>
    <cellStyle name="Followed Hyperlink" xfId="638" builtinId="9" hidden="1"/>
    <cellStyle name="Followed Hyperlink" xfId="639" builtinId="9" hidden="1"/>
    <cellStyle name="Followed Hyperlink" xfId="640" builtinId="9" hidden="1"/>
    <cellStyle name="Followed Hyperlink" xfId="641" builtinId="9" hidden="1"/>
    <cellStyle name="Followed Hyperlink" xfId="642" builtinId="9" hidden="1"/>
    <cellStyle name="Followed Hyperlink" xfId="643" builtinId="9" hidden="1"/>
    <cellStyle name="Followed Hyperlink" xfId="644" builtinId="9" hidden="1"/>
    <cellStyle name="Followed Hyperlink" xfId="645" builtinId="9" hidden="1"/>
    <cellStyle name="Followed Hyperlink" xfId="646" builtinId="9" hidden="1"/>
    <cellStyle name="Followed Hyperlink" xfId="647" builtinId="9" hidden="1"/>
    <cellStyle name="Followed Hyperlink" xfId="648" builtinId="9" hidden="1"/>
    <cellStyle name="Followed Hyperlink" xfId="649" builtinId="9" hidden="1"/>
    <cellStyle name="Followed Hyperlink" xfId="650" builtinId="9" hidden="1"/>
    <cellStyle name="Followed Hyperlink" xfId="651" builtinId="9" hidden="1"/>
    <cellStyle name="Followed Hyperlink" xfId="652" builtinId="9" hidden="1"/>
    <cellStyle name="Followed Hyperlink" xfId="653" builtinId="9" hidden="1"/>
    <cellStyle name="Followed Hyperlink" xfId="654" builtinId="9" hidden="1"/>
    <cellStyle name="Followed Hyperlink" xfId="655" builtinId="9" hidden="1"/>
    <cellStyle name="Followed Hyperlink" xfId="656" builtinId="9" hidden="1"/>
    <cellStyle name="Followed Hyperlink" xfId="657" builtinId="9" hidden="1"/>
    <cellStyle name="Followed Hyperlink" xfId="658" builtinId="9" hidden="1"/>
    <cellStyle name="Heading 1" xfId="1" builtinId="16" customBuiltin="1"/>
    <cellStyle name="Heading 1 2" xfId="62"/>
    <cellStyle name="Heading 2" xfId="263" builtinId="17" customBuiltin="1"/>
    <cellStyle name="Heading 2 2" xfId="357"/>
    <cellStyle name="Heading 4" xfId="2" builtinId="19"/>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6" builtinId="8" hidden="1"/>
    <cellStyle name="Hyperlink" xfId="58" builtinId="8" hidden="1"/>
    <cellStyle name="Hyperlink" xfId="60"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Hyperlink" xfId="165" builtinId="8" hidden="1"/>
    <cellStyle name="Hyperlink" xfId="167" builtinId="8" hidden="1"/>
    <cellStyle name="Hyperlink" xfId="169" builtinId="8" hidden="1"/>
    <cellStyle name="Hyperlink" xfId="171" builtinId="8" hidden="1"/>
    <cellStyle name="Hyperlink" xfId="173" builtinId="8" hidden="1"/>
    <cellStyle name="Hyperlink" xfId="175" builtinId="8" hidden="1"/>
    <cellStyle name="Hyperlink" xfId="177" builtinId="8" hidden="1"/>
    <cellStyle name="Hyperlink" xfId="179" builtinId="8" hidden="1"/>
    <cellStyle name="Hyperlink" xfId="181" builtinId="8" hidden="1"/>
    <cellStyle name="Hyperlink" xfId="183" builtinId="8" hidden="1"/>
    <cellStyle name="Hyperlink" xfId="185" builtinId="8" hidden="1"/>
    <cellStyle name="Hyperlink" xfId="187" builtinId="8" hidden="1"/>
    <cellStyle name="Hyperlink" xfId="189" builtinId="8" hidden="1"/>
    <cellStyle name="Hyperlink" xfId="191" builtinId="8" hidden="1"/>
    <cellStyle name="Hyperlink" xfId="193" builtinId="8" hidden="1"/>
    <cellStyle name="Hyperlink" xfId="195" builtinId="8" hidden="1"/>
    <cellStyle name="Hyperlink" xfId="197" builtinId="8" hidden="1"/>
    <cellStyle name="Hyperlink" xfId="199" builtinId="8" hidden="1"/>
    <cellStyle name="Hyperlink" xfId="201" builtinId="8" hidden="1"/>
    <cellStyle name="Hyperlink" xfId="203" builtinId="8" hidden="1"/>
    <cellStyle name="Hyperlink" xfId="205" builtinId="8" hidden="1"/>
    <cellStyle name="Hyperlink" xfId="207" builtinId="8" hidden="1"/>
    <cellStyle name="Hyperlink" xfId="209" builtinId="8" hidden="1"/>
    <cellStyle name="Hyperlink" xfId="211" builtinId="8" hidden="1"/>
    <cellStyle name="Hyperlink" xfId="213" builtinId="8" hidden="1"/>
    <cellStyle name="Hyperlink" xfId="215" builtinId="8" hidden="1"/>
    <cellStyle name="Hyperlink" xfId="217" builtinId="8" hidden="1"/>
    <cellStyle name="Hyperlink" xfId="219" builtinId="8" hidden="1"/>
    <cellStyle name="Hyperlink" xfId="221" builtinId="8" hidden="1"/>
    <cellStyle name="Hyperlink" xfId="223" builtinId="8" hidden="1"/>
    <cellStyle name="Hyperlink" xfId="225" builtinId="8" hidden="1"/>
    <cellStyle name="Hyperlink" xfId="227" builtinId="8" hidden="1"/>
    <cellStyle name="Hyperlink" xfId="229" builtinId="8" hidden="1"/>
    <cellStyle name="Hyperlink" xfId="231" builtinId="8" hidden="1"/>
    <cellStyle name="Hyperlink" xfId="233" builtinId="8" hidden="1"/>
    <cellStyle name="Hyperlink" xfId="235" builtinId="8" hidden="1"/>
    <cellStyle name="Hyperlink" xfId="237" builtinId="8" hidden="1"/>
    <cellStyle name="Hyperlink" xfId="239" builtinId="8" hidden="1"/>
    <cellStyle name="Hyperlink" xfId="241" builtinId="8" hidden="1"/>
    <cellStyle name="Hyperlink" xfId="243" builtinId="8" hidden="1"/>
    <cellStyle name="Hyperlink" xfId="245" builtinId="8" hidden="1"/>
    <cellStyle name="Hyperlink" xfId="247" builtinId="8" hidden="1"/>
    <cellStyle name="Hyperlink" xfId="249" builtinId="8" hidden="1"/>
    <cellStyle name="Hyperlink" xfId="251" builtinId="8" hidden="1"/>
    <cellStyle name="Hyperlink" xfId="253" builtinId="8" hidden="1"/>
    <cellStyle name="Hyperlink" xfId="255" builtinId="8" hidden="1"/>
    <cellStyle name="Hyperlink" xfId="257" builtinId="8" hidden="1"/>
    <cellStyle name="Hyperlink" xfId="259" builtinId="8" hidden="1"/>
    <cellStyle name="Hyperlink" xfId="261" builtinId="8" hidden="1"/>
    <cellStyle name="Hyperlink" xfId="264" builtinId="8" hidden="1"/>
    <cellStyle name="Hyperlink" xfId="266" builtinId="8" hidden="1"/>
    <cellStyle name="Hyperlink" xfId="268" builtinId="8" hidden="1"/>
    <cellStyle name="Hyperlink" xfId="270" builtinId="8" hidden="1"/>
    <cellStyle name="Hyperlink" xfId="272" builtinId="8" hidden="1"/>
    <cellStyle name="Hyperlink" xfId="274" builtinId="8" hidden="1"/>
    <cellStyle name="Hyperlink" xfId="276" builtinId="8" hidden="1"/>
    <cellStyle name="Hyperlink" xfId="278" builtinId="8" hidden="1"/>
    <cellStyle name="Hyperlink" xfId="280" builtinId="8" hidden="1"/>
    <cellStyle name="Hyperlink" xfId="282" builtinId="8" hidden="1"/>
    <cellStyle name="Hyperlink" xfId="284" builtinId="8" hidden="1"/>
    <cellStyle name="Hyperlink" xfId="286" builtinId="8" hidden="1"/>
    <cellStyle name="Hyperlink" xfId="288" builtinId="8" hidden="1"/>
    <cellStyle name="Hyperlink" xfId="290" builtinId="8" hidden="1"/>
    <cellStyle name="Hyperlink" xfId="292" builtinId="8" hidden="1"/>
    <cellStyle name="Hyperlink" xfId="294" builtinId="8" hidden="1"/>
    <cellStyle name="Hyperlink" xfId="296" builtinId="8" hidden="1"/>
    <cellStyle name="Hyperlink" xfId="298" builtinId="8" hidden="1"/>
    <cellStyle name="Hyperlink" xfId="300" builtinId="8" hidden="1"/>
    <cellStyle name="Hyperlink" xfId="302" builtinId="8" hidden="1"/>
    <cellStyle name="Hyperlink" xfId="304" builtinId="8" hidden="1"/>
    <cellStyle name="Hyperlink" xfId="306" builtinId="8" hidden="1"/>
    <cellStyle name="Hyperlink" xfId="308" builtinId="8" hidden="1"/>
    <cellStyle name="Hyperlink" xfId="310" builtinId="8" hidden="1"/>
    <cellStyle name="Hyperlink" xfId="312" builtinId="8" hidden="1"/>
    <cellStyle name="Hyperlink" xfId="314" builtinId="8" hidden="1"/>
    <cellStyle name="Hyperlink" xfId="316" builtinId="8" hidden="1"/>
    <cellStyle name="Hyperlink" xfId="318" builtinId="8" hidden="1"/>
    <cellStyle name="Hyperlink" xfId="320" builtinId="8" hidden="1"/>
    <cellStyle name="Hyperlink" xfId="322" builtinId="8" hidden="1"/>
    <cellStyle name="Hyperlink" xfId="324" builtinId="8" hidden="1"/>
    <cellStyle name="Hyperlink" xfId="326" builtinId="8" hidden="1"/>
    <cellStyle name="Hyperlink" xfId="328" builtinId="8" hidden="1"/>
    <cellStyle name="Hyperlink" xfId="330" builtinId="8" hidden="1"/>
    <cellStyle name="Hyperlink" xfId="332" builtinId="8" hidden="1"/>
    <cellStyle name="Hyperlink" xfId="334" builtinId="8" hidden="1"/>
    <cellStyle name="Hyperlink" xfId="336" builtinId="8" hidden="1"/>
    <cellStyle name="Hyperlink" xfId="338" builtinId="8" hidden="1"/>
    <cellStyle name="Hyperlink" xfId="346" builtinId="8" hidden="1"/>
    <cellStyle name="Hyperlink" xfId="348" builtinId="8" hidden="1"/>
    <cellStyle name="Hyperlink" xfId="350" builtinId="8" hidden="1"/>
    <cellStyle name="Hyperlink" xfId="352" builtinId="8" hidden="1"/>
    <cellStyle name="Hyperlink" xfId="354" builtinId="8" hidden="1"/>
    <cellStyle name="Hyperlink" xfId="358" builtinId="8" hidden="1"/>
    <cellStyle name="Hyperlink" xfId="360" builtinId="8" hidden="1"/>
    <cellStyle name="Hyperlink" xfId="362" builtinId="8" hidden="1"/>
    <cellStyle name="Hyperlink" xfId="364" builtinId="8" hidden="1"/>
    <cellStyle name="Hyperlink" xfId="366" builtinId="8" hidden="1"/>
    <cellStyle name="Hyperlink" xfId="368" builtinId="8" hidden="1"/>
    <cellStyle name="Hyperlink" xfId="370" builtinId="8" hidden="1"/>
    <cellStyle name="Hyperlink" xfId="372" builtinId="8" hidden="1"/>
    <cellStyle name="Hyperlink" xfId="374" builtinId="8" hidden="1"/>
    <cellStyle name="Hyperlink" xfId="376" builtinId="8" hidden="1"/>
    <cellStyle name="Hyperlink" xfId="378" builtinId="8" hidden="1"/>
    <cellStyle name="Hyperlink" xfId="380" builtinId="8" hidden="1"/>
    <cellStyle name="Hyperlink" xfId="382" builtinId="8" hidden="1"/>
    <cellStyle name="Hyperlink" xfId="384" builtinId="8" hidden="1"/>
    <cellStyle name="Hyperlink" xfId="386" builtinId="8" hidden="1"/>
    <cellStyle name="Hyperlink" xfId="388" builtinId="8" hidden="1"/>
    <cellStyle name="Hyperlink" xfId="390" builtinId="8" hidden="1"/>
    <cellStyle name="Hyperlink" xfId="392" builtinId="8" hidden="1"/>
    <cellStyle name="Hyperlink" xfId="394" builtinId="8" hidden="1"/>
    <cellStyle name="Hyperlink" xfId="396" builtinId="8" hidden="1"/>
    <cellStyle name="Hyperlink" xfId="398" builtinId="8" hidden="1"/>
    <cellStyle name="Hyperlink" xfId="400" builtinId="8" hidden="1"/>
    <cellStyle name="Hyperlink" xfId="402" builtinId="8" hidden="1"/>
    <cellStyle name="Hyperlink" xfId="404" builtinId="8" hidden="1"/>
    <cellStyle name="Hyperlink" xfId="406" builtinId="8" hidden="1"/>
    <cellStyle name="Hyperlink" xfId="408" builtinId="8" hidden="1"/>
    <cellStyle name="Hyperlink" xfId="410" builtinId="8" hidden="1"/>
    <cellStyle name="Hyperlink" xfId="412" builtinId="8" hidden="1"/>
    <cellStyle name="Hyperlink" xfId="414" builtinId="8" hidden="1"/>
    <cellStyle name="Hyperlink" xfId="416" builtinId="8" hidden="1"/>
    <cellStyle name="Hyperlink" xfId="418" builtinId="8" hidden="1"/>
    <cellStyle name="Hyperlink" xfId="420" builtinId="8" hidden="1"/>
    <cellStyle name="Hyperlink" xfId="422" builtinId="8" hidden="1"/>
    <cellStyle name="Hyperlink" xfId="424" builtinId="8" hidden="1"/>
    <cellStyle name="Hyperlink" xfId="426" builtinId="8" hidden="1"/>
    <cellStyle name="Hyperlink" xfId="428" builtinId="8" hidden="1"/>
    <cellStyle name="Hyperlink" xfId="430" builtinId="8" hidden="1"/>
    <cellStyle name="Hyperlink" xfId="432" builtinId="8" hidden="1"/>
    <cellStyle name="Hyperlink" xfId="434" builtinId="8" hidden="1"/>
    <cellStyle name="Hyperlink" xfId="436" builtinId="8" hidden="1"/>
    <cellStyle name="Hyperlink" xfId="439" builtinId="8" hidden="1"/>
    <cellStyle name="Hyperlink" xfId="441" builtinId="8" hidden="1"/>
    <cellStyle name="Hyperlink" xfId="443" builtinId="8" hidden="1"/>
    <cellStyle name="Hyperlink" xfId="445" builtinId="8" hidden="1"/>
    <cellStyle name="Hyperlink" xfId="447" builtinId="8" hidden="1"/>
    <cellStyle name="Hyperlink" xfId="449" builtinId="8" hidden="1"/>
    <cellStyle name="Hyperlink" xfId="451" builtinId="8" hidden="1"/>
    <cellStyle name="Hyperlink" xfId="453" builtinId="8" hidden="1"/>
    <cellStyle name="Hyperlink" xfId="455" builtinId="8" hidden="1"/>
    <cellStyle name="Hyperlink" xfId="457" builtinId="8" hidden="1"/>
    <cellStyle name="Hyperlink" xfId="459" builtinId="8" hidden="1"/>
    <cellStyle name="Hyperlink" xfId="461" builtinId="8" hidden="1"/>
    <cellStyle name="Hyperlink" xfId="463" builtinId="8" hidden="1"/>
    <cellStyle name="Hyperlink" xfId="465" builtinId="8" hidden="1"/>
    <cellStyle name="Hyperlink" xfId="467" builtinId="8" hidden="1"/>
    <cellStyle name="Hyperlink" xfId="469" builtinId="8" hidden="1"/>
    <cellStyle name="Hyperlink" xfId="472" builtinId="8" hidden="1"/>
    <cellStyle name="Hyperlink" xfId="474" builtinId="8" hidden="1"/>
    <cellStyle name="Hyperlink" xfId="476" builtinId="8" hidden="1"/>
    <cellStyle name="Hyperlink" xfId="478" builtinId="8" hidden="1"/>
    <cellStyle name="Hyperlink" xfId="480" builtinId="8" hidden="1"/>
    <cellStyle name="Hyperlink" xfId="482" builtinId="8" hidden="1"/>
    <cellStyle name="Hyperlink" xfId="484" builtinId="8" hidden="1"/>
    <cellStyle name="Hyperlink" xfId="486" builtinId="8" hidden="1"/>
    <cellStyle name="Hyperlink" xfId="488" builtinId="8" hidden="1"/>
    <cellStyle name="Hyperlink" xfId="490" builtinId="8" hidden="1"/>
    <cellStyle name="Hyperlink" xfId="492" builtinId="8" hidden="1"/>
    <cellStyle name="Hyperlink" xfId="494" builtinId="8" hidden="1"/>
    <cellStyle name="Hyperlink" xfId="496" builtinId="8" hidden="1"/>
    <cellStyle name="Hyperlink" xfId="498" builtinId="8" hidden="1"/>
    <cellStyle name="Hyperlink" xfId="500" builtinId="8" hidden="1"/>
    <cellStyle name="Hyperlink" xfId="502" builtinId="8" hidden="1"/>
    <cellStyle name="Hyperlink" xfId="504" builtinId="8" hidden="1"/>
    <cellStyle name="Hyperlink" xfId="506" builtinId="8" hidden="1"/>
    <cellStyle name="Hyperlink" xfId="508" builtinId="8" hidden="1"/>
    <cellStyle name="Hyperlink" xfId="510" builtinId="8" hidden="1"/>
    <cellStyle name="Hyperlink" xfId="512" builtinId="8" hidden="1"/>
    <cellStyle name="Hyperlink" xfId="514" builtinId="8" hidden="1"/>
    <cellStyle name="Hyperlink" xfId="516" builtinId="8" hidden="1"/>
    <cellStyle name="Hyperlink" xfId="518" builtinId="8" hidden="1"/>
    <cellStyle name="Hyperlink" xfId="520" builtinId="8" hidden="1"/>
    <cellStyle name="Hyperlink" xfId="522" builtinId="8" hidden="1"/>
    <cellStyle name="Hyperlink" xfId="524" builtinId="8" hidden="1"/>
    <cellStyle name="Hyperlink" xfId="526" builtinId="8" hidden="1"/>
    <cellStyle name="Hyperlink" xfId="528" builtinId="8" hidden="1"/>
    <cellStyle name="Hyperlink" xfId="530" builtinId="8" hidden="1"/>
    <cellStyle name="Hyperlink" xfId="532" builtinId="8" hidden="1"/>
    <cellStyle name="Hyperlink" xfId="534" builtinId="8" hidden="1"/>
    <cellStyle name="Hyperlink" xfId="536" builtinId="8" hidden="1"/>
    <cellStyle name="Hyperlink" xfId="538" builtinId="8" hidden="1"/>
    <cellStyle name="Hyperlink" xfId="540" builtinId="8" hidden="1"/>
    <cellStyle name="Hyperlink" xfId="542" builtinId="8" hidden="1"/>
    <cellStyle name="Hyperlink" xfId="544" builtinId="8" hidden="1"/>
    <cellStyle name="Hyperlink" xfId="546" builtinId="8" hidden="1"/>
    <cellStyle name="Hyperlink" xfId="548" builtinId="8" hidden="1"/>
    <cellStyle name="Hyperlink" xfId="550" builtinId="8" hidden="1"/>
    <cellStyle name="Hyperlink" xfId="552" builtinId="8" hidden="1"/>
    <cellStyle name="Hyperlink" xfId="554" builtinId="8" hidden="1"/>
    <cellStyle name="Hyperlink" xfId="556" builtinId="8" hidden="1"/>
    <cellStyle name="Hyperlink" xfId="558" builtinId="8" hidden="1"/>
    <cellStyle name="Hyperlink" xfId="560" builtinId="8" hidden="1"/>
    <cellStyle name="Hyperlink" xfId="562" builtinId="8" hidden="1"/>
    <cellStyle name="Hyperlink" xfId="564" builtinId="8" hidden="1"/>
    <cellStyle name="Hyperlink" xfId="566" builtinId="8" hidden="1"/>
    <cellStyle name="Hyperlink" xfId="568" builtinId="8" hidden="1"/>
    <cellStyle name="Hyperlink" xfId="570" builtinId="8" hidden="1"/>
    <cellStyle name="Hyperlink" xfId="572" builtinId="8" hidden="1"/>
    <cellStyle name="Hyperlink" xfId="637" builtinId="8"/>
    <cellStyle name="Input" xfId="341" builtinId="20" hidden="1"/>
    <cellStyle name="Linked Cell" xfId="344" builtinId="24" hidden="1"/>
    <cellStyle name="Neutral" xfId="594" builtinId="28"/>
    <cellStyle name="Normal" xfId="0" builtinId="0"/>
    <cellStyle name="Normal Arial-L-al" xfId="438"/>
    <cellStyle name="Normal1" xfId="119"/>
    <cellStyle name="Normal1 2sel" xfId="471"/>
    <cellStyle name="Output" xfId="342" builtinId="21" hidden="1"/>
    <cellStyle name="Style 1" xfId="55"/>
    <cellStyle name="Title" xfId="340" builtinId="15" hidden="1"/>
  </cellStyles>
  <dxfs count="62">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theme="0" tint="-4.9989318521683403E-2"/>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
      <font>
        <color auto="1"/>
      </font>
      <fill>
        <patternFill patternType="solid">
          <fgColor indexed="64"/>
          <bgColor rgb="FFEAF2F7"/>
        </patternFill>
      </fill>
    </dxf>
  </dxfs>
  <tableStyles count="0" defaultTableStyle="TableStyleMedium9" defaultPivotStyle="PivotStyleMedium4"/>
  <colors>
    <mruColors>
      <color rgb="FFF3D915"/>
      <color rgb="FFF6A417"/>
      <color rgb="FFF96A1B"/>
      <color rgb="FF440F69"/>
      <color rgb="FF773E9D"/>
    </mruColors>
  </colors>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4" Type="http://schemas.openxmlformats.org/officeDocument/2006/relationships/styles" Target="styles.xml"/><Relationship Id="rId5" Type="http://schemas.openxmlformats.org/officeDocument/2006/relationships/sharedStrings" Target="sharedStrings.xml"/><Relationship Id="rId6"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theme/_rels/theme1.xml.rels><?xml version="1.0" encoding="UTF-8" standalone="yes"?>
<Relationships xmlns="http://schemas.openxmlformats.org/package/2006/relationships"><Relationship Id="rId1" Type="http://schemas.openxmlformats.org/officeDocument/2006/relationships/image" Target="../media/image1.jpeg"/><Relationship Id="rId2" Type="http://schemas.openxmlformats.org/officeDocument/2006/relationships/image" Target="../media/image2.jpeg"/></Relationships>
</file>

<file path=xl/theme/theme1.xml><?xml version="1.0" encoding="utf-8"?>
<a:theme xmlns:a="http://schemas.openxmlformats.org/drawingml/2006/main" name="Angles">
  <a:themeElements>
    <a:clrScheme name="Angles">
      <a:dk1>
        <a:srgbClr val="000000"/>
      </a:dk1>
      <a:lt1>
        <a:srgbClr val="FFFFFF"/>
      </a:lt1>
      <a:dk2>
        <a:srgbClr val="434342"/>
      </a:dk2>
      <a:lt2>
        <a:srgbClr val="CDD7D9"/>
      </a:lt2>
      <a:accent1>
        <a:srgbClr val="797B7E"/>
      </a:accent1>
      <a:accent2>
        <a:srgbClr val="F96A1B"/>
      </a:accent2>
      <a:accent3>
        <a:srgbClr val="08A1D9"/>
      </a:accent3>
      <a:accent4>
        <a:srgbClr val="7C984A"/>
      </a:accent4>
      <a:accent5>
        <a:srgbClr val="C2AD8D"/>
      </a:accent5>
      <a:accent6>
        <a:srgbClr val="506E94"/>
      </a:accent6>
      <a:hlink>
        <a:srgbClr val="5F5F5F"/>
      </a:hlink>
      <a:folHlink>
        <a:srgbClr val="969696"/>
      </a:folHlink>
    </a:clrScheme>
    <a:fontScheme name="Angles">
      <a:majorFont>
        <a:latin typeface="Franklin Gothic Medium"/>
        <a:ea typeface=""/>
        <a:cs typeface=""/>
        <a:font script="Jpan" typeface="HG創英角ｺﾞｼｯｸUB"/>
        <a:font script="Hang" typeface="돋움"/>
        <a:font script="Hans" typeface="微软雅黑"/>
        <a:font script="Hant" typeface="微軟正黑體"/>
        <a:font script="Arab" typeface="Tahoma"/>
        <a:font script="Hebr" typeface="Aharoni"/>
        <a:font script="Thai" typeface="LilyUPC"/>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Franklin Gothic Book"/>
        <a:ea typeface=""/>
        <a:cs typeface=""/>
        <a:font script="Jpan" typeface="ＭＳ Ｐゴシック"/>
        <a:font script="Hang" typeface="맑은 고딕"/>
        <a:font script="Hans" typeface="华文隶书"/>
        <a:font script="Hant" typeface="新細明體"/>
        <a:font script="Arab" typeface="Arial"/>
        <a:font script="Hebr" typeface="Arial"/>
        <a:font script="Thai" typeface="Cordia New"/>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Angle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20400000"/>
            </a:lightRig>
          </a:scene3d>
          <a:sp3d contourW="6350">
            <a:bevelT w="41275" h="19050" prst="angle"/>
            <a:contourClr>
              <a:schemeClr val="phClr">
                <a:shade val="25000"/>
                <a:satMod val="150000"/>
              </a:schemeClr>
            </a:contourClr>
          </a:sp3d>
        </a:effectStyle>
      </a:effectStyleLst>
      <a:bgFillStyleLst>
        <a:solidFill>
          <a:schemeClr val="phClr"/>
        </a:solidFill>
        <a:blipFill rotWithShape="1">
          <a:blip xmlns:r="http://schemas.openxmlformats.org/officeDocument/2006/relationships" r:embed="rId1">
            <a:duotone>
              <a:schemeClr val="phClr">
                <a:tint val="90000"/>
                <a:shade val="85000"/>
              </a:schemeClr>
              <a:schemeClr val="phClr">
                <a:tint val="95000"/>
                <a:shade val="99000"/>
              </a:schemeClr>
            </a:duotone>
          </a:blip>
          <a:tile tx="0" ty="0" sx="100000" sy="100000" flip="none" algn="tl"/>
        </a:blipFill>
        <a:blipFill rotWithShape="1">
          <a:blip xmlns:r="http://schemas.openxmlformats.org/officeDocument/2006/relationships" r:embed="rId2">
            <a:duotone>
              <a:schemeClr val="phClr">
                <a:tint val="93000"/>
                <a:shade val="85000"/>
              </a:schemeClr>
              <a:schemeClr val="phClr">
                <a:tint val="96000"/>
                <a:shade val="99000"/>
              </a:schemeClr>
            </a:duotone>
          </a:blip>
          <a:tile tx="0" ty="0" sx="90000" sy="90000" flip="none" algn="tl"/>
        </a:blip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_rels/sheet2.xml.rels><?xml version="1.0" encoding="UTF-8" standalone="yes"?>
<Relationships xmlns="http://schemas.openxmlformats.org/package/2006/relationships"><Relationship Id="rId3" Type="http://schemas.openxmlformats.org/officeDocument/2006/relationships/hyperlink" Target="https://www.sakura.ad.jp/koukaryoku/specification/" TargetMode="External"/><Relationship Id="rId4" Type="http://schemas.openxmlformats.org/officeDocument/2006/relationships/hyperlink" Target="https://aws.amazon.com/ec2/pricing/on-demand/?refid=em_22240" TargetMode="External"/><Relationship Id="rId5" Type="http://schemas.openxmlformats.org/officeDocument/2006/relationships/hyperlink" Target="https://aws.amazon.com/ec2/pricing/on-demand/?refid=em_22240" TargetMode="External"/><Relationship Id="rId6" Type="http://schemas.openxmlformats.org/officeDocument/2006/relationships/hyperlink" Target="https://aws.amazon.com/ec2/dedicated-hosts/pricing/" TargetMode="External"/><Relationship Id="rId7" Type="http://schemas.openxmlformats.org/officeDocument/2006/relationships/hyperlink" Target="https://aws.amazon.com/ec2/dedicated-hosts/pricing/" TargetMode="External"/><Relationship Id="rId8" Type="http://schemas.openxmlformats.org/officeDocument/2006/relationships/hyperlink" Target="https://www.leadergpu.com" TargetMode="External"/><Relationship Id="rId1" Type="http://schemas.openxmlformats.org/officeDocument/2006/relationships/hyperlink" Target="https://www.nimbix.net/nimbix-cloud-demand-pricing/" TargetMode="External"/><Relationship Id="rId2" Type="http://schemas.openxmlformats.org/officeDocument/2006/relationships/hyperlink" Target="http://www.cirrascale.com/cloud/plans.aspx"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Sheet1" enableFormatConditionsCalculation="0">
    <pageSetUpPr fitToPage="1"/>
  </sheetPr>
  <dimension ref="A1:FE45"/>
  <sheetViews>
    <sheetView workbookViewId="0">
      <pane xSplit="2" ySplit="4" topLeftCell="C40" activePane="bottomRight" state="frozen"/>
      <selection pane="topRight" activeCell="C1" sqref="C1"/>
      <selection pane="bottomLeft" activeCell="A5" sqref="A5"/>
      <selection pane="bottomRight" activeCell="B26" sqref="B26"/>
    </sheetView>
  </sheetViews>
  <sheetFormatPr baseColWidth="10" defaultRowHeight="18" x14ac:dyDescent="0"/>
  <cols>
    <col min="1" max="1" width="23" style="2" customWidth="1"/>
    <col min="2" max="2" width="43.1640625" style="3" customWidth="1"/>
    <col min="3" max="3" width="22" bestFit="1" customWidth="1"/>
    <col min="4" max="4" width="5" customWidth="1"/>
    <col min="5" max="5" width="13.33203125" customWidth="1"/>
    <col min="6" max="6" width="14.6640625" customWidth="1"/>
    <col min="7" max="7" width="14.33203125" customWidth="1"/>
    <col min="8" max="8" width="11.33203125" customWidth="1"/>
    <col min="9" max="9" width="18.33203125" customWidth="1"/>
    <col min="10" max="10" width="7.33203125" style="13" customWidth="1"/>
    <col min="11" max="11" width="17" customWidth="1"/>
    <col min="12" max="12" width="3.83203125" customWidth="1"/>
    <col min="13" max="13" width="8.5" customWidth="1"/>
    <col min="14" max="14" width="4.83203125" style="13" customWidth="1"/>
    <col min="15" max="15" width="14.5" style="13" customWidth="1"/>
    <col min="16" max="16" width="14.6640625" bestFit="1" customWidth="1"/>
    <col min="17" max="17" width="14.5" customWidth="1"/>
    <col min="18" max="18" width="12.5" customWidth="1"/>
    <col min="19" max="19" width="16.1640625" bestFit="1" customWidth="1"/>
    <col min="20" max="20" width="9.83203125" customWidth="1"/>
    <col min="21" max="21" width="15.83203125" customWidth="1"/>
    <col min="22" max="22" width="9.83203125" customWidth="1"/>
    <col min="23" max="23" width="15.6640625" style="13" customWidth="1"/>
    <col min="24" max="24" width="11.83203125" customWidth="1"/>
    <col min="25" max="25" width="11.83203125" style="13" customWidth="1"/>
    <col min="26" max="26" width="16.83203125" bestFit="1" customWidth="1"/>
    <col min="27" max="27" width="16.83203125" style="13" customWidth="1"/>
    <col min="28" max="28" width="20.83203125" customWidth="1"/>
    <col min="29" max="30" width="20.83203125" style="13" customWidth="1"/>
    <col min="31" max="31" width="8.83203125" style="13" customWidth="1"/>
    <col min="32" max="32" width="67.33203125" style="16" customWidth="1"/>
    <col min="33" max="33" width="22.1640625" style="13" customWidth="1"/>
    <col min="34" max="34" width="28.1640625" style="13" customWidth="1"/>
    <col min="35" max="35" width="21.5" style="13" customWidth="1"/>
  </cols>
  <sheetData>
    <row r="1" spans="1:161" s="4" customFormat="1" ht="26">
      <c r="A1" s="4" t="s">
        <v>0</v>
      </c>
      <c r="AF1" s="16"/>
      <c r="AG1" s="13"/>
      <c r="AH1" s="13"/>
      <c r="AI1" s="13"/>
    </row>
    <row r="3" spans="1:161" s="6" customFormat="1" ht="46" customHeight="1" thickBot="1">
      <c r="A3" s="1"/>
      <c r="B3" s="1"/>
      <c r="C3" s="60" t="s">
        <v>19</v>
      </c>
      <c r="D3" s="60"/>
      <c r="E3" s="60"/>
      <c r="F3" s="60"/>
      <c r="G3" s="60"/>
      <c r="H3" s="60"/>
      <c r="I3" s="60"/>
      <c r="J3" s="23"/>
      <c r="K3" s="60" t="s">
        <v>20</v>
      </c>
      <c r="L3" s="60"/>
      <c r="M3" s="60"/>
      <c r="N3" s="60"/>
      <c r="O3" s="60"/>
      <c r="P3" s="60"/>
      <c r="Q3" s="60"/>
      <c r="R3" s="23" t="s">
        <v>26</v>
      </c>
      <c r="S3" s="60" t="s">
        <v>7</v>
      </c>
      <c r="T3" s="60"/>
      <c r="U3" s="60"/>
      <c r="V3" s="60"/>
      <c r="W3" s="60" t="s">
        <v>16</v>
      </c>
      <c r="X3" s="60"/>
      <c r="Y3" s="60"/>
      <c r="Z3" s="60" t="s">
        <v>14</v>
      </c>
      <c r="AA3" s="60"/>
      <c r="AB3" s="60"/>
      <c r="AC3" s="60"/>
      <c r="AD3" s="60"/>
      <c r="AE3" s="60"/>
      <c r="AF3" s="1" t="s">
        <v>34</v>
      </c>
      <c r="AG3" s="13"/>
      <c r="AH3" s="13"/>
      <c r="AI3" s="13"/>
      <c r="AJ3"/>
      <c r="AK3"/>
      <c r="AL3"/>
      <c r="AM3"/>
      <c r="AN3"/>
      <c r="AO3"/>
      <c r="AP3"/>
      <c r="AQ3"/>
      <c r="AR3"/>
      <c r="AS3"/>
      <c r="AT3"/>
      <c r="AU3"/>
      <c r="AV3"/>
      <c r="AW3"/>
      <c r="AX3"/>
      <c r="AY3"/>
      <c r="AZ3"/>
      <c r="BA3"/>
      <c r="BB3"/>
      <c r="BC3"/>
      <c r="BD3"/>
      <c r="BE3"/>
      <c r="BF3"/>
      <c r="BG3"/>
      <c r="BH3"/>
      <c r="BI3"/>
      <c r="BJ3"/>
      <c r="BK3"/>
      <c r="BL3"/>
      <c r="BM3"/>
      <c r="BN3"/>
      <c r="BO3"/>
      <c r="BP3"/>
      <c r="BQ3"/>
      <c r="BR3"/>
      <c r="BS3"/>
      <c r="BT3"/>
      <c r="BU3"/>
      <c r="BV3"/>
      <c r="BW3"/>
      <c r="BX3"/>
      <c r="BY3"/>
      <c r="BZ3"/>
      <c r="CA3"/>
      <c r="CB3"/>
      <c r="CC3"/>
      <c r="CD3"/>
      <c r="CE3"/>
      <c r="CF3"/>
      <c r="CG3"/>
      <c r="CH3"/>
      <c r="CI3"/>
      <c r="CJ3"/>
      <c r="CK3"/>
      <c r="CL3"/>
      <c r="CM3"/>
      <c r="CN3"/>
      <c r="CO3"/>
      <c r="CP3"/>
      <c r="CQ3"/>
      <c r="CR3"/>
      <c r="CS3"/>
      <c r="CT3"/>
      <c r="CU3"/>
      <c r="CV3"/>
      <c r="CW3"/>
      <c r="CX3"/>
      <c r="CY3"/>
      <c r="CZ3"/>
      <c r="DA3"/>
      <c r="DB3"/>
      <c r="DC3"/>
      <c r="DD3"/>
      <c r="DE3"/>
      <c r="DF3"/>
      <c r="DG3"/>
      <c r="DH3"/>
      <c r="DI3"/>
      <c r="DJ3"/>
      <c r="DK3"/>
      <c r="DL3"/>
      <c r="DM3"/>
      <c r="DN3"/>
      <c r="DO3"/>
      <c r="DP3"/>
      <c r="DQ3"/>
      <c r="DR3"/>
      <c r="DS3"/>
      <c r="DT3"/>
      <c r="DU3"/>
      <c r="DV3"/>
      <c r="DW3"/>
      <c r="DX3"/>
      <c r="DY3"/>
      <c r="DZ3"/>
      <c r="EA3"/>
      <c r="EB3"/>
      <c r="EC3"/>
      <c r="ED3"/>
      <c r="EE3"/>
      <c r="EF3"/>
      <c r="EG3"/>
      <c r="EH3"/>
      <c r="EI3"/>
      <c r="EJ3"/>
      <c r="EK3"/>
      <c r="EL3"/>
      <c r="EM3"/>
      <c r="EN3"/>
      <c r="EO3"/>
      <c r="EP3"/>
      <c r="EQ3"/>
      <c r="ER3"/>
      <c r="ES3"/>
      <c r="ET3"/>
      <c r="EU3"/>
      <c r="EV3"/>
      <c r="EW3"/>
      <c r="EX3"/>
      <c r="EY3"/>
      <c r="EZ3"/>
      <c r="FA3"/>
      <c r="FB3"/>
      <c r="FC3"/>
      <c r="FD3"/>
      <c r="FE3"/>
    </row>
    <row r="4" spans="1:161" s="13" customFormat="1" ht="42" customHeight="1" thickTop="1" thickBot="1">
      <c r="A4" s="17"/>
      <c r="B4" s="17"/>
      <c r="C4" s="17" t="s">
        <v>1</v>
      </c>
      <c r="D4" s="17" t="s">
        <v>2</v>
      </c>
      <c r="E4" s="17" t="s">
        <v>52</v>
      </c>
      <c r="F4" s="17" t="s">
        <v>60</v>
      </c>
      <c r="G4" s="17" t="s">
        <v>61</v>
      </c>
      <c r="H4" s="17" t="s">
        <v>21</v>
      </c>
      <c r="I4" s="17" t="s">
        <v>3</v>
      </c>
      <c r="J4" s="17" t="s">
        <v>106</v>
      </c>
      <c r="K4" s="17" t="s">
        <v>4</v>
      </c>
      <c r="L4" s="17" t="s">
        <v>5</v>
      </c>
      <c r="M4" s="17" t="s">
        <v>6</v>
      </c>
      <c r="N4" s="17" t="s">
        <v>203</v>
      </c>
      <c r="O4" s="17" t="s">
        <v>204</v>
      </c>
      <c r="P4" s="17" t="s">
        <v>59</v>
      </c>
      <c r="Q4" s="17" t="s">
        <v>10</v>
      </c>
      <c r="R4" s="17" t="s">
        <v>27</v>
      </c>
      <c r="S4" s="17" t="s">
        <v>8</v>
      </c>
      <c r="T4" s="17" t="s">
        <v>11</v>
      </c>
      <c r="U4" s="17" t="s">
        <v>12</v>
      </c>
      <c r="V4" s="17" t="s">
        <v>9</v>
      </c>
      <c r="W4" s="17" t="s">
        <v>190</v>
      </c>
      <c r="X4" s="17" t="s">
        <v>13</v>
      </c>
      <c r="Y4" s="17" t="s">
        <v>227</v>
      </c>
      <c r="Z4" s="17" t="s">
        <v>15</v>
      </c>
      <c r="AA4" s="25" t="s">
        <v>98</v>
      </c>
      <c r="AB4" s="17" t="s">
        <v>24</v>
      </c>
      <c r="AC4" s="17" t="s">
        <v>121</v>
      </c>
      <c r="AD4" s="17" t="s">
        <v>211</v>
      </c>
      <c r="AE4" s="17" t="s">
        <v>209</v>
      </c>
      <c r="AF4" s="17"/>
    </row>
    <row r="5" spans="1:161" s="13" customFormat="1" ht="21" thickTop="1">
      <c r="A5" s="21" t="s">
        <v>29</v>
      </c>
      <c r="B5" s="22" t="s">
        <v>47</v>
      </c>
      <c r="C5" s="28" t="s">
        <v>17</v>
      </c>
      <c r="D5" s="14">
        <v>16</v>
      </c>
      <c r="E5" s="14" t="s">
        <v>18</v>
      </c>
      <c r="F5" s="14">
        <v>8.74</v>
      </c>
      <c r="G5" s="14">
        <v>2.91</v>
      </c>
      <c r="H5" s="14" t="s">
        <v>39</v>
      </c>
      <c r="I5" s="14" t="s">
        <v>22</v>
      </c>
      <c r="J5" s="14"/>
      <c r="K5" s="28" t="s">
        <v>68</v>
      </c>
      <c r="L5" s="14">
        <v>64</v>
      </c>
      <c r="M5" s="14">
        <v>18</v>
      </c>
      <c r="N5" s="5">
        <v>2.2999999999999998</v>
      </c>
      <c r="O5" s="5">
        <v>16</v>
      </c>
      <c r="P5" s="14">
        <f>M5*N5*O5/1000/36</f>
        <v>1.84E-2</v>
      </c>
      <c r="Q5" s="14"/>
      <c r="R5" s="14">
        <v>732</v>
      </c>
      <c r="S5" s="14"/>
      <c r="T5" s="14"/>
      <c r="U5" s="14"/>
      <c r="V5" s="14"/>
      <c r="W5" s="14"/>
      <c r="X5" s="14"/>
      <c r="Y5" s="14"/>
      <c r="Z5" s="24">
        <v>14.4</v>
      </c>
      <c r="AA5" s="24"/>
      <c r="AB5" s="10"/>
      <c r="AC5" s="10"/>
      <c r="AD5" s="10"/>
      <c r="AE5" s="16" t="s">
        <v>210</v>
      </c>
      <c r="AF5" s="16" t="s">
        <v>236</v>
      </c>
    </row>
    <row r="6" spans="1:161">
      <c r="A6" s="15" t="s">
        <v>212</v>
      </c>
      <c r="B6" s="22" t="s">
        <v>48</v>
      </c>
      <c r="C6" s="28" t="s">
        <v>25</v>
      </c>
      <c r="D6" s="5">
        <v>8</v>
      </c>
      <c r="E6" s="14" t="s">
        <v>18</v>
      </c>
      <c r="F6" s="5">
        <v>8.74</v>
      </c>
      <c r="G6" s="5">
        <v>2.91</v>
      </c>
      <c r="H6" s="7" t="s">
        <v>39</v>
      </c>
      <c r="I6" s="7" t="s">
        <v>22</v>
      </c>
      <c r="J6" s="7"/>
      <c r="K6" s="5" t="s">
        <v>23</v>
      </c>
      <c r="L6" s="14">
        <v>32</v>
      </c>
      <c r="M6" s="5">
        <v>18</v>
      </c>
      <c r="N6" s="5">
        <v>2.2999999999999998</v>
      </c>
      <c r="O6" s="5">
        <v>16</v>
      </c>
      <c r="P6" s="14">
        <f t="shared" ref="P6:P7" si="0">M6*N6*O6/1000/36</f>
        <v>1.84E-2</v>
      </c>
      <c r="Q6" s="5"/>
      <c r="R6" s="5">
        <v>488</v>
      </c>
      <c r="S6" s="5"/>
      <c r="T6" s="5"/>
      <c r="U6" s="5"/>
      <c r="V6" s="5"/>
      <c r="W6" s="5"/>
      <c r="X6" s="5"/>
      <c r="Y6" s="5"/>
      <c r="Z6" s="24">
        <v>7.2</v>
      </c>
      <c r="AA6" s="24"/>
      <c r="AB6" s="10"/>
      <c r="AC6" s="10"/>
      <c r="AD6" s="10"/>
      <c r="AE6" s="16" t="s">
        <v>210</v>
      </c>
      <c r="AF6" s="16" t="s">
        <v>237</v>
      </c>
    </row>
    <row r="7" spans="1:161">
      <c r="A7" s="16" t="s">
        <v>87</v>
      </c>
      <c r="B7" s="22" t="s">
        <v>49</v>
      </c>
      <c r="C7" s="28" t="s">
        <v>25</v>
      </c>
      <c r="D7" s="5">
        <v>1</v>
      </c>
      <c r="E7" s="14" t="s">
        <v>18</v>
      </c>
      <c r="F7" s="5">
        <v>8.74</v>
      </c>
      <c r="G7" s="5">
        <v>2.91</v>
      </c>
      <c r="H7" s="7" t="s">
        <v>39</v>
      </c>
      <c r="I7" s="7" t="s">
        <v>22</v>
      </c>
      <c r="J7" s="7"/>
      <c r="K7" s="5" t="s">
        <v>23</v>
      </c>
      <c r="L7" s="14">
        <v>4</v>
      </c>
      <c r="M7" s="5">
        <v>18</v>
      </c>
      <c r="N7" s="5">
        <v>2.2999999999999998</v>
      </c>
      <c r="O7" s="5">
        <v>16</v>
      </c>
      <c r="P7" s="14">
        <f t="shared" si="0"/>
        <v>1.84E-2</v>
      </c>
      <c r="Q7" s="5"/>
      <c r="R7" s="5">
        <v>61</v>
      </c>
      <c r="S7" s="5"/>
      <c r="T7" s="5"/>
      <c r="U7" s="5"/>
      <c r="V7" s="5"/>
      <c r="W7" s="5"/>
      <c r="X7" s="5"/>
      <c r="Y7" s="5"/>
      <c r="Z7" s="24">
        <v>0.9</v>
      </c>
      <c r="AA7" s="24"/>
      <c r="AB7" s="10"/>
      <c r="AC7" s="10"/>
      <c r="AD7" s="10"/>
      <c r="AE7" s="16" t="s">
        <v>210</v>
      </c>
      <c r="AF7" s="16" t="s">
        <v>238</v>
      </c>
    </row>
    <row r="8" spans="1:161">
      <c r="A8" s="16" t="s">
        <v>205</v>
      </c>
      <c r="B8" s="22" t="s">
        <v>88</v>
      </c>
      <c r="C8" s="28" t="s">
        <v>25</v>
      </c>
      <c r="D8" s="5">
        <v>16</v>
      </c>
      <c r="E8" s="14" t="s">
        <v>18</v>
      </c>
      <c r="F8" s="5">
        <v>8.74</v>
      </c>
      <c r="G8" s="5">
        <v>2.91</v>
      </c>
      <c r="H8" s="7" t="s">
        <v>39</v>
      </c>
      <c r="I8" s="7" t="s">
        <v>22</v>
      </c>
      <c r="J8" s="7"/>
      <c r="K8" s="5" t="s">
        <v>23</v>
      </c>
      <c r="L8" s="14">
        <v>2</v>
      </c>
      <c r="M8" s="5">
        <v>18</v>
      </c>
      <c r="N8" s="5">
        <v>2.2999999999999998</v>
      </c>
      <c r="O8" s="5">
        <v>16</v>
      </c>
      <c r="P8" s="14">
        <f>M8*N8*O8/1000</f>
        <v>0.66239999999999999</v>
      </c>
      <c r="Q8" s="5"/>
      <c r="R8" s="5"/>
      <c r="S8" s="5"/>
      <c r="T8" s="5"/>
      <c r="U8" s="5"/>
      <c r="V8" s="5"/>
      <c r="W8" s="5"/>
      <c r="X8" s="5"/>
      <c r="Y8" s="5"/>
      <c r="Z8" s="24">
        <v>15.84</v>
      </c>
      <c r="AA8" s="24"/>
      <c r="AB8" s="10"/>
      <c r="AC8" s="10"/>
      <c r="AD8" s="10"/>
      <c r="AE8" s="16" t="s">
        <v>210</v>
      </c>
    </row>
    <row r="9" spans="1:161">
      <c r="B9" s="22" t="s">
        <v>132</v>
      </c>
      <c r="C9" s="28" t="s">
        <v>17</v>
      </c>
      <c r="D9" s="5">
        <v>16</v>
      </c>
      <c r="E9" s="14" t="s">
        <v>18</v>
      </c>
      <c r="F9" s="5">
        <v>8.74</v>
      </c>
      <c r="G9" s="5">
        <v>2.91</v>
      </c>
      <c r="H9" s="7" t="s">
        <v>39</v>
      </c>
      <c r="I9" s="7" t="s">
        <v>22</v>
      </c>
      <c r="J9" s="7"/>
      <c r="K9" s="5" t="s">
        <v>23</v>
      </c>
      <c r="L9" s="5">
        <v>2</v>
      </c>
      <c r="M9" s="5">
        <v>18</v>
      </c>
      <c r="N9" s="5">
        <v>2.2999999999999998</v>
      </c>
      <c r="O9" s="5">
        <v>16</v>
      </c>
      <c r="P9" s="14">
        <f t="shared" ref="P9:P15" si="1">M9*N9*O9/1000</f>
        <v>0.66239999999999999</v>
      </c>
      <c r="Q9" s="5"/>
      <c r="R9" s="5"/>
      <c r="S9" s="5"/>
      <c r="T9" s="5"/>
      <c r="U9" s="5"/>
      <c r="V9" s="5"/>
      <c r="W9" s="5"/>
      <c r="X9" s="5"/>
      <c r="Y9" s="5"/>
      <c r="Z9" s="10"/>
      <c r="AA9" s="24"/>
      <c r="AB9" s="24">
        <v>8793.81</v>
      </c>
      <c r="AC9" s="24"/>
      <c r="AD9" s="24"/>
      <c r="AE9" s="16" t="s">
        <v>210</v>
      </c>
      <c r="AF9" s="16" t="s">
        <v>213</v>
      </c>
    </row>
    <row r="10" spans="1:161">
      <c r="A10" s="16"/>
      <c r="B10" s="22" t="s">
        <v>133</v>
      </c>
      <c r="C10" s="28" t="s">
        <v>17</v>
      </c>
      <c r="D10" s="5">
        <v>16</v>
      </c>
      <c r="E10" s="14" t="s">
        <v>89</v>
      </c>
      <c r="F10" s="5">
        <v>8.74</v>
      </c>
      <c r="G10" s="5">
        <v>2.91</v>
      </c>
      <c r="H10" s="7" t="s">
        <v>90</v>
      </c>
      <c r="I10" s="7" t="s">
        <v>91</v>
      </c>
      <c r="J10" s="7"/>
      <c r="K10" s="5" t="s">
        <v>23</v>
      </c>
      <c r="L10" s="5">
        <v>2</v>
      </c>
      <c r="M10" s="5">
        <v>18</v>
      </c>
      <c r="N10" s="5">
        <v>2.2999999999999998</v>
      </c>
      <c r="O10" s="5">
        <v>16</v>
      </c>
      <c r="P10" s="14">
        <f t="shared" si="1"/>
        <v>0.66239999999999999</v>
      </c>
      <c r="Q10" s="5"/>
      <c r="R10" s="5"/>
      <c r="S10" s="5"/>
      <c r="T10" s="5"/>
      <c r="U10" s="5"/>
      <c r="V10" s="5"/>
      <c r="W10" s="5"/>
      <c r="X10" s="5"/>
      <c r="Y10" s="5"/>
      <c r="Z10" s="10"/>
      <c r="AA10" s="24"/>
      <c r="AB10" s="10"/>
      <c r="AC10" s="24">
        <v>0</v>
      </c>
      <c r="AD10" s="24">
        <v>88389</v>
      </c>
      <c r="AE10" s="16" t="s">
        <v>210</v>
      </c>
    </row>
    <row r="11" spans="1:161">
      <c r="A11" s="16"/>
      <c r="B11" s="22" t="s">
        <v>134</v>
      </c>
      <c r="C11" s="28" t="s">
        <v>17</v>
      </c>
      <c r="D11" s="5">
        <v>16</v>
      </c>
      <c r="E11" s="14" t="s">
        <v>92</v>
      </c>
      <c r="F11" s="5">
        <v>8.74</v>
      </c>
      <c r="G11" s="5">
        <v>2.91</v>
      </c>
      <c r="H11" s="7" t="s">
        <v>93</v>
      </c>
      <c r="I11" s="7" t="s">
        <v>94</v>
      </c>
      <c r="J11" s="7"/>
      <c r="K11" s="5" t="s">
        <v>23</v>
      </c>
      <c r="L11" s="5">
        <v>2</v>
      </c>
      <c r="M11" s="5">
        <v>18</v>
      </c>
      <c r="N11" s="5">
        <v>2.2999999999999998</v>
      </c>
      <c r="O11" s="5">
        <v>16</v>
      </c>
      <c r="P11" s="14">
        <f t="shared" si="1"/>
        <v>0.66239999999999999</v>
      </c>
      <c r="Q11" s="5"/>
      <c r="R11" s="5"/>
      <c r="S11" s="5"/>
      <c r="T11" s="5"/>
      <c r="U11" s="5"/>
      <c r="V11" s="5"/>
      <c r="W11" s="5"/>
      <c r="X11" s="5"/>
      <c r="Y11" s="5"/>
      <c r="Z11" s="10"/>
      <c r="AA11" s="24"/>
      <c r="AB11" s="10"/>
      <c r="AC11" s="24">
        <v>0</v>
      </c>
      <c r="AD11" s="24">
        <v>184780</v>
      </c>
      <c r="AE11" s="16" t="s">
        <v>210</v>
      </c>
    </row>
    <row r="12" spans="1:161">
      <c r="B12" s="22"/>
      <c r="C12" s="28"/>
      <c r="D12" s="5"/>
      <c r="E12" s="14"/>
      <c r="F12" s="5"/>
      <c r="G12" s="5"/>
      <c r="H12" s="5"/>
      <c r="I12" s="7"/>
      <c r="J12" s="7"/>
      <c r="K12" s="5"/>
      <c r="L12" s="5"/>
      <c r="M12" s="5"/>
      <c r="N12" s="5"/>
      <c r="O12" s="5"/>
      <c r="P12" s="5"/>
      <c r="Q12" s="5"/>
      <c r="R12" s="5"/>
      <c r="S12" s="5"/>
      <c r="T12" s="5"/>
      <c r="U12" s="5"/>
      <c r="V12" s="5"/>
      <c r="W12" s="5"/>
      <c r="X12" s="5"/>
      <c r="Y12" s="5"/>
      <c r="Z12" s="18"/>
      <c r="AA12" s="24"/>
      <c r="AB12" s="24"/>
      <c r="AC12" s="24"/>
      <c r="AD12" s="24"/>
      <c r="AE12" s="16"/>
    </row>
    <row r="13" spans="1:161" ht="20">
      <c r="A13" s="21" t="s">
        <v>28</v>
      </c>
      <c r="B13" s="22" t="s">
        <v>162</v>
      </c>
      <c r="C13" s="28" t="s">
        <v>30</v>
      </c>
      <c r="D13" s="5">
        <v>1</v>
      </c>
      <c r="E13" s="14" t="s">
        <v>18</v>
      </c>
      <c r="F13" s="5">
        <v>8.74</v>
      </c>
      <c r="G13" s="5">
        <v>2.91</v>
      </c>
      <c r="H13" s="7" t="s">
        <v>39</v>
      </c>
      <c r="I13" s="7" t="s">
        <v>22</v>
      </c>
      <c r="J13" s="7"/>
      <c r="K13" s="5" t="s">
        <v>31</v>
      </c>
      <c r="L13" s="5">
        <v>2</v>
      </c>
      <c r="M13" s="5">
        <v>8</v>
      </c>
      <c r="N13" s="5">
        <v>2.1</v>
      </c>
      <c r="O13" s="5">
        <v>16</v>
      </c>
      <c r="P13" s="14">
        <f t="shared" si="1"/>
        <v>0.26880000000000004</v>
      </c>
      <c r="Q13" s="7">
        <v>2133</v>
      </c>
      <c r="R13" s="5">
        <v>128</v>
      </c>
      <c r="S13" s="5" t="s">
        <v>32</v>
      </c>
      <c r="T13" s="5">
        <v>800</v>
      </c>
      <c r="U13" s="5" t="s">
        <v>33</v>
      </c>
      <c r="V13" s="5">
        <v>800</v>
      </c>
      <c r="W13" s="5"/>
      <c r="X13" s="5">
        <v>0.1</v>
      </c>
      <c r="Y13" s="14" t="str">
        <f>W13&amp;"/"&amp;X13</f>
        <v>/0.1</v>
      </c>
      <c r="Z13" s="24">
        <v>5.3</v>
      </c>
      <c r="AA13" s="24"/>
      <c r="AB13" s="24">
        <v>2479</v>
      </c>
      <c r="AC13" s="10"/>
      <c r="AD13" s="10"/>
      <c r="AE13" s="16" t="s">
        <v>210</v>
      </c>
      <c r="AF13" s="16" t="s">
        <v>163</v>
      </c>
    </row>
    <row r="14" spans="1:161">
      <c r="A14" s="16" t="s">
        <v>111</v>
      </c>
      <c r="B14" s="22" t="s">
        <v>135</v>
      </c>
      <c r="C14" s="28" t="s">
        <v>54</v>
      </c>
      <c r="D14" s="5">
        <v>1</v>
      </c>
      <c r="E14" s="14" t="s">
        <v>18</v>
      </c>
      <c r="F14" s="5">
        <v>8.74</v>
      </c>
      <c r="G14" s="5">
        <v>2.91</v>
      </c>
      <c r="H14" s="7" t="s">
        <v>39</v>
      </c>
      <c r="I14" s="7" t="s">
        <v>22</v>
      </c>
      <c r="J14" s="7"/>
      <c r="K14" s="5" t="s">
        <v>55</v>
      </c>
      <c r="L14" s="5">
        <v>2</v>
      </c>
      <c r="M14" s="5">
        <v>12</v>
      </c>
      <c r="N14" s="5">
        <v>2.6</v>
      </c>
      <c r="O14" s="5">
        <v>16</v>
      </c>
      <c r="P14" s="14">
        <f t="shared" si="1"/>
        <v>0.49920000000000003</v>
      </c>
      <c r="Q14" s="5">
        <v>2133</v>
      </c>
      <c r="R14" s="5">
        <v>64</v>
      </c>
      <c r="S14" s="5" t="s">
        <v>56</v>
      </c>
      <c r="T14" s="5">
        <v>1000</v>
      </c>
      <c r="U14" s="5"/>
      <c r="V14" s="5"/>
      <c r="W14" s="5"/>
      <c r="X14" s="5">
        <v>10</v>
      </c>
      <c r="Y14" s="14" t="str">
        <f t="shared" ref="Y14:Y15" si="2">W14&amp;"/"&amp;X14</f>
        <v>/10</v>
      </c>
      <c r="Z14" s="10" t="str">
        <f>USDOLLAR(AB14/730,2)&amp;"?"</f>
        <v>$2.09?</v>
      </c>
      <c r="AA14" s="24"/>
      <c r="AB14" s="24">
        <v>1529</v>
      </c>
      <c r="AC14" s="24"/>
      <c r="AD14" s="24"/>
      <c r="AE14" s="16" t="s">
        <v>210</v>
      </c>
      <c r="AF14" s="16" t="s">
        <v>164</v>
      </c>
    </row>
    <row r="15" spans="1:161">
      <c r="A15" s="16"/>
      <c r="B15" s="22" t="s">
        <v>136</v>
      </c>
      <c r="C15" s="28" t="s">
        <v>73</v>
      </c>
      <c r="D15" s="5">
        <v>1</v>
      </c>
      <c r="E15" s="14" t="s">
        <v>74</v>
      </c>
      <c r="F15" s="9">
        <v>9.65</v>
      </c>
      <c r="G15" s="9">
        <v>0.3</v>
      </c>
      <c r="H15" s="7" t="s">
        <v>75</v>
      </c>
      <c r="I15" s="7" t="s">
        <v>76</v>
      </c>
      <c r="J15" s="7"/>
      <c r="K15" s="5" t="s">
        <v>77</v>
      </c>
      <c r="L15" s="5">
        <v>2</v>
      </c>
      <c r="M15" s="5">
        <v>12</v>
      </c>
      <c r="N15" s="5">
        <v>2.6</v>
      </c>
      <c r="O15" s="5">
        <v>16</v>
      </c>
      <c r="P15" s="14">
        <f t="shared" si="1"/>
        <v>0.49920000000000003</v>
      </c>
      <c r="Q15" s="5">
        <v>2133</v>
      </c>
      <c r="R15" s="5">
        <v>64</v>
      </c>
      <c r="S15" s="5" t="s">
        <v>78</v>
      </c>
      <c r="T15" s="5">
        <v>1000</v>
      </c>
      <c r="U15" s="5"/>
      <c r="V15" s="5"/>
      <c r="W15" s="5"/>
      <c r="X15" s="5">
        <v>10</v>
      </c>
      <c r="Y15" s="14" t="str">
        <f t="shared" si="2"/>
        <v>/10</v>
      </c>
      <c r="Z15" s="10" t="str">
        <f>USDOLLAR(AB15/730,2)&amp;"?"</f>
        <v>$2.57?</v>
      </c>
      <c r="AA15" s="24"/>
      <c r="AB15" s="24">
        <v>1879</v>
      </c>
      <c r="AC15" s="24"/>
      <c r="AD15" s="24"/>
      <c r="AE15" s="16" t="s">
        <v>210</v>
      </c>
      <c r="AF15" s="16" t="s">
        <v>165</v>
      </c>
    </row>
    <row r="16" spans="1:161">
      <c r="B16" s="22"/>
      <c r="C16" s="28"/>
      <c r="D16" s="5"/>
      <c r="E16" s="14"/>
      <c r="F16" s="9"/>
      <c r="G16" s="9"/>
      <c r="H16" s="5"/>
      <c r="I16" s="7"/>
      <c r="J16" s="7"/>
      <c r="K16" s="5"/>
      <c r="L16" s="5"/>
      <c r="M16" s="5"/>
      <c r="N16" s="5"/>
      <c r="O16" s="5"/>
      <c r="P16" s="5"/>
      <c r="Q16" s="5"/>
      <c r="R16" s="5"/>
      <c r="S16" s="5"/>
      <c r="T16" s="5"/>
      <c r="U16" s="5"/>
      <c r="V16" s="5"/>
      <c r="W16" s="5"/>
      <c r="X16" s="5"/>
      <c r="Y16" s="5"/>
      <c r="Z16" s="18"/>
      <c r="AA16" s="24"/>
      <c r="AB16" s="24"/>
      <c r="AC16" s="24"/>
      <c r="AD16" s="24"/>
      <c r="AE16" s="16"/>
    </row>
    <row r="17" spans="1:161" ht="20">
      <c r="A17" s="21" t="s">
        <v>44</v>
      </c>
      <c r="B17" s="34" t="s">
        <v>148</v>
      </c>
      <c r="C17" s="26" t="s">
        <v>149</v>
      </c>
      <c r="D17" s="26">
        <v>2</v>
      </c>
      <c r="E17" s="27">
        <v>2880</v>
      </c>
      <c r="F17" s="26">
        <v>5.04</v>
      </c>
      <c r="G17" s="26">
        <v>1.68</v>
      </c>
      <c r="H17" s="27">
        <v>12.3</v>
      </c>
      <c r="I17" s="27">
        <v>288</v>
      </c>
      <c r="J17" s="27">
        <v>1</v>
      </c>
      <c r="K17" s="35" t="s">
        <v>147</v>
      </c>
      <c r="L17" s="26">
        <v>2</v>
      </c>
      <c r="M17" s="26">
        <v>8</v>
      </c>
      <c r="N17" s="26"/>
      <c r="O17" s="26"/>
      <c r="P17" s="27">
        <v>0.43840000000000001</v>
      </c>
      <c r="Q17" s="26">
        <v>1333</v>
      </c>
      <c r="R17" s="26">
        <v>128</v>
      </c>
      <c r="S17" s="26"/>
      <c r="T17" s="26"/>
      <c r="U17" s="26"/>
      <c r="V17" s="26"/>
      <c r="W17" s="26">
        <v>56</v>
      </c>
      <c r="Y17" s="14" t="str">
        <f>W17&amp;"/"&amp;X17</f>
        <v>56/</v>
      </c>
      <c r="Z17" s="36">
        <v>3.5</v>
      </c>
      <c r="AA17" s="37"/>
      <c r="AB17" s="38">
        <f>Z17*720</f>
        <v>2520</v>
      </c>
      <c r="AC17" s="38"/>
      <c r="AD17" s="38"/>
      <c r="AE17" s="16" t="s">
        <v>210</v>
      </c>
      <c r="AF17" s="16" t="s">
        <v>57</v>
      </c>
    </row>
    <row r="18" spans="1:161" s="13" customFormat="1" ht="20">
      <c r="A18" s="21"/>
      <c r="B18" s="22" t="s">
        <v>46</v>
      </c>
      <c r="C18" s="28" t="s">
        <v>35</v>
      </c>
      <c r="D18" s="5">
        <v>4</v>
      </c>
      <c r="E18" s="14" t="s">
        <v>150</v>
      </c>
      <c r="F18" s="9">
        <v>8.74</v>
      </c>
      <c r="G18" s="9">
        <v>2.91</v>
      </c>
      <c r="H18" s="7" t="s">
        <v>151</v>
      </c>
      <c r="I18" s="7" t="s">
        <v>22</v>
      </c>
      <c r="J18" s="27">
        <v>1</v>
      </c>
      <c r="K18" s="11" t="s">
        <v>36</v>
      </c>
      <c r="L18" s="5">
        <v>2</v>
      </c>
      <c r="M18" s="5">
        <v>8</v>
      </c>
      <c r="N18" s="5"/>
      <c r="O18" s="5"/>
      <c r="P18" s="14">
        <v>0.43840000000000001</v>
      </c>
      <c r="Q18" s="5">
        <v>1333</v>
      </c>
      <c r="R18" s="5">
        <v>128</v>
      </c>
      <c r="S18" s="5"/>
      <c r="T18" s="5"/>
      <c r="U18" s="5"/>
      <c r="V18" s="5"/>
      <c r="W18" s="5">
        <v>56</v>
      </c>
      <c r="Y18" s="14" t="str">
        <f t="shared" ref="Y18:Y22" si="3">W18&amp;"/"&amp;X18</f>
        <v>56/</v>
      </c>
      <c r="Z18" s="18">
        <v>4.8499999999999996</v>
      </c>
      <c r="AA18" s="24"/>
      <c r="AB18" s="10">
        <f>Z18*720</f>
        <v>3491.9999999999995</v>
      </c>
      <c r="AC18" s="10"/>
      <c r="AD18" s="10"/>
      <c r="AE18" s="16" t="s">
        <v>210</v>
      </c>
      <c r="AF18" s="16" t="s">
        <v>57</v>
      </c>
    </row>
    <row r="19" spans="1:161" s="13" customFormat="1" ht="20">
      <c r="A19" s="33"/>
      <c r="B19" s="22" t="s">
        <v>187</v>
      </c>
      <c r="C19" s="28" t="s">
        <v>189</v>
      </c>
      <c r="D19" s="5">
        <v>4</v>
      </c>
      <c r="E19" s="14">
        <v>3072</v>
      </c>
      <c r="F19" s="5">
        <v>6.8440000000000003</v>
      </c>
      <c r="G19" s="5">
        <v>0.214</v>
      </c>
      <c r="H19" s="7">
        <v>12.3</v>
      </c>
      <c r="I19" s="7">
        <v>288</v>
      </c>
      <c r="J19" s="27">
        <v>1</v>
      </c>
      <c r="K19" s="11" t="s">
        <v>36</v>
      </c>
      <c r="L19" s="5">
        <v>2</v>
      </c>
      <c r="M19" s="5">
        <v>8</v>
      </c>
      <c r="N19" s="5"/>
      <c r="O19" s="5"/>
      <c r="P19" s="14">
        <v>0.43840000000000001</v>
      </c>
      <c r="Q19" s="5">
        <v>1333</v>
      </c>
      <c r="R19" s="5">
        <v>128</v>
      </c>
      <c r="S19" s="5"/>
      <c r="T19" s="5"/>
      <c r="U19" s="5"/>
      <c r="V19" s="5"/>
      <c r="W19" s="5">
        <v>56</v>
      </c>
      <c r="Y19" s="14" t="str">
        <f t="shared" si="3"/>
        <v>56/</v>
      </c>
      <c r="Z19" s="18">
        <v>7.4</v>
      </c>
      <c r="AA19" s="24"/>
      <c r="AB19" s="10">
        <f>Z19*720</f>
        <v>5328</v>
      </c>
      <c r="AC19" s="10"/>
      <c r="AD19" s="10"/>
      <c r="AE19" s="16" t="s">
        <v>210</v>
      </c>
      <c r="AF19" s="16" t="s">
        <v>57</v>
      </c>
      <c r="AJ19" s="39"/>
      <c r="AK19" s="39"/>
      <c r="AL19" s="39"/>
      <c r="AM19" s="39"/>
      <c r="AN19" s="39"/>
      <c r="AO19" s="39"/>
      <c r="AP19" s="39"/>
      <c r="AQ19" s="39"/>
      <c r="AR19" s="39"/>
      <c r="AS19" s="39"/>
      <c r="AT19" s="39"/>
      <c r="AU19" s="39"/>
      <c r="AV19" s="39"/>
      <c r="AW19" s="39"/>
      <c r="AX19" s="39"/>
      <c r="AY19" s="39"/>
      <c r="AZ19" s="39"/>
      <c r="BA19" s="39"/>
      <c r="BB19" s="39"/>
      <c r="BC19" s="39"/>
      <c r="BD19" s="39"/>
      <c r="BE19" s="39"/>
      <c r="BF19" s="39"/>
      <c r="BG19" s="39"/>
      <c r="BH19" s="39"/>
      <c r="BI19" s="39"/>
      <c r="BJ19" s="39"/>
      <c r="BK19" s="39"/>
      <c r="BL19" s="39"/>
      <c r="BM19" s="39"/>
      <c r="BN19" s="39"/>
      <c r="BO19" s="39"/>
      <c r="BP19" s="39"/>
      <c r="BQ19" s="39"/>
      <c r="BR19" s="39"/>
      <c r="BS19" s="39"/>
      <c r="BT19" s="39"/>
      <c r="BU19" s="39"/>
      <c r="BV19" s="39"/>
      <c r="BW19" s="39"/>
      <c r="BX19" s="39"/>
      <c r="BY19" s="39"/>
      <c r="BZ19" s="39"/>
      <c r="CA19" s="39"/>
      <c r="CB19" s="39"/>
      <c r="CC19" s="39"/>
      <c r="CD19" s="39"/>
      <c r="CE19" s="39"/>
      <c r="CF19" s="39"/>
      <c r="CG19" s="39"/>
      <c r="CH19" s="39"/>
      <c r="CI19" s="39"/>
      <c r="CJ19" s="39"/>
      <c r="CK19" s="39"/>
      <c r="CL19" s="39"/>
      <c r="CM19" s="39"/>
      <c r="CN19" s="39"/>
      <c r="CO19" s="39"/>
      <c r="CP19" s="39"/>
      <c r="CQ19" s="39"/>
      <c r="CR19" s="39"/>
      <c r="CS19" s="39"/>
      <c r="CT19" s="39"/>
      <c r="CU19" s="39"/>
      <c r="CV19" s="39"/>
      <c r="CW19" s="39"/>
      <c r="CX19" s="39"/>
      <c r="CY19" s="39"/>
      <c r="CZ19" s="39"/>
      <c r="DA19" s="39"/>
      <c r="DB19" s="39"/>
      <c r="DC19" s="39"/>
      <c r="DD19" s="39"/>
      <c r="DE19" s="39"/>
      <c r="DF19" s="39"/>
      <c r="DG19" s="39"/>
      <c r="DH19" s="39"/>
      <c r="DI19" s="39"/>
      <c r="DJ19" s="39"/>
      <c r="DK19" s="39"/>
      <c r="DL19" s="39"/>
      <c r="DM19" s="39"/>
      <c r="DN19" s="39"/>
      <c r="DO19" s="39"/>
      <c r="DP19" s="39"/>
      <c r="DQ19" s="39"/>
      <c r="DR19" s="39"/>
      <c r="DS19" s="39"/>
      <c r="DT19" s="39"/>
      <c r="DU19" s="39"/>
      <c r="DV19" s="39"/>
      <c r="DW19" s="39"/>
      <c r="DX19" s="39"/>
      <c r="DY19" s="39"/>
      <c r="DZ19" s="39"/>
      <c r="EA19" s="39"/>
      <c r="EB19" s="39"/>
      <c r="EC19" s="39"/>
      <c r="ED19" s="39"/>
      <c r="EE19" s="39"/>
      <c r="EF19" s="39"/>
      <c r="EG19" s="39"/>
      <c r="EH19" s="39"/>
      <c r="EI19" s="39"/>
      <c r="EJ19" s="39"/>
      <c r="EK19" s="39"/>
      <c r="EL19" s="39"/>
      <c r="EM19" s="39"/>
      <c r="EN19" s="39"/>
      <c r="EO19" s="39"/>
      <c r="EP19" s="39"/>
      <c r="EQ19" s="39"/>
      <c r="ER19" s="39"/>
      <c r="ES19" s="39"/>
      <c r="ET19" s="39"/>
      <c r="EU19" s="39"/>
      <c r="EV19" s="39"/>
      <c r="EW19" s="39"/>
      <c r="EX19" s="39"/>
      <c r="EY19" s="39"/>
      <c r="EZ19" s="39"/>
      <c r="FA19" s="39"/>
      <c r="FB19" s="39"/>
      <c r="FC19" s="39"/>
      <c r="FD19" s="39"/>
      <c r="FE19" s="39"/>
    </row>
    <row r="20" spans="1:161" s="13" customFormat="1" ht="20">
      <c r="A20" s="33"/>
      <c r="B20" s="22" t="s">
        <v>186</v>
      </c>
      <c r="C20" s="28" t="s">
        <v>37</v>
      </c>
      <c r="D20" s="5">
        <v>1</v>
      </c>
      <c r="E20" s="14">
        <v>3584</v>
      </c>
      <c r="F20" s="9">
        <v>9.5</v>
      </c>
      <c r="G20" s="9">
        <v>4.7</v>
      </c>
      <c r="H20" s="5">
        <v>16.399999999999999</v>
      </c>
      <c r="I20" s="5">
        <v>720</v>
      </c>
      <c r="J20" s="5"/>
      <c r="K20" s="5"/>
      <c r="L20" s="5"/>
      <c r="M20" s="5"/>
      <c r="N20" s="5"/>
      <c r="O20" s="5"/>
      <c r="P20" s="14"/>
      <c r="Q20" s="5"/>
      <c r="R20" s="5">
        <v>128</v>
      </c>
      <c r="S20" s="5"/>
      <c r="T20" s="5"/>
      <c r="U20" s="5"/>
      <c r="V20" s="5"/>
      <c r="W20" s="5">
        <v>56</v>
      </c>
      <c r="Y20" s="14" t="str">
        <f t="shared" si="3"/>
        <v>56/</v>
      </c>
      <c r="Z20" s="18"/>
      <c r="AA20" s="24"/>
      <c r="AB20" s="24"/>
      <c r="AC20" s="24"/>
      <c r="AD20" s="24"/>
      <c r="AE20" s="16" t="s">
        <v>210</v>
      </c>
      <c r="AF20" s="16"/>
      <c r="AJ20" s="39"/>
      <c r="AK20" s="39"/>
      <c r="AL20" s="39"/>
      <c r="AM20" s="39"/>
      <c r="AN20" s="39"/>
      <c r="AO20" s="39"/>
      <c r="AP20" s="39"/>
      <c r="AQ20" s="39"/>
      <c r="AR20" s="39"/>
      <c r="AS20" s="39"/>
      <c r="AT20" s="39"/>
      <c r="AU20" s="39"/>
      <c r="AV20" s="39"/>
      <c r="AW20" s="39"/>
      <c r="AX20" s="39"/>
      <c r="AY20" s="39"/>
      <c r="AZ20" s="39"/>
      <c r="BA20" s="39"/>
      <c r="BB20" s="39"/>
      <c r="BC20" s="39"/>
      <c r="BD20" s="39"/>
      <c r="BE20" s="39"/>
      <c r="BF20" s="39"/>
      <c r="BG20" s="39"/>
      <c r="BH20" s="39"/>
      <c r="BI20" s="39"/>
      <c r="BJ20" s="39"/>
      <c r="BK20" s="39"/>
      <c r="BL20" s="39"/>
      <c r="BM20" s="39"/>
      <c r="BN20" s="39"/>
      <c r="BO20" s="39"/>
      <c r="BP20" s="39"/>
      <c r="BQ20" s="39"/>
      <c r="BR20" s="39"/>
      <c r="BS20" s="39"/>
      <c r="BT20" s="39"/>
      <c r="BU20" s="39"/>
      <c r="BV20" s="39"/>
      <c r="BW20" s="39"/>
      <c r="BX20" s="39"/>
      <c r="BY20" s="39"/>
      <c r="BZ20" s="39"/>
      <c r="CA20" s="39"/>
      <c r="CB20" s="39"/>
      <c r="CC20" s="39"/>
      <c r="CD20" s="39"/>
      <c r="CE20" s="39"/>
      <c r="CF20" s="39"/>
      <c r="CG20" s="39"/>
      <c r="CH20" s="39"/>
      <c r="CI20" s="39"/>
      <c r="CJ20" s="39"/>
      <c r="CK20" s="39"/>
      <c r="CL20" s="39"/>
      <c r="CM20" s="39"/>
      <c r="CN20" s="39"/>
      <c r="CO20" s="39"/>
      <c r="CP20" s="39"/>
      <c r="CQ20" s="39"/>
      <c r="CR20" s="39"/>
      <c r="CS20" s="39"/>
      <c r="CT20" s="39"/>
      <c r="CU20" s="39"/>
      <c r="CV20" s="39"/>
      <c r="CW20" s="39"/>
      <c r="CX20" s="39"/>
      <c r="CY20" s="39"/>
      <c r="CZ20" s="39"/>
      <c r="DA20" s="39"/>
      <c r="DB20" s="39"/>
      <c r="DC20" s="39"/>
      <c r="DD20" s="39"/>
      <c r="DE20" s="39"/>
      <c r="DF20" s="39"/>
      <c r="DG20" s="39"/>
      <c r="DH20" s="39"/>
      <c r="DI20" s="39"/>
      <c r="DJ20" s="39"/>
      <c r="DK20" s="39"/>
      <c r="DL20" s="39"/>
      <c r="DM20" s="39"/>
      <c r="DN20" s="39"/>
      <c r="DO20" s="39"/>
      <c r="DP20" s="39"/>
      <c r="DQ20" s="39"/>
      <c r="DR20" s="39"/>
      <c r="DS20" s="39"/>
      <c r="DT20" s="39"/>
      <c r="DU20" s="39"/>
      <c r="DV20" s="39"/>
      <c r="DW20" s="39"/>
      <c r="DX20" s="39"/>
      <c r="DY20" s="39"/>
      <c r="DZ20" s="39"/>
      <c r="EA20" s="39"/>
      <c r="EB20" s="39"/>
      <c r="EC20" s="39"/>
      <c r="ED20" s="39"/>
      <c r="EE20" s="39"/>
      <c r="EF20" s="39"/>
      <c r="EG20" s="39"/>
      <c r="EH20" s="39"/>
      <c r="EI20" s="39"/>
      <c r="EJ20" s="39"/>
      <c r="EK20" s="39"/>
      <c r="EL20" s="39"/>
      <c r="EM20" s="39"/>
      <c r="EN20" s="39"/>
      <c r="EO20" s="39"/>
      <c r="EP20" s="39"/>
      <c r="EQ20" s="39"/>
      <c r="ER20" s="39"/>
      <c r="ES20" s="39"/>
      <c r="ET20" s="39"/>
      <c r="EU20" s="39"/>
      <c r="EV20" s="39"/>
      <c r="EW20" s="39"/>
      <c r="EX20" s="39"/>
      <c r="EY20" s="39"/>
      <c r="EZ20" s="39"/>
      <c r="FA20" s="39"/>
      <c r="FB20" s="39"/>
      <c r="FC20" s="39"/>
      <c r="FD20" s="39"/>
      <c r="FE20" s="39"/>
    </row>
    <row r="21" spans="1:161">
      <c r="A21" s="16" t="s">
        <v>95</v>
      </c>
      <c r="B21" s="22" t="s">
        <v>188</v>
      </c>
      <c r="C21" s="28" t="s">
        <v>37</v>
      </c>
      <c r="D21" s="5">
        <v>4</v>
      </c>
      <c r="E21" s="14">
        <v>3584</v>
      </c>
      <c r="F21" s="9">
        <v>9.5</v>
      </c>
      <c r="G21" s="9">
        <v>4.7</v>
      </c>
      <c r="H21" s="5">
        <v>16.399999999999999</v>
      </c>
      <c r="I21" s="5">
        <v>720</v>
      </c>
      <c r="J21" s="5"/>
      <c r="K21" s="5"/>
      <c r="L21" s="5"/>
      <c r="M21" s="5"/>
      <c r="N21" s="5"/>
      <c r="O21" s="5"/>
      <c r="P21" s="14"/>
      <c r="Q21" s="5"/>
      <c r="R21" s="5">
        <v>512</v>
      </c>
      <c r="S21" s="5"/>
      <c r="T21" s="5"/>
      <c r="U21" s="5"/>
      <c r="V21" s="5"/>
      <c r="W21" s="5">
        <v>56</v>
      </c>
      <c r="Y21" s="14" t="str">
        <f t="shared" si="3"/>
        <v>56/</v>
      </c>
      <c r="Z21" s="18"/>
      <c r="AA21" s="24"/>
      <c r="AB21" s="24"/>
      <c r="AC21" s="24"/>
      <c r="AD21" s="24"/>
      <c r="AE21" s="16" t="s">
        <v>210</v>
      </c>
    </row>
    <row r="22" spans="1:161">
      <c r="A22" s="16" t="s">
        <v>62</v>
      </c>
      <c r="B22" s="22"/>
      <c r="C22" s="28"/>
      <c r="E22" s="14"/>
      <c r="F22" s="20"/>
      <c r="G22" s="20"/>
      <c r="I22" s="5"/>
      <c r="J22" s="5"/>
      <c r="K22" s="5"/>
      <c r="L22" s="5"/>
      <c r="M22" s="5"/>
      <c r="N22" s="5"/>
      <c r="O22" s="5"/>
      <c r="P22" s="5"/>
      <c r="Q22" s="5"/>
      <c r="R22" s="5"/>
      <c r="S22" s="5"/>
      <c r="T22" s="5"/>
      <c r="U22" s="5"/>
      <c r="V22" s="5"/>
      <c r="W22" s="5">
        <v>56</v>
      </c>
      <c r="Y22" s="14" t="str">
        <f t="shared" si="3"/>
        <v>56/</v>
      </c>
      <c r="Z22" s="18"/>
      <c r="AA22" s="24"/>
      <c r="AB22" s="24"/>
      <c r="AC22" s="24"/>
      <c r="AD22" s="24"/>
      <c r="AE22" s="16" t="s">
        <v>210</v>
      </c>
    </row>
    <row r="23" spans="1:161">
      <c r="A23" s="16" t="s">
        <v>63</v>
      </c>
      <c r="B23" s="22"/>
      <c r="C23" s="28"/>
      <c r="E23" s="14"/>
      <c r="F23" s="20"/>
      <c r="G23" s="20"/>
      <c r="I23" s="5"/>
      <c r="J23" s="5"/>
      <c r="K23" s="5"/>
      <c r="L23" s="5"/>
      <c r="M23" s="5"/>
      <c r="N23" s="5"/>
      <c r="O23" s="5"/>
      <c r="P23" s="5"/>
      <c r="Q23" s="5"/>
      <c r="R23" s="5"/>
      <c r="S23" s="5"/>
      <c r="T23" s="5"/>
      <c r="U23" s="5"/>
      <c r="V23" s="5"/>
      <c r="W23" s="5"/>
      <c r="X23" s="5"/>
      <c r="Y23" s="5"/>
      <c r="Z23" s="18"/>
      <c r="AA23" s="24"/>
      <c r="AB23" s="24"/>
      <c r="AC23" s="24"/>
      <c r="AD23" s="24"/>
      <c r="AE23" s="16" t="s">
        <v>210</v>
      </c>
    </row>
    <row r="24" spans="1:161">
      <c r="B24" s="22"/>
      <c r="C24" s="28"/>
      <c r="E24" s="14"/>
      <c r="F24" s="20"/>
      <c r="G24" s="20"/>
      <c r="I24" s="5"/>
      <c r="J24" s="5"/>
      <c r="K24" s="5"/>
      <c r="L24" s="5"/>
      <c r="M24" s="5"/>
      <c r="N24" s="5"/>
      <c r="O24" s="5"/>
      <c r="P24" s="5"/>
      <c r="Q24" s="5"/>
      <c r="R24" s="5"/>
      <c r="S24" s="5"/>
      <c r="T24" s="5"/>
      <c r="U24" s="5"/>
      <c r="V24" s="5"/>
      <c r="W24" s="5"/>
      <c r="X24" s="5"/>
      <c r="Y24" s="5"/>
      <c r="Z24" s="18"/>
      <c r="AA24" s="24"/>
      <c r="AB24" s="24"/>
      <c r="AC24" s="24"/>
      <c r="AD24" s="24"/>
      <c r="AE24" s="16"/>
    </row>
    <row r="25" spans="1:161" ht="20">
      <c r="A25" s="21" t="s">
        <v>45</v>
      </c>
      <c r="B25" s="22" t="s">
        <v>108</v>
      </c>
      <c r="C25" s="28" t="s">
        <v>17</v>
      </c>
      <c r="D25">
        <v>8</v>
      </c>
      <c r="E25" s="14" t="s">
        <v>18</v>
      </c>
      <c r="F25" s="9">
        <v>8.74</v>
      </c>
      <c r="G25" s="9">
        <v>2.91</v>
      </c>
      <c r="H25" s="7" t="s">
        <v>39</v>
      </c>
      <c r="I25" s="7" t="s">
        <v>22</v>
      </c>
      <c r="J25" s="7"/>
      <c r="K25" s="8" t="s">
        <v>40</v>
      </c>
      <c r="L25" s="5">
        <v>2</v>
      </c>
      <c r="M25" s="5">
        <v>8</v>
      </c>
      <c r="N25" s="5">
        <v>3.2</v>
      </c>
      <c r="O25" s="5">
        <v>16</v>
      </c>
      <c r="P25" s="14">
        <f>M25*N25*O25/1000</f>
        <v>0.40960000000000002</v>
      </c>
      <c r="Q25" s="5">
        <v>1866</v>
      </c>
      <c r="R25" s="5">
        <v>512</v>
      </c>
      <c r="S25" s="5" t="s">
        <v>32</v>
      </c>
      <c r="T25" s="14">
        <v>1000</v>
      </c>
      <c r="U25" t="s">
        <v>42</v>
      </c>
      <c r="V25" s="14">
        <v>4000</v>
      </c>
      <c r="W25" s="14"/>
      <c r="X25" s="5"/>
      <c r="Y25" s="5"/>
      <c r="Z25" s="10" t="str">
        <f t="shared" ref="Z25:Z31" si="4">USDOLLAR(AB25/730,2)&amp;"?"</f>
        <v>$10.27?</v>
      </c>
      <c r="AA25" s="24">
        <v>2649</v>
      </c>
      <c r="AB25" s="24">
        <v>7499</v>
      </c>
      <c r="AC25" s="24"/>
      <c r="AD25" s="24"/>
      <c r="AE25" s="16" t="s">
        <v>210</v>
      </c>
    </row>
    <row r="26" spans="1:161">
      <c r="A26" s="16" t="s">
        <v>64</v>
      </c>
      <c r="B26" s="22" t="s">
        <v>80</v>
      </c>
      <c r="C26" s="28" t="s">
        <v>43</v>
      </c>
      <c r="D26">
        <v>8</v>
      </c>
      <c r="E26" s="14">
        <v>3072</v>
      </c>
      <c r="F26" s="5">
        <v>6.8440000000000003</v>
      </c>
      <c r="G26" s="5">
        <v>0.214</v>
      </c>
      <c r="H26" s="7">
        <v>12.3</v>
      </c>
      <c r="I26" s="7">
        <v>288</v>
      </c>
      <c r="J26" s="7"/>
      <c r="K26" s="8" t="s">
        <v>41</v>
      </c>
      <c r="L26" s="5">
        <v>2</v>
      </c>
      <c r="M26" s="5">
        <v>8</v>
      </c>
      <c r="N26" s="5">
        <v>2.4</v>
      </c>
      <c r="O26" s="5">
        <v>16</v>
      </c>
      <c r="P26" s="14">
        <f>M26*N26*O26/1000</f>
        <v>0.30719999999999997</v>
      </c>
      <c r="Q26" s="5">
        <v>1866</v>
      </c>
      <c r="R26" s="5">
        <v>256</v>
      </c>
      <c r="S26" s="5" t="s">
        <v>32</v>
      </c>
      <c r="T26" s="14">
        <v>1000</v>
      </c>
      <c r="U26" t="s">
        <v>42</v>
      </c>
      <c r="V26" s="14">
        <v>4000</v>
      </c>
      <c r="W26" s="14"/>
      <c r="X26" s="5"/>
      <c r="Y26" s="5"/>
      <c r="Z26" s="10" t="str">
        <f t="shared" si="4"/>
        <v>$8.22?</v>
      </c>
      <c r="AA26" s="24">
        <v>1829</v>
      </c>
      <c r="AB26" s="24">
        <v>5999</v>
      </c>
      <c r="AC26" s="24"/>
      <c r="AD26" s="24"/>
      <c r="AE26" s="16" t="s">
        <v>210</v>
      </c>
    </row>
    <row r="27" spans="1:161" s="13" customFormat="1">
      <c r="A27" s="2"/>
      <c r="B27" s="22" t="s">
        <v>99</v>
      </c>
      <c r="C27" s="28" t="s">
        <v>101</v>
      </c>
      <c r="D27" s="13">
        <v>8</v>
      </c>
      <c r="E27" s="14">
        <v>3840</v>
      </c>
      <c r="F27" s="19">
        <v>11.757999999999999</v>
      </c>
      <c r="G27" s="19">
        <v>0.36699999999999999</v>
      </c>
      <c r="H27" s="14">
        <v>24.576000000000001</v>
      </c>
      <c r="I27" s="14">
        <v>345.6</v>
      </c>
      <c r="J27" s="14"/>
      <c r="K27" s="8" t="s">
        <v>41</v>
      </c>
      <c r="L27" s="5">
        <v>2</v>
      </c>
      <c r="M27" s="5">
        <v>8</v>
      </c>
      <c r="N27" s="5">
        <v>2.4</v>
      </c>
      <c r="O27" s="5">
        <v>16</v>
      </c>
      <c r="P27" s="14">
        <f>M27*N27*O27/1000</f>
        <v>0.30719999999999997</v>
      </c>
      <c r="Q27" s="5">
        <v>1866</v>
      </c>
      <c r="R27" s="5">
        <v>256</v>
      </c>
      <c r="S27" s="5" t="s">
        <v>103</v>
      </c>
      <c r="T27" s="14">
        <v>1000</v>
      </c>
      <c r="U27" s="13" t="s">
        <v>104</v>
      </c>
      <c r="V27" s="14">
        <v>4000</v>
      </c>
      <c r="W27" s="14"/>
      <c r="X27" s="5"/>
      <c r="Y27" s="5"/>
      <c r="Z27" s="10" t="str">
        <f t="shared" si="4"/>
        <v>$10.82?</v>
      </c>
      <c r="AA27" s="24">
        <v>2369</v>
      </c>
      <c r="AB27" s="24">
        <v>7899</v>
      </c>
      <c r="AC27" s="24"/>
      <c r="AD27" s="24"/>
      <c r="AE27" s="16" t="s">
        <v>210</v>
      </c>
      <c r="AF27" s="16"/>
    </row>
    <row r="28" spans="1:161" s="13" customFormat="1">
      <c r="A28" s="2"/>
      <c r="B28" s="22" t="s">
        <v>100</v>
      </c>
      <c r="C28" s="28" t="s">
        <v>102</v>
      </c>
      <c r="D28" s="13">
        <v>8</v>
      </c>
      <c r="E28" s="14">
        <v>3584</v>
      </c>
      <c r="F28" s="9">
        <v>9.5</v>
      </c>
      <c r="G28" s="9">
        <v>4.7</v>
      </c>
      <c r="H28" s="5">
        <v>16.399999999999999</v>
      </c>
      <c r="I28" s="5">
        <v>720</v>
      </c>
      <c r="J28" s="5"/>
      <c r="K28" s="8" t="s">
        <v>155</v>
      </c>
      <c r="L28" s="5">
        <v>2</v>
      </c>
      <c r="M28" s="5">
        <v>8</v>
      </c>
      <c r="N28" s="5">
        <v>2.4</v>
      </c>
      <c r="O28" s="5">
        <v>16</v>
      </c>
      <c r="P28" s="14">
        <f>M28*N28*O28/1000</f>
        <v>0.30719999999999997</v>
      </c>
      <c r="Q28" s="5">
        <v>1866</v>
      </c>
      <c r="R28" s="5">
        <v>256</v>
      </c>
      <c r="S28" s="5" t="s">
        <v>103</v>
      </c>
      <c r="T28" s="14">
        <v>1000</v>
      </c>
      <c r="U28" s="13" t="s">
        <v>105</v>
      </c>
      <c r="V28" s="14">
        <v>4000</v>
      </c>
      <c r="W28" s="14"/>
      <c r="X28" s="5"/>
      <c r="Y28" s="5"/>
      <c r="Z28" s="10" t="str">
        <f t="shared" si="4"/>
        <v>$10.82?</v>
      </c>
      <c r="AA28" s="24">
        <v>2369</v>
      </c>
      <c r="AB28" s="24">
        <v>7899</v>
      </c>
      <c r="AC28" s="24"/>
      <c r="AD28" s="24"/>
      <c r="AE28" s="16" t="s">
        <v>210</v>
      </c>
      <c r="AF28" s="16"/>
    </row>
    <row r="29" spans="1:161">
      <c r="B29" s="22" t="s">
        <v>81</v>
      </c>
      <c r="C29" s="28" t="s">
        <v>83</v>
      </c>
      <c r="D29">
        <v>4</v>
      </c>
      <c r="E29" s="14">
        <v>3584</v>
      </c>
      <c r="F29" s="9">
        <v>9.5</v>
      </c>
      <c r="G29" s="9">
        <v>4.7</v>
      </c>
      <c r="H29" s="5">
        <v>16.399999999999999</v>
      </c>
      <c r="I29" s="5">
        <v>720</v>
      </c>
      <c r="J29" s="5">
        <v>1</v>
      </c>
      <c r="K29" s="5" t="s">
        <v>38</v>
      </c>
      <c r="L29" s="5">
        <v>2</v>
      </c>
      <c r="M29" s="5">
        <v>10</v>
      </c>
      <c r="N29" s="5"/>
      <c r="O29" s="5"/>
      <c r="P29" s="14">
        <v>0.54800000000000004</v>
      </c>
      <c r="Q29" s="5">
        <v>1333</v>
      </c>
      <c r="R29" s="5">
        <v>1000</v>
      </c>
      <c r="S29" s="5" t="s">
        <v>79</v>
      </c>
      <c r="T29" s="14" t="s">
        <v>85</v>
      </c>
      <c r="U29" s="14"/>
      <c r="V29" s="14"/>
      <c r="W29" s="14">
        <v>24.24</v>
      </c>
      <c r="X29" s="5"/>
      <c r="Y29" s="14" t="str">
        <f t="shared" ref="Y29" si="5">W29&amp;"/"&amp;X29</f>
        <v>24.24/</v>
      </c>
      <c r="Z29" s="10" t="str">
        <f t="shared" si="4"/>
        <v>$10.20?</v>
      </c>
      <c r="AA29" s="24">
        <v>2259</v>
      </c>
      <c r="AB29" s="24">
        <v>7449</v>
      </c>
      <c r="AC29" s="24"/>
      <c r="AD29" s="24"/>
      <c r="AE29" s="16" t="s">
        <v>210</v>
      </c>
      <c r="AF29" s="16" t="s">
        <v>107</v>
      </c>
    </row>
    <row r="30" spans="1:161">
      <c r="B30" s="22" t="s">
        <v>82</v>
      </c>
      <c r="C30" s="28" t="s">
        <v>84</v>
      </c>
      <c r="D30">
        <v>4</v>
      </c>
      <c r="E30" s="14">
        <v>3584</v>
      </c>
      <c r="F30" s="9">
        <v>9.5</v>
      </c>
      <c r="G30" s="9">
        <v>4.7</v>
      </c>
      <c r="H30" s="5">
        <v>16.399999999999999</v>
      </c>
      <c r="I30" s="5">
        <v>720</v>
      </c>
      <c r="J30" s="5">
        <v>1</v>
      </c>
      <c r="K30" s="5" t="s">
        <v>38</v>
      </c>
      <c r="L30" s="5">
        <v>2</v>
      </c>
      <c r="M30" s="5">
        <v>8</v>
      </c>
      <c r="N30" s="5"/>
      <c r="O30" s="5"/>
      <c r="P30" s="14">
        <v>0.43840000000000001</v>
      </c>
      <c r="Q30" s="5">
        <v>1333</v>
      </c>
      <c r="R30" s="5">
        <v>512</v>
      </c>
      <c r="S30" s="5" t="s">
        <v>33</v>
      </c>
      <c r="T30" s="14" t="s">
        <v>86</v>
      </c>
      <c r="U30" s="14"/>
      <c r="V30" s="14"/>
      <c r="W30" s="14"/>
      <c r="X30" s="5"/>
      <c r="Y30" s="5"/>
      <c r="Z30" s="10" t="str">
        <f t="shared" si="4"/>
        <v>$9.15?</v>
      </c>
      <c r="AA30" s="24">
        <v>1999</v>
      </c>
      <c r="AB30" s="24">
        <v>6679</v>
      </c>
      <c r="AC30" s="24"/>
      <c r="AD30" s="24"/>
      <c r="AE30" s="16" t="s">
        <v>210</v>
      </c>
    </row>
    <row r="31" spans="1:161" s="13" customFormat="1">
      <c r="A31" s="40"/>
      <c r="B31" s="41" t="s">
        <v>154</v>
      </c>
      <c r="C31" s="42" t="s">
        <v>152</v>
      </c>
      <c r="D31" s="43">
        <v>2</v>
      </c>
      <c r="E31" s="31">
        <v>3584</v>
      </c>
      <c r="F31" s="42">
        <v>9.5</v>
      </c>
      <c r="G31" s="42">
        <v>4.7</v>
      </c>
      <c r="H31" s="42">
        <v>16.399999999999999</v>
      </c>
      <c r="I31" s="42">
        <v>720</v>
      </c>
      <c r="J31" s="42">
        <v>1</v>
      </c>
      <c r="K31" s="42" t="s">
        <v>153</v>
      </c>
      <c r="L31" s="5">
        <v>2</v>
      </c>
      <c r="M31" s="5">
        <v>8</v>
      </c>
      <c r="N31" s="5"/>
      <c r="O31" s="5"/>
      <c r="P31" s="31">
        <v>0.43840000000000001</v>
      </c>
      <c r="Q31" s="5">
        <v>1333</v>
      </c>
      <c r="R31" s="42">
        <v>128</v>
      </c>
      <c r="S31" s="5" t="s">
        <v>33</v>
      </c>
      <c r="T31" s="31">
        <v>960</v>
      </c>
      <c r="U31" s="14"/>
      <c r="V31" s="14"/>
      <c r="W31" s="14"/>
      <c r="X31" s="5"/>
      <c r="Y31" s="5"/>
      <c r="Z31" s="10" t="str">
        <f t="shared" si="4"/>
        <v>$5.79?</v>
      </c>
      <c r="AA31" s="44">
        <v>1269</v>
      </c>
      <c r="AB31" s="44">
        <v>4229</v>
      </c>
      <c r="AC31" s="44"/>
      <c r="AD31" s="44"/>
      <c r="AE31" s="16" t="s">
        <v>210</v>
      </c>
      <c r="AF31" s="16"/>
      <c r="AJ31" s="43"/>
      <c r="AK31" s="43"/>
      <c r="AL31" s="43"/>
      <c r="AM31" s="43"/>
      <c r="AN31" s="43"/>
      <c r="AO31" s="43"/>
      <c r="AP31" s="43"/>
      <c r="AQ31" s="43"/>
      <c r="AR31" s="43"/>
      <c r="AS31" s="43"/>
      <c r="AT31" s="43"/>
      <c r="AU31" s="43"/>
      <c r="AV31" s="43"/>
      <c r="AW31" s="43"/>
      <c r="AX31" s="43"/>
      <c r="AY31" s="43"/>
      <c r="AZ31" s="43"/>
      <c r="BA31" s="43"/>
      <c r="BB31" s="43"/>
      <c r="BC31" s="43"/>
      <c r="BD31" s="43"/>
      <c r="BE31" s="43"/>
      <c r="BF31" s="43"/>
      <c r="BG31" s="43"/>
      <c r="BH31" s="43"/>
      <c r="BI31" s="43"/>
      <c r="BJ31" s="43"/>
      <c r="BK31" s="43"/>
      <c r="BL31" s="43"/>
      <c r="BM31" s="43"/>
      <c r="BN31" s="43"/>
      <c r="BO31" s="43"/>
      <c r="BP31" s="43"/>
      <c r="BQ31" s="43"/>
      <c r="BR31" s="43"/>
      <c r="BS31" s="43"/>
      <c r="BT31" s="43"/>
      <c r="BU31" s="43"/>
      <c r="BV31" s="43"/>
      <c r="BW31" s="43"/>
      <c r="BX31" s="43"/>
      <c r="BY31" s="43"/>
      <c r="BZ31" s="43"/>
      <c r="CA31" s="43"/>
      <c r="CB31" s="43"/>
      <c r="CC31" s="43"/>
      <c r="CD31" s="43"/>
      <c r="CE31" s="43"/>
      <c r="CF31" s="43"/>
      <c r="CG31" s="43"/>
      <c r="CH31" s="43"/>
      <c r="CI31" s="43"/>
      <c r="CJ31" s="43"/>
      <c r="CK31" s="43"/>
      <c r="CL31" s="43"/>
      <c r="CM31" s="43"/>
      <c r="CN31" s="43"/>
      <c r="CO31" s="43"/>
      <c r="CP31" s="43"/>
      <c r="CQ31" s="43"/>
      <c r="CR31" s="43"/>
      <c r="CS31" s="43"/>
      <c r="CT31" s="43"/>
      <c r="CU31" s="43"/>
      <c r="CV31" s="43"/>
      <c r="CW31" s="43"/>
      <c r="CX31" s="43"/>
      <c r="CY31" s="43"/>
      <c r="CZ31" s="43"/>
      <c r="DA31" s="43"/>
      <c r="DB31" s="43"/>
      <c r="DC31" s="43"/>
      <c r="DD31" s="43"/>
      <c r="DE31" s="43"/>
      <c r="DF31" s="43"/>
      <c r="DG31" s="43"/>
      <c r="DH31" s="43"/>
      <c r="DI31" s="43"/>
      <c r="DJ31" s="43"/>
      <c r="DK31" s="43"/>
      <c r="DL31" s="43"/>
      <c r="DM31" s="43"/>
      <c r="DN31" s="43"/>
      <c r="DO31" s="43"/>
      <c r="DP31" s="43"/>
      <c r="DQ31" s="43"/>
      <c r="DR31" s="43"/>
      <c r="DS31" s="43"/>
      <c r="DT31" s="43"/>
      <c r="DU31" s="43"/>
      <c r="DV31" s="43"/>
      <c r="DW31" s="43"/>
      <c r="DX31" s="43"/>
      <c r="DY31" s="43"/>
      <c r="DZ31" s="43"/>
      <c r="EA31" s="43"/>
      <c r="EB31" s="43"/>
      <c r="EC31" s="43"/>
      <c r="ED31" s="43"/>
      <c r="EE31" s="43"/>
      <c r="EF31" s="43"/>
      <c r="EG31" s="43"/>
      <c r="EH31" s="43"/>
      <c r="EI31" s="43"/>
      <c r="EJ31" s="43"/>
      <c r="EK31" s="43"/>
      <c r="EL31" s="43"/>
      <c r="EM31" s="43"/>
      <c r="EN31" s="43"/>
      <c r="EO31" s="43"/>
      <c r="EP31" s="43"/>
      <c r="EQ31" s="43"/>
      <c r="ER31" s="43"/>
      <c r="ES31" s="43"/>
      <c r="ET31" s="43"/>
      <c r="EU31" s="43"/>
      <c r="EV31" s="43"/>
      <c r="EW31" s="43"/>
      <c r="EX31" s="43"/>
      <c r="EY31" s="43"/>
      <c r="EZ31" s="43"/>
      <c r="FA31" s="43"/>
      <c r="FB31" s="43"/>
      <c r="FC31" s="43"/>
      <c r="FD31" s="43"/>
      <c r="FE31" s="43"/>
    </row>
    <row r="32" spans="1:161">
      <c r="B32" s="22"/>
      <c r="C32" s="28"/>
      <c r="E32" s="14"/>
      <c r="F32" s="19"/>
      <c r="G32" s="19"/>
      <c r="H32" s="14"/>
      <c r="I32" s="14"/>
      <c r="J32" s="14"/>
      <c r="K32" s="5"/>
      <c r="L32" s="5"/>
      <c r="M32" s="5"/>
      <c r="N32" s="5"/>
      <c r="O32" s="5"/>
      <c r="P32" s="5"/>
      <c r="Q32" s="5"/>
      <c r="R32" s="5"/>
      <c r="S32" s="5"/>
      <c r="T32" s="5"/>
      <c r="U32" s="5"/>
      <c r="V32" s="5"/>
      <c r="W32" s="5"/>
      <c r="X32" s="5"/>
      <c r="Y32" s="5"/>
      <c r="Z32" s="18"/>
      <c r="AA32" s="24"/>
      <c r="AB32" s="24"/>
      <c r="AC32" s="24"/>
      <c r="AD32" s="24"/>
      <c r="AE32" s="16" t="s">
        <v>210</v>
      </c>
    </row>
    <row r="33" spans="1:32" ht="20">
      <c r="A33" s="21" t="s">
        <v>50</v>
      </c>
      <c r="B33" s="22" t="s">
        <v>51</v>
      </c>
      <c r="C33" s="28" t="s">
        <v>179</v>
      </c>
      <c r="D33" s="28">
        <v>4</v>
      </c>
      <c r="E33" s="28">
        <v>3584</v>
      </c>
      <c r="F33" s="28">
        <v>10.157</v>
      </c>
      <c r="G33" s="28">
        <v>0.317</v>
      </c>
      <c r="H33" s="28">
        <v>12</v>
      </c>
      <c r="I33" s="28">
        <v>480</v>
      </c>
      <c r="J33" s="28"/>
      <c r="K33" s="28" t="s">
        <v>67</v>
      </c>
      <c r="L33" s="28">
        <v>2</v>
      </c>
      <c r="M33" s="28">
        <v>4</v>
      </c>
      <c r="N33" s="28">
        <v>3</v>
      </c>
      <c r="O33" s="28">
        <v>16</v>
      </c>
      <c r="P33" s="14">
        <f>M33*N33*O33/1000</f>
        <v>0.192</v>
      </c>
      <c r="Q33" s="28">
        <v>1866</v>
      </c>
      <c r="R33" s="28">
        <v>128</v>
      </c>
      <c r="S33" s="28" t="s">
        <v>58</v>
      </c>
      <c r="T33" s="28">
        <v>480</v>
      </c>
      <c r="U33" s="28" t="s">
        <v>58</v>
      </c>
      <c r="V33" s="28">
        <v>480</v>
      </c>
      <c r="W33" s="28"/>
      <c r="X33" s="28">
        <v>0.1</v>
      </c>
      <c r="Y33" s="14" t="str">
        <f t="shared" ref="Y33:Y43" si="6">W33&amp;"/"&amp;X33</f>
        <v>/0.1</v>
      </c>
      <c r="Z33" s="10"/>
      <c r="AA33" s="24"/>
      <c r="AB33" s="52">
        <v>93000</v>
      </c>
      <c r="AC33" s="24"/>
      <c r="AD33" s="52">
        <v>815000</v>
      </c>
      <c r="AE33" s="16" t="s">
        <v>233</v>
      </c>
    </row>
    <row r="34" spans="1:32">
      <c r="A34" s="16" t="s">
        <v>65</v>
      </c>
      <c r="B34" s="22" t="s">
        <v>180</v>
      </c>
      <c r="C34" s="28" t="s">
        <v>101</v>
      </c>
      <c r="D34" s="14">
        <v>1</v>
      </c>
      <c r="E34" s="28">
        <v>3840</v>
      </c>
      <c r="F34" s="28">
        <v>11.757999999999999</v>
      </c>
      <c r="G34" s="28">
        <v>0.36699999999999999</v>
      </c>
      <c r="H34" s="28">
        <v>24.576000000000001</v>
      </c>
      <c r="I34" s="28">
        <v>345.6</v>
      </c>
      <c r="J34" s="28"/>
      <c r="K34" s="28" t="s">
        <v>53</v>
      </c>
      <c r="L34" s="28">
        <v>2</v>
      </c>
      <c r="M34" s="28">
        <v>4</v>
      </c>
      <c r="N34" s="28">
        <v>3</v>
      </c>
      <c r="O34" s="28">
        <v>16</v>
      </c>
      <c r="P34" s="14">
        <f>M34*N34*O34/1000</f>
        <v>0.192</v>
      </c>
      <c r="Q34" s="28">
        <v>1866</v>
      </c>
      <c r="R34" s="28">
        <v>128</v>
      </c>
      <c r="S34" s="28" t="s">
        <v>66</v>
      </c>
      <c r="T34" s="28">
        <v>480</v>
      </c>
      <c r="U34" s="28" t="s">
        <v>32</v>
      </c>
      <c r="V34" s="28">
        <v>480</v>
      </c>
      <c r="W34" s="28"/>
      <c r="X34" s="28">
        <v>0.1</v>
      </c>
      <c r="Y34" s="14" t="str">
        <f t="shared" si="6"/>
        <v>/0.1</v>
      </c>
      <c r="Z34" s="10"/>
      <c r="AA34" s="24"/>
      <c r="AB34" s="52">
        <v>97000</v>
      </c>
      <c r="AC34" s="24"/>
      <c r="AD34" s="52">
        <v>875000</v>
      </c>
      <c r="AE34" s="16" t="s">
        <v>233</v>
      </c>
    </row>
    <row r="35" spans="1:32">
      <c r="B35" s="22" t="s">
        <v>181</v>
      </c>
      <c r="C35" s="28" t="s">
        <v>182</v>
      </c>
      <c r="D35" s="14">
        <v>1</v>
      </c>
      <c r="E35" s="28">
        <v>3584</v>
      </c>
      <c r="F35" s="28">
        <v>9.5</v>
      </c>
      <c r="G35" s="28">
        <v>4.7</v>
      </c>
      <c r="H35" s="28">
        <v>16.399999999999999</v>
      </c>
      <c r="I35" s="28">
        <v>720</v>
      </c>
      <c r="J35" s="28"/>
      <c r="K35" s="28" t="s">
        <v>53</v>
      </c>
      <c r="L35" s="28">
        <v>2</v>
      </c>
      <c r="M35" s="28">
        <v>4</v>
      </c>
      <c r="N35" s="28">
        <v>3</v>
      </c>
      <c r="O35" s="28">
        <v>16</v>
      </c>
      <c r="P35" s="14">
        <f>M35*N35*O35/1000</f>
        <v>0.192</v>
      </c>
      <c r="Q35" s="28">
        <v>1866</v>
      </c>
      <c r="R35" s="28">
        <v>128</v>
      </c>
      <c r="S35" s="28" t="s">
        <v>32</v>
      </c>
      <c r="T35" s="28">
        <v>480</v>
      </c>
      <c r="U35" s="28" t="s">
        <v>32</v>
      </c>
      <c r="V35" s="28">
        <v>480</v>
      </c>
      <c r="W35" s="28"/>
      <c r="X35" s="28">
        <v>0.1</v>
      </c>
      <c r="Y35" s="14" t="str">
        <f t="shared" si="6"/>
        <v>/0.1</v>
      </c>
      <c r="Z35" s="10"/>
      <c r="AB35" s="52">
        <v>99000</v>
      </c>
      <c r="AD35" s="52">
        <v>895000</v>
      </c>
      <c r="AE35" s="16" t="s">
        <v>233</v>
      </c>
    </row>
    <row r="36" spans="1:32">
      <c r="C36" s="28"/>
      <c r="D36" s="14"/>
      <c r="E36" s="28"/>
      <c r="F36" s="28"/>
      <c r="G36" s="28"/>
      <c r="H36" s="28"/>
      <c r="I36" s="28"/>
      <c r="J36" s="28"/>
      <c r="K36" s="28"/>
      <c r="L36" s="28"/>
      <c r="M36" s="28"/>
      <c r="N36" s="28"/>
      <c r="O36" s="28"/>
      <c r="P36" s="28"/>
      <c r="Q36" s="28"/>
      <c r="R36" s="28"/>
      <c r="S36" s="28"/>
      <c r="T36" s="28"/>
      <c r="U36" s="28"/>
      <c r="V36" s="28"/>
      <c r="W36" s="28"/>
      <c r="X36" s="28"/>
      <c r="Y36" s="28"/>
      <c r="AE36" s="16"/>
    </row>
    <row r="37" spans="1:32" ht="23" customHeight="1">
      <c r="A37" s="21" t="s">
        <v>195</v>
      </c>
      <c r="B37" s="22" t="s">
        <v>199</v>
      </c>
      <c r="C37" s="28" t="s">
        <v>200</v>
      </c>
      <c r="D37" s="14">
        <v>2</v>
      </c>
      <c r="E37" s="28">
        <v>2560</v>
      </c>
      <c r="F37" s="28">
        <v>8.2279999999999998</v>
      </c>
      <c r="G37" s="28">
        <v>0.25700000000000001</v>
      </c>
      <c r="H37" s="28">
        <v>8</v>
      </c>
      <c r="I37" s="28">
        <v>320</v>
      </c>
      <c r="J37" s="28"/>
      <c r="K37" s="28" t="s">
        <v>202</v>
      </c>
      <c r="L37" s="28">
        <v>2</v>
      </c>
      <c r="M37" s="28">
        <v>8</v>
      </c>
      <c r="N37" s="28">
        <v>1.7</v>
      </c>
      <c r="O37" s="28">
        <v>16</v>
      </c>
      <c r="P37" s="14">
        <f>M37*N37*O37/1000</f>
        <v>0.21759999999999999</v>
      </c>
      <c r="Q37" s="28">
        <v>1866</v>
      </c>
      <c r="R37" s="28">
        <v>32</v>
      </c>
      <c r="S37" s="28" t="s">
        <v>208</v>
      </c>
      <c r="T37" s="28">
        <v>480</v>
      </c>
      <c r="U37" s="28"/>
      <c r="V37" s="28"/>
      <c r="W37" s="14">
        <v>40</v>
      </c>
      <c r="X37" s="28">
        <v>1</v>
      </c>
      <c r="Y37" s="14" t="str">
        <f t="shared" si="6"/>
        <v>40/1</v>
      </c>
      <c r="Z37" s="51">
        <v>1.2</v>
      </c>
      <c r="AA37" s="51">
        <v>199.25</v>
      </c>
      <c r="AB37" s="51">
        <v>797</v>
      </c>
      <c r="AE37" s="16" t="s">
        <v>234</v>
      </c>
      <c r="AF37" s="16" t="s">
        <v>244</v>
      </c>
    </row>
    <row r="38" spans="1:32" ht="24" customHeight="1">
      <c r="A38" s="16" t="s">
        <v>196</v>
      </c>
      <c r="B38" s="22" t="s">
        <v>197</v>
      </c>
      <c r="C38" s="28" t="s">
        <v>201</v>
      </c>
      <c r="D38" s="14">
        <v>4</v>
      </c>
      <c r="E38" s="28">
        <v>2560</v>
      </c>
      <c r="F38" s="28">
        <v>8.2279999999999998</v>
      </c>
      <c r="G38" s="28">
        <v>0.25700000000000001</v>
      </c>
      <c r="H38" s="28">
        <v>8</v>
      </c>
      <c r="I38" s="28">
        <v>320</v>
      </c>
      <c r="J38" s="28"/>
      <c r="K38" s="28" t="s">
        <v>206</v>
      </c>
      <c r="L38" s="28">
        <v>2</v>
      </c>
      <c r="M38" s="28">
        <v>8</v>
      </c>
      <c r="N38" s="28">
        <v>1.7</v>
      </c>
      <c r="O38" s="28">
        <v>16</v>
      </c>
      <c r="P38" s="14">
        <f>M38*N38*O38/1000</f>
        <v>0.21759999999999999</v>
      </c>
      <c r="Q38" s="28">
        <v>1866</v>
      </c>
      <c r="R38" s="28">
        <v>64</v>
      </c>
      <c r="S38" s="28" t="s">
        <v>208</v>
      </c>
      <c r="T38" s="28">
        <v>480</v>
      </c>
      <c r="U38" s="28"/>
      <c r="V38" s="28"/>
      <c r="W38" s="14">
        <v>40</v>
      </c>
      <c r="X38" s="28">
        <v>1</v>
      </c>
      <c r="Y38" s="14" t="str">
        <f t="shared" si="6"/>
        <v>40/1</v>
      </c>
      <c r="Z38" s="51">
        <v>1.8</v>
      </c>
      <c r="AA38" s="51">
        <v>264.58</v>
      </c>
      <c r="AB38" s="51">
        <v>1058.33</v>
      </c>
      <c r="AE38" s="16" t="s">
        <v>234</v>
      </c>
      <c r="AF38" s="16" t="s">
        <v>244</v>
      </c>
    </row>
    <row r="39" spans="1:32" ht="28" customHeight="1">
      <c r="B39" s="22" t="s">
        <v>198</v>
      </c>
      <c r="C39" s="28" t="s">
        <v>201</v>
      </c>
      <c r="D39" s="14">
        <v>8</v>
      </c>
      <c r="E39" s="28">
        <v>2560</v>
      </c>
      <c r="F39" s="28">
        <v>8.2279999999999998</v>
      </c>
      <c r="G39" s="28">
        <v>0.25700000000000001</v>
      </c>
      <c r="H39" s="28">
        <v>8</v>
      </c>
      <c r="I39" s="28">
        <v>320</v>
      </c>
      <c r="J39" s="28"/>
      <c r="K39" s="28" t="s">
        <v>207</v>
      </c>
      <c r="L39" s="28">
        <v>2</v>
      </c>
      <c r="M39" s="28">
        <v>10</v>
      </c>
      <c r="N39" s="28">
        <v>2.2000000000000002</v>
      </c>
      <c r="O39" s="28">
        <v>16</v>
      </c>
      <c r="P39" s="14">
        <f>M39*N39*O39/1000</f>
        <v>0.35199999999999998</v>
      </c>
      <c r="Q39" s="28">
        <v>1866</v>
      </c>
      <c r="R39" s="28">
        <v>128</v>
      </c>
      <c r="S39" s="28" t="s">
        <v>208</v>
      </c>
      <c r="T39" s="28">
        <v>960</v>
      </c>
      <c r="U39" s="28"/>
      <c r="V39" s="28"/>
      <c r="W39" s="14">
        <v>40</v>
      </c>
      <c r="X39" s="28">
        <v>1</v>
      </c>
      <c r="Y39" s="14" t="str">
        <f t="shared" si="6"/>
        <v>40/1</v>
      </c>
      <c r="Z39" s="51">
        <v>3</v>
      </c>
      <c r="AA39" s="51">
        <v>504.25</v>
      </c>
      <c r="AB39" s="51">
        <v>2017</v>
      </c>
      <c r="AE39" s="16" t="s">
        <v>234</v>
      </c>
      <c r="AF39" s="16" t="s">
        <v>244</v>
      </c>
    </row>
    <row r="40" spans="1:32" s="13" customFormat="1" ht="28" customHeight="1">
      <c r="A40" s="2"/>
      <c r="B40" s="41" t="s">
        <v>257</v>
      </c>
      <c r="C40" s="42" t="s">
        <v>152</v>
      </c>
      <c r="D40" s="14">
        <v>1</v>
      </c>
      <c r="E40" s="31">
        <v>3584</v>
      </c>
      <c r="F40" s="42">
        <v>9.5</v>
      </c>
      <c r="G40" s="42">
        <v>4.7</v>
      </c>
      <c r="H40" s="42">
        <v>16.399999999999999</v>
      </c>
      <c r="I40" s="42">
        <v>720</v>
      </c>
      <c r="J40" s="42"/>
      <c r="K40" s="42" t="s">
        <v>207</v>
      </c>
      <c r="L40" s="42">
        <v>2</v>
      </c>
      <c r="M40" s="42">
        <v>10</v>
      </c>
      <c r="N40" s="42">
        <v>2.2000000000000002</v>
      </c>
      <c r="O40" s="42">
        <v>16</v>
      </c>
      <c r="P40" s="14">
        <v>0.35199999999999998</v>
      </c>
      <c r="Q40" s="42">
        <v>1866</v>
      </c>
      <c r="R40" s="42">
        <v>32</v>
      </c>
      <c r="S40" s="42" t="s">
        <v>255</v>
      </c>
      <c r="T40" s="42">
        <v>480</v>
      </c>
      <c r="U40" s="42"/>
      <c r="V40" s="42"/>
      <c r="W40" s="14">
        <v>40</v>
      </c>
      <c r="X40" s="42">
        <v>1</v>
      </c>
      <c r="Y40" s="14" t="s">
        <v>256</v>
      </c>
      <c r="Z40" s="51">
        <v>1.8</v>
      </c>
      <c r="AA40" s="51">
        <v>322.18</v>
      </c>
      <c r="AB40" s="51">
        <v>1288.7</v>
      </c>
      <c r="AE40" s="16" t="s">
        <v>234</v>
      </c>
      <c r="AF40" s="16" t="s">
        <v>244</v>
      </c>
    </row>
    <row r="41" spans="1:32" s="13" customFormat="1" ht="28" customHeight="1">
      <c r="A41" s="2"/>
      <c r="B41" s="41" t="s">
        <v>254</v>
      </c>
      <c r="C41" s="59" t="s">
        <v>152</v>
      </c>
      <c r="D41" s="14">
        <v>2</v>
      </c>
      <c r="E41" s="14">
        <v>3584</v>
      </c>
      <c r="F41" s="42">
        <v>9.5</v>
      </c>
      <c r="G41" s="42">
        <v>4.7</v>
      </c>
      <c r="H41" s="42">
        <v>16.399999999999999</v>
      </c>
      <c r="I41" s="42">
        <v>720</v>
      </c>
      <c r="J41" s="42"/>
      <c r="K41" s="42" t="s">
        <v>207</v>
      </c>
      <c r="L41" s="42">
        <v>2</v>
      </c>
      <c r="M41" s="42">
        <v>10</v>
      </c>
      <c r="N41" s="42">
        <v>2.2000000000000002</v>
      </c>
      <c r="O41" s="42">
        <v>16</v>
      </c>
      <c r="P41" s="14">
        <v>0.35199999999999998</v>
      </c>
      <c r="Q41" s="42">
        <v>1866</v>
      </c>
      <c r="R41" s="42">
        <v>32</v>
      </c>
      <c r="S41" s="42" t="s">
        <v>255</v>
      </c>
      <c r="T41" s="42">
        <v>480</v>
      </c>
      <c r="U41" s="42"/>
      <c r="V41" s="42"/>
      <c r="W41" s="14">
        <v>40</v>
      </c>
      <c r="X41" s="42">
        <v>1</v>
      </c>
      <c r="Y41" s="14" t="s">
        <v>256</v>
      </c>
      <c r="Z41" s="51">
        <v>2.4</v>
      </c>
      <c r="AA41" s="51">
        <v>439.68</v>
      </c>
      <c r="AB41" s="51">
        <v>1758.7</v>
      </c>
      <c r="AE41" s="16" t="s">
        <v>234</v>
      </c>
      <c r="AF41" s="16" t="s">
        <v>244</v>
      </c>
    </row>
    <row r="42" spans="1:32">
      <c r="B42" s="22" t="s">
        <v>258</v>
      </c>
      <c r="C42" s="59" t="s">
        <v>152</v>
      </c>
      <c r="D42" s="14">
        <v>2</v>
      </c>
      <c r="E42" s="14">
        <v>3584</v>
      </c>
      <c r="F42" s="42">
        <v>9.5</v>
      </c>
      <c r="G42" s="42">
        <v>4.7</v>
      </c>
      <c r="H42" s="42">
        <v>16.399999999999999</v>
      </c>
      <c r="I42" s="42">
        <v>720</v>
      </c>
      <c r="J42" s="28">
        <v>1</v>
      </c>
      <c r="K42" s="28" t="s">
        <v>207</v>
      </c>
      <c r="L42" s="28">
        <v>2</v>
      </c>
      <c r="M42" s="28">
        <v>10</v>
      </c>
      <c r="N42" s="28">
        <v>2.2000000000000002</v>
      </c>
      <c r="O42" s="28">
        <v>16</v>
      </c>
      <c r="P42" s="14">
        <f t="shared" ref="P42:P43" si="7">M42*N42*O42/1000</f>
        <v>0.35199999999999998</v>
      </c>
      <c r="Q42" s="28">
        <v>1866</v>
      </c>
      <c r="R42" s="28">
        <v>64</v>
      </c>
      <c r="S42" s="28" t="s">
        <v>208</v>
      </c>
      <c r="T42" s="28">
        <v>960</v>
      </c>
      <c r="U42" s="28"/>
      <c r="V42" s="28"/>
      <c r="W42" s="14">
        <v>40</v>
      </c>
      <c r="X42" s="28">
        <v>1</v>
      </c>
      <c r="Y42" s="14" t="str">
        <f t="shared" si="6"/>
        <v>40/1</v>
      </c>
      <c r="Z42" s="51">
        <v>4.2</v>
      </c>
      <c r="AA42" s="51">
        <v>786.25</v>
      </c>
      <c r="AB42" s="51">
        <v>3145</v>
      </c>
      <c r="AE42" s="16" t="s">
        <v>234</v>
      </c>
      <c r="AF42" s="16" t="s">
        <v>244</v>
      </c>
    </row>
    <row r="43" spans="1:32">
      <c r="B43" s="22" t="s">
        <v>259</v>
      </c>
      <c r="C43" s="59" t="s">
        <v>152</v>
      </c>
      <c r="D43" s="14">
        <v>4</v>
      </c>
      <c r="E43" s="14">
        <v>3584</v>
      </c>
      <c r="F43" s="42">
        <v>9.5</v>
      </c>
      <c r="G43" s="42">
        <v>4.7</v>
      </c>
      <c r="H43" s="42">
        <v>16.399999999999999</v>
      </c>
      <c r="I43" s="42">
        <v>720</v>
      </c>
      <c r="J43" s="28">
        <v>1</v>
      </c>
      <c r="K43" s="28" t="s">
        <v>207</v>
      </c>
      <c r="L43" s="28">
        <v>2</v>
      </c>
      <c r="M43" s="28">
        <v>10</v>
      </c>
      <c r="N43" s="28">
        <v>2.2000000000000002</v>
      </c>
      <c r="O43" s="28">
        <v>16</v>
      </c>
      <c r="P43" s="14">
        <f t="shared" si="7"/>
        <v>0.35199999999999998</v>
      </c>
      <c r="Q43" s="28">
        <v>1866</v>
      </c>
      <c r="R43" s="28">
        <v>64</v>
      </c>
      <c r="S43" s="28" t="s">
        <v>208</v>
      </c>
      <c r="T43" s="28">
        <v>1000</v>
      </c>
      <c r="U43" s="28"/>
      <c r="V43" s="28"/>
      <c r="W43" s="14">
        <v>40</v>
      </c>
      <c r="X43" s="28">
        <v>1</v>
      </c>
      <c r="Y43" s="14" t="str">
        <f t="shared" si="6"/>
        <v>40/1</v>
      </c>
      <c r="Z43" s="51"/>
      <c r="AA43" s="51"/>
      <c r="AB43" s="51">
        <v>4362</v>
      </c>
      <c r="AE43" s="16" t="s">
        <v>234</v>
      </c>
      <c r="AF43" s="16" t="s">
        <v>244</v>
      </c>
    </row>
    <row r="44" spans="1:32">
      <c r="B44" s="22" t="s">
        <v>260</v>
      </c>
      <c r="C44" s="59" t="s">
        <v>152</v>
      </c>
      <c r="D44" s="14">
        <v>8</v>
      </c>
      <c r="E44" s="14">
        <v>3584</v>
      </c>
      <c r="F44" s="42">
        <v>9.5</v>
      </c>
      <c r="G44" s="42">
        <v>4.7</v>
      </c>
      <c r="H44" s="42">
        <v>16.399999999999999</v>
      </c>
      <c r="I44" s="42">
        <v>720</v>
      </c>
      <c r="J44" s="28">
        <v>1</v>
      </c>
      <c r="K44" s="28" t="s">
        <v>207</v>
      </c>
      <c r="L44" s="28">
        <v>2</v>
      </c>
      <c r="M44" s="28">
        <v>10</v>
      </c>
      <c r="N44" s="28">
        <v>2.2000000000000002</v>
      </c>
      <c r="O44" s="28">
        <v>16</v>
      </c>
      <c r="P44" s="14">
        <f>M44*N44*O44/1000</f>
        <v>0.35199999999999998</v>
      </c>
      <c r="Q44" s="28">
        <v>1866</v>
      </c>
      <c r="R44" s="28">
        <v>128</v>
      </c>
      <c r="S44" s="28" t="s">
        <v>208</v>
      </c>
      <c r="T44" s="28">
        <v>1000</v>
      </c>
      <c r="U44" s="28"/>
      <c r="V44" s="28"/>
      <c r="W44" s="14">
        <v>40</v>
      </c>
      <c r="X44" s="28">
        <v>1</v>
      </c>
      <c r="Y44" s="14" t="str">
        <f t="shared" ref="Y44:Y45" si="8">W44&amp;"/"&amp;X44</f>
        <v>40/1</v>
      </c>
      <c r="Z44" s="51"/>
      <c r="AA44" s="51"/>
      <c r="AB44" s="51">
        <v>7133</v>
      </c>
      <c r="AE44" s="16" t="s">
        <v>234</v>
      </c>
      <c r="AF44" s="16" t="s">
        <v>244</v>
      </c>
    </row>
    <row r="45" spans="1:32">
      <c r="B45" s="22" t="s">
        <v>261</v>
      </c>
      <c r="C45" s="59" t="s">
        <v>272</v>
      </c>
      <c r="D45" s="14">
        <v>2</v>
      </c>
      <c r="E45" s="14" t="s">
        <v>262</v>
      </c>
      <c r="F45" s="14">
        <v>13.9</v>
      </c>
      <c r="G45" s="14">
        <v>0.86799999999999999</v>
      </c>
      <c r="H45" s="14" t="s">
        <v>263</v>
      </c>
      <c r="I45" s="14" t="s">
        <v>264</v>
      </c>
      <c r="J45" s="14"/>
      <c r="K45" s="59" t="s">
        <v>265</v>
      </c>
      <c r="L45" s="14">
        <v>2</v>
      </c>
      <c r="M45" s="14">
        <v>8</v>
      </c>
      <c r="N45" s="14">
        <v>1.7</v>
      </c>
      <c r="O45" s="14">
        <v>16</v>
      </c>
      <c r="P45" s="14">
        <f>M45*N45*O45/1000</f>
        <v>0.21759999999999999</v>
      </c>
      <c r="Q45" s="14">
        <v>1866</v>
      </c>
      <c r="R45" s="14">
        <v>32</v>
      </c>
      <c r="S45" s="59" t="s">
        <v>266</v>
      </c>
      <c r="T45" s="14">
        <v>480</v>
      </c>
      <c r="U45" s="14"/>
      <c r="V45" s="14"/>
      <c r="W45" s="14">
        <v>40</v>
      </c>
      <c r="X45" s="14">
        <v>1</v>
      </c>
      <c r="Y45" s="14" t="str">
        <f t="shared" si="8"/>
        <v>40/1</v>
      </c>
      <c r="Z45" s="51">
        <v>2.4</v>
      </c>
      <c r="AA45" s="51">
        <v>412.63</v>
      </c>
      <c r="AB45" s="51">
        <v>1630.18</v>
      </c>
      <c r="AE45" s="16" t="s">
        <v>234</v>
      </c>
      <c r="AF45" s="16" t="s">
        <v>244</v>
      </c>
    </row>
  </sheetData>
  <mergeCells count="5">
    <mergeCell ref="C3:I3"/>
    <mergeCell ref="K3:Q3"/>
    <mergeCell ref="S3:V3"/>
    <mergeCell ref="Z3:AE3"/>
    <mergeCell ref="W3:Y3"/>
  </mergeCells>
  <phoneticPr fontId="2"/>
  <conditionalFormatting sqref="AG33">
    <cfRule type="colorScale" priority="58">
      <colorScale>
        <cfvo type="min"/>
        <cfvo type="percentile" val="50"/>
        <cfvo type="max"/>
        <color rgb="FF63BE7B"/>
        <color rgb="FFFFEB84"/>
        <color rgb="FFF8696B"/>
      </colorScale>
    </cfRule>
  </conditionalFormatting>
  <conditionalFormatting sqref="AH33">
    <cfRule type="colorScale" priority="57">
      <colorScale>
        <cfvo type="min"/>
        <cfvo type="percentile" val="50"/>
        <cfvo type="max"/>
        <color rgb="FFF8696B"/>
        <color rgb="FFFFEB84"/>
        <color rgb="FF63BE7B"/>
      </colorScale>
    </cfRule>
  </conditionalFormatting>
  <conditionalFormatting sqref="AG34:AG35">
    <cfRule type="colorScale" priority="53">
      <colorScale>
        <cfvo type="min"/>
        <cfvo type="percentile" val="50"/>
        <cfvo type="max"/>
        <color rgb="FF63BE7B"/>
        <color rgb="FFFFEB84"/>
        <color rgb="FFF8696B"/>
      </colorScale>
    </cfRule>
  </conditionalFormatting>
  <conditionalFormatting sqref="AH34:AH35">
    <cfRule type="colorScale" priority="52">
      <colorScale>
        <cfvo type="min"/>
        <cfvo type="percentile" val="50"/>
        <cfvo type="max"/>
        <color rgb="FFF8696B"/>
        <color rgb="FFFFEB84"/>
        <color rgb="FF63BE7B"/>
      </colorScale>
    </cfRule>
  </conditionalFormatting>
  <conditionalFormatting sqref="AG34:AG35">
    <cfRule type="colorScale" priority="51">
      <colorScale>
        <cfvo type="min"/>
        <cfvo type="percentile" val="50"/>
        <cfvo type="max"/>
        <color rgb="FF63BE7B"/>
        <color rgb="FFFFEB84"/>
        <color rgb="FFF8696B"/>
      </colorScale>
    </cfRule>
  </conditionalFormatting>
  <conditionalFormatting sqref="AH34:AH35">
    <cfRule type="colorScale" priority="50">
      <colorScale>
        <cfvo type="min"/>
        <cfvo type="percentile" val="50"/>
        <cfvo type="max"/>
        <color rgb="FFF8696B"/>
        <color rgb="FFFFEB84"/>
        <color rgb="FF63BE7B"/>
      </colorScale>
    </cfRule>
  </conditionalFormatting>
  <conditionalFormatting sqref="FF19:XFD20 FF31:XFD31 Z31 U30:Y31 T30 S30:S31 R30 Q30:Q31 P30 L29:O31 A28:K30 Z35 A17 A18:I18 A21:Q21 S21:V21 K18:V18 A22:V22 Z18:AD22 W18:W22 A12:AD12 B8:AD8 A7:A8 A5:M6 B7:M7 B9:M9 A10:M11 N9:AD11 A23:AD25 A27:M27 L28:M28 N27:O28 A26:O26 P26:AD28 A32:AD32 A34:M34 N34:P35 AG32:XFD34 AG19:AI20 AG35:AI35 AG21:XFD30 AF32:AF35 AF18:AF30 AG5:XFD18 AE5:AF5 Q34:X34 AC34:AD34 AB35 A13:AA13 A14:AD16 P29:X29 Z29:AD30 A33:X33 Z33:AD33 Z34:AA34 N5:AD7 AE6:AE36 AF6:AF16">
    <cfRule type="expression" dxfId="61" priority="44">
      <formula>MOD(ROW(),2)=0</formula>
    </cfRule>
  </conditionalFormatting>
  <conditionalFormatting sqref="AB13">
    <cfRule type="expression" dxfId="60" priority="31">
      <formula>MOD(ROW(),2)=0</formula>
    </cfRule>
  </conditionalFormatting>
  <conditionalFormatting sqref="B35">
    <cfRule type="expression" dxfId="59" priority="30">
      <formula>MOD(ROW(),2)=0</formula>
    </cfRule>
  </conditionalFormatting>
  <conditionalFormatting sqref="K35:M35 Q35:X35">
    <cfRule type="expression" dxfId="58" priority="29">
      <formula>MOD(ROW(),2)=0</formula>
    </cfRule>
  </conditionalFormatting>
  <conditionalFormatting sqref="AB34">
    <cfRule type="expression" dxfId="57" priority="28">
      <formula>MOD(ROW(),2)=0</formula>
    </cfRule>
  </conditionalFormatting>
  <conditionalFormatting sqref="AG32:AG35 AG21:AG30 AG5:AG18">
    <cfRule type="colorScale" priority="129">
      <colorScale>
        <cfvo type="min"/>
        <cfvo type="percentile" val="50"/>
        <cfvo type="max"/>
        <color rgb="FF63BE7B"/>
        <color rgb="FFFFEB84"/>
        <color rgb="FFF8696B"/>
      </colorScale>
    </cfRule>
  </conditionalFormatting>
  <conditionalFormatting sqref="AH32:AH35 AH21:AH30 AH5:AH18">
    <cfRule type="colorScale" priority="133">
      <colorScale>
        <cfvo type="min"/>
        <cfvo type="percentile" val="50"/>
        <cfvo type="max"/>
        <color rgb="FFF8696B"/>
        <color rgb="FFFFEB84"/>
        <color rgb="FF63BE7B"/>
      </colorScale>
    </cfRule>
  </conditionalFormatting>
  <conditionalFormatting sqref="AG32:AG33 AG21:AG30 AG5:AG18">
    <cfRule type="colorScale" priority="137">
      <colorScale>
        <cfvo type="min"/>
        <cfvo type="percentile" val="50"/>
        <cfvo type="max"/>
        <color rgb="FF63BE7B"/>
        <color rgb="FFFFEB84"/>
        <color rgb="FFF8696B"/>
      </colorScale>
    </cfRule>
  </conditionalFormatting>
  <conditionalFormatting sqref="AH32:AH33 AH21:AH30 AH5:AH18">
    <cfRule type="colorScale" priority="141">
      <colorScale>
        <cfvo type="min"/>
        <cfvo type="percentile" val="50"/>
        <cfvo type="max"/>
        <color rgb="FFF8696B"/>
        <color rgb="FFFFEB84"/>
        <color rgb="FF63BE7B"/>
      </colorScale>
    </cfRule>
  </conditionalFormatting>
  <conditionalFormatting sqref="AI32:AI35 AI21:AI30 AI5:AI18">
    <cfRule type="colorScale" priority="145">
      <colorScale>
        <cfvo type="min"/>
        <cfvo type="percentile" val="50"/>
        <cfvo type="max"/>
        <color rgb="FF63BE7B"/>
        <color rgb="FFFFEB84"/>
        <color rgb="FFF8696B"/>
      </colorScale>
    </cfRule>
  </conditionalFormatting>
  <conditionalFormatting sqref="AG21:AG30 AG5:AG18">
    <cfRule type="colorScale" priority="149">
      <colorScale>
        <cfvo type="min"/>
        <cfvo type="percentile" val="50"/>
        <cfvo type="max"/>
        <color rgb="FF63BE7B"/>
        <color rgb="FFFFEB84"/>
        <color rgb="FFF8696B"/>
      </colorScale>
    </cfRule>
  </conditionalFormatting>
  <conditionalFormatting sqref="AH21:AH30 AH5:AH18">
    <cfRule type="colorScale" priority="152">
      <colorScale>
        <cfvo type="min"/>
        <cfvo type="percentile" val="50"/>
        <cfvo type="max"/>
        <color rgb="FFF8696B"/>
        <color rgb="FFFFEB84"/>
        <color rgb="FF63BE7B"/>
      </colorScale>
    </cfRule>
  </conditionalFormatting>
  <conditionalFormatting sqref="B20:Q20 S20:V20">
    <cfRule type="expression" dxfId="56" priority="20">
      <formula>MOD(ROW(),2)=0</formula>
    </cfRule>
  </conditionalFormatting>
  <conditionalFormatting sqref="AG20">
    <cfRule type="colorScale" priority="21">
      <colorScale>
        <cfvo type="min"/>
        <cfvo type="percentile" val="50"/>
        <cfvo type="max"/>
        <color rgb="FF63BE7B"/>
        <color rgb="FFFFEB84"/>
        <color rgb="FFF8696B"/>
      </colorScale>
    </cfRule>
  </conditionalFormatting>
  <conditionalFormatting sqref="AH20">
    <cfRule type="colorScale" priority="22">
      <colorScale>
        <cfvo type="min"/>
        <cfvo type="percentile" val="50"/>
        <cfvo type="max"/>
        <color rgb="FFF8696B"/>
        <color rgb="FFFFEB84"/>
        <color rgb="FF63BE7B"/>
      </colorScale>
    </cfRule>
  </conditionalFormatting>
  <conditionalFormatting sqref="AG20">
    <cfRule type="colorScale" priority="23">
      <colorScale>
        <cfvo type="min"/>
        <cfvo type="percentile" val="50"/>
        <cfvo type="max"/>
        <color rgb="FF63BE7B"/>
        <color rgb="FFFFEB84"/>
        <color rgb="FFF8696B"/>
      </colorScale>
    </cfRule>
  </conditionalFormatting>
  <conditionalFormatting sqref="AH20">
    <cfRule type="colorScale" priority="24">
      <colorScale>
        <cfvo type="min"/>
        <cfvo type="percentile" val="50"/>
        <cfvo type="max"/>
        <color rgb="FFF8696B"/>
        <color rgb="FFFFEB84"/>
        <color rgb="FF63BE7B"/>
      </colorScale>
    </cfRule>
  </conditionalFormatting>
  <conditionalFormatting sqref="AI20">
    <cfRule type="colorScale" priority="25">
      <colorScale>
        <cfvo type="min"/>
        <cfvo type="percentile" val="50"/>
        <cfvo type="max"/>
        <color rgb="FF63BE7B"/>
        <color rgb="FFFFEB84"/>
        <color rgb="FFF8696B"/>
      </colorScale>
    </cfRule>
  </conditionalFormatting>
  <conditionalFormatting sqref="AG20">
    <cfRule type="colorScale" priority="26">
      <colorScale>
        <cfvo type="min"/>
        <cfvo type="percentile" val="50"/>
        <cfvo type="max"/>
        <color rgb="FF63BE7B"/>
        <color rgb="FFFFEB84"/>
        <color rgb="FFF8696B"/>
      </colorScale>
    </cfRule>
  </conditionalFormatting>
  <conditionalFormatting sqref="AH20">
    <cfRule type="colorScale" priority="27">
      <colorScale>
        <cfvo type="min"/>
        <cfvo type="percentile" val="50"/>
        <cfvo type="max"/>
        <color rgb="FFF8696B"/>
        <color rgb="FFFFEB84"/>
        <color rgb="FF63BE7B"/>
      </colorScale>
    </cfRule>
  </conditionalFormatting>
  <conditionalFormatting sqref="E19:I19">
    <cfRule type="expression" dxfId="55" priority="11">
      <formula>MOD(ROW(),2)=0</formula>
    </cfRule>
  </conditionalFormatting>
  <conditionalFormatting sqref="B19:D19 R20:R21 K19:V19">
    <cfRule type="expression" dxfId="54" priority="12">
      <formula>MOD(ROW(),2)=0</formula>
    </cfRule>
  </conditionalFormatting>
  <conditionalFormatting sqref="AG19">
    <cfRule type="colorScale" priority="13">
      <colorScale>
        <cfvo type="min"/>
        <cfvo type="percentile" val="50"/>
        <cfvo type="max"/>
        <color rgb="FF63BE7B"/>
        <color rgb="FFFFEB84"/>
        <color rgb="FFF8696B"/>
      </colorScale>
    </cfRule>
  </conditionalFormatting>
  <conditionalFormatting sqref="AH19">
    <cfRule type="colorScale" priority="14">
      <colorScale>
        <cfvo type="min"/>
        <cfvo type="percentile" val="50"/>
        <cfvo type="max"/>
        <color rgb="FFF8696B"/>
        <color rgb="FFFFEB84"/>
        <color rgb="FF63BE7B"/>
      </colorScale>
    </cfRule>
  </conditionalFormatting>
  <conditionalFormatting sqref="AG19">
    <cfRule type="colorScale" priority="15">
      <colorScale>
        <cfvo type="min"/>
        <cfvo type="percentile" val="50"/>
        <cfvo type="max"/>
        <color rgb="FF63BE7B"/>
        <color rgb="FFFFEB84"/>
        <color rgb="FFF8696B"/>
      </colorScale>
    </cfRule>
  </conditionalFormatting>
  <conditionalFormatting sqref="AH19">
    <cfRule type="colorScale" priority="16">
      <colorScale>
        <cfvo type="min"/>
        <cfvo type="percentile" val="50"/>
        <cfvo type="max"/>
        <color rgb="FFF8696B"/>
        <color rgb="FFFFEB84"/>
        <color rgb="FF63BE7B"/>
      </colorScale>
    </cfRule>
  </conditionalFormatting>
  <conditionalFormatting sqref="AI19">
    <cfRule type="colorScale" priority="17">
      <colorScale>
        <cfvo type="min"/>
        <cfvo type="percentile" val="50"/>
        <cfvo type="max"/>
        <color rgb="FF63BE7B"/>
        <color rgb="FFFFEB84"/>
        <color rgb="FFF8696B"/>
      </colorScale>
    </cfRule>
  </conditionalFormatting>
  <conditionalFormatting sqref="AG19">
    <cfRule type="colorScale" priority="18">
      <colorScale>
        <cfvo type="min"/>
        <cfvo type="percentile" val="50"/>
        <cfvo type="max"/>
        <color rgb="FF63BE7B"/>
        <color rgb="FFFFEB84"/>
        <color rgb="FFF8696B"/>
      </colorScale>
    </cfRule>
  </conditionalFormatting>
  <conditionalFormatting sqref="AH19">
    <cfRule type="colorScale" priority="19">
      <colorScale>
        <cfvo type="min"/>
        <cfvo type="percentile" val="50"/>
        <cfvo type="max"/>
        <color rgb="FFF8696B"/>
        <color rgb="FFFFEB84"/>
        <color rgb="FF63BE7B"/>
      </colorScale>
    </cfRule>
  </conditionalFormatting>
  <conditionalFormatting sqref="P37:P39">
    <cfRule type="expression" dxfId="53" priority="10">
      <formula>MOD(ROW(),2)=0</formula>
    </cfRule>
  </conditionalFormatting>
  <conditionalFormatting sqref="Y17:Y22">
    <cfRule type="expression" dxfId="52" priority="9">
      <formula>MOD(ROW(),2)=0</formula>
    </cfRule>
  </conditionalFormatting>
  <conditionalFormatting sqref="Y29">
    <cfRule type="expression" dxfId="51" priority="8">
      <formula>MOD(ROW(),2)=0</formula>
    </cfRule>
  </conditionalFormatting>
  <conditionalFormatting sqref="Y33:Y35">
    <cfRule type="expression" dxfId="50" priority="7">
      <formula>MOD(ROW(),2)=0</formula>
    </cfRule>
  </conditionalFormatting>
  <conditionalFormatting sqref="Y37:Y39">
    <cfRule type="expression" dxfId="49" priority="6">
      <formula>MOD(ROW(),2)=0</formula>
    </cfRule>
  </conditionalFormatting>
  <conditionalFormatting sqref="P44">
    <cfRule type="expression" dxfId="48" priority="5">
      <formula>MOD(ROW(),2)=0</formula>
    </cfRule>
  </conditionalFormatting>
  <conditionalFormatting sqref="Y44:Y45">
    <cfRule type="expression" dxfId="47" priority="4">
      <formula>MOD(ROW(),2)=0</formula>
    </cfRule>
  </conditionalFormatting>
  <conditionalFormatting sqref="P42:P43">
    <cfRule type="expression" dxfId="46" priority="3">
      <formula>MOD(ROW(),2)=0</formula>
    </cfRule>
  </conditionalFormatting>
  <conditionalFormatting sqref="Y42:Y43">
    <cfRule type="expression" dxfId="45" priority="2">
      <formula>MOD(ROW(),2)=0</formula>
    </cfRule>
  </conditionalFormatting>
  <conditionalFormatting sqref="P45">
    <cfRule type="expression" dxfId="44" priority="1">
      <formula>MOD(ROW(),2)=0</formula>
    </cfRule>
  </conditionalFormatting>
  <pageMargins left="0" right="0" top="0" bottom="0" header="0" footer="0"/>
  <pageSetup paperSize="9" scale="56" fitToWidth="2" orientation="landscape" horizontalDpi="4294967292" verticalDpi="4294967292"/>
  <legacyDrawing r:id="rId1"/>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enableFormatConditionsCalculation="0"/>
  <dimension ref="A1:AC55"/>
  <sheetViews>
    <sheetView showZeros="0" tabSelected="1" workbookViewId="0">
      <pane xSplit="5" ySplit="2" topLeftCell="F22" activePane="bottomRight" state="frozen"/>
      <selection pane="topRight" activeCell="D1" sqref="D1"/>
      <selection pane="bottomLeft" activeCell="A2" sqref="A2"/>
      <selection pane="bottomRight" activeCell="E44" sqref="E44"/>
    </sheetView>
  </sheetViews>
  <sheetFormatPr baseColWidth="10" defaultRowHeight="18" x14ac:dyDescent="0"/>
  <cols>
    <col min="1" max="1" width="19.83203125" style="13" customWidth="1"/>
    <col min="2" max="2" width="11.83203125" customWidth="1"/>
    <col min="3" max="3" width="37.1640625" customWidth="1"/>
    <col min="4" max="4" width="40.1640625" style="13" customWidth="1"/>
    <col min="5" max="5" width="20.83203125" style="13" customWidth="1"/>
    <col min="6" max="6" width="11.6640625" customWidth="1"/>
    <col min="7" max="7" width="12.5" style="13" customWidth="1"/>
    <col min="8" max="8" width="13.1640625" customWidth="1"/>
    <col min="9" max="11" width="12" style="13" customWidth="1"/>
    <col min="12" max="12" width="30.83203125" customWidth="1"/>
    <col min="13" max="13" width="31.6640625" customWidth="1"/>
    <col min="14" max="14" width="22" style="13" bestFit="1" customWidth="1"/>
    <col min="15" max="15" width="7.5" bestFit="1" customWidth="1"/>
    <col min="16" max="16" width="17" bestFit="1" customWidth="1"/>
    <col min="18" max="18" width="13.83203125" customWidth="1"/>
    <col min="19" max="19" width="15.83203125" customWidth="1"/>
    <col min="20" max="20" width="15" customWidth="1"/>
    <col min="21" max="21" width="15.6640625" customWidth="1"/>
    <col min="22" max="22" width="14.1640625" customWidth="1"/>
    <col min="24" max="24" width="93.1640625" customWidth="1"/>
    <col min="25" max="25" width="7.33203125" style="13" customWidth="1"/>
  </cols>
  <sheetData>
    <row r="1" spans="1:29" s="49" customFormat="1">
      <c r="A1" s="48" t="s">
        <v>214</v>
      </c>
      <c r="B1" s="47"/>
      <c r="C1" s="48" t="s">
        <v>161</v>
      </c>
      <c r="D1" s="47"/>
      <c r="E1" s="47"/>
      <c r="F1" s="48" t="s">
        <v>215</v>
      </c>
      <c r="G1" s="48" t="s">
        <v>216</v>
      </c>
      <c r="H1" s="48" t="s">
        <v>217</v>
      </c>
      <c r="I1" s="48" t="s">
        <v>219</v>
      </c>
      <c r="J1" s="48" t="s">
        <v>221</v>
      </c>
      <c r="K1" s="48" t="s">
        <v>229</v>
      </c>
      <c r="L1" s="48" t="s">
        <v>223</v>
      </c>
      <c r="M1" s="48" t="s">
        <v>194</v>
      </c>
      <c r="N1" s="48" t="s">
        <v>156</v>
      </c>
      <c r="O1" s="48" t="s">
        <v>157</v>
      </c>
      <c r="P1" s="48" t="s">
        <v>158</v>
      </c>
      <c r="Q1" s="48" t="s">
        <v>159</v>
      </c>
      <c r="R1" s="48" t="s">
        <v>235</v>
      </c>
      <c r="S1" s="48" t="s">
        <v>224</v>
      </c>
      <c r="T1" s="48" t="s">
        <v>160</v>
      </c>
      <c r="U1" s="48" t="s">
        <v>225</v>
      </c>
      <c r="V1" s="48" t="s">
        <v>226</v>
      </c>
      <c r="W1" s="48" t="s">
        <v>228</v>
      </c>
      <c r="X1" s="48" t="s">
        <v>230</v>
      </c>
    </row>
    <row r="2" spans="1:29" s="12" customFormat="1" ht="21" thickBot="1">
      <c r="A2" s="1" t="s">
        <v>69</v>
      </c>
      <c r="B2" s="1" t="s">
        <v>122</v>
      </c>
      <c r="C2" s="1" t="s">
        <v>70</v>
      </c>
      <c r="D2" s="1" t="s">
        <v>127</v>
      </c>
      <c r="E2" s="1" t="s">
        <v>110</v>
      </c>
      <c r="F2" s="1" t="s">
        <v>71</v>
      </c>
      <c r="G2" s="1" t="s">
        <v>96</v>
      </c>
      <c r="H2" s="1" t="s">
        <v>72</v>
      </c>
      <c r="I2" s="1" t="s">
        <v>97</v>
      </c>
      <c r="J2" s="1" t="s">
        <v>218</v>
      </c>
      <c r="K2" s="1" t="s">
        <v>220</v>
      </c>
      <c r="L2" s="1" t="s">
        <v>231</v>
      </c>
      <c r="M2" s="1" t="s">
        <v>232</v>
      </c>
      <c r="N2" s="29" t="s">
        <v>137</v>
      </c>
      <c r="O2" s="29" t="s">
        <v>109</v>
      </c>
      <c r="P2" s="29" t="s">
        <v>138</v>
      </c>
      <c r="Q2" s="29" t="s">
        <v>139</v>
      </c>
      <c r="R2" s="29" t="s">
        <v>140</v>
      </c>
      <c r="S2" s="29" t="s">
        <v>141</v>
      </c>
      <c r="T2" s="29" t="s">
        <v>142</v>
      </c>
      <c r="U2" s="30" t="s">
        <v>143</v>
      </c>
      <c r="V2" s="30" t="s">
        <v>144</v>
      </c>
      <c r="W2" s="30" t="s">
        <v>145</v>
      </c>
      <c r="X2" s="30" t="s">
        <v>146</v>
      </c>
      <c r="Y2" s="13"/>
      <c r="AC2" s="13"/>
    </row>
    <row r="3" spans="1:29" ht="21" customHeight="1" thickTop="1">
      <c r="A3" s="53" t="str">
        <f ca="1">INDIRECT("Sheet1!" &amp; INDIRECT("R1C"&amp;COLUMN(),FALSE) &amp; INDIRECT("AC" &amp; ROW()))</f>
        <v>Amazon</v>
      </c>
      <c r="B3" s="57" t="s">
        <v>123</v>
      </c>
      <c r="C3" s="22" t="str">
        <f ca="1">INDIRECT("Sheet1!"&amp;INDIRECT("R1C"&amp;COLUMN(),FALSE)&amp;INDIRECT("AC"&amp;ROW()))</f>
        <v>p2.16xlarge on-demand</v>
      </c>
      <c r="D3" s="16" t="s">
        <v>128</v>
      </c>
      <c r="E3" s="22" t="s">
        <v>115</v>
      </c>
      <c r="F3" s="19">
        <f ca="1">INDIRECT("Sheet1!"&amp;INDIRECT("R1C"&amp;COLUMN(),FALSE)&amp;INDIRECT("AC"&amp;ROW()))</f>
        <v>14.4</v>
      </c>
      <c r="G3" s="19"/>
      <c r="H3" s="19"/>
      <c r="I3" s="19"/>
      <c r="J3" s="19"/>
      <c r="K3" s="19" t="str">
        <f ca="1">INDIRECT("Sheet1!"&amp;INDIRECT("R1C"&amp;COLUMN(),FALSE)&amp;INDIRECT("AC"&amp;ROW()))</f>
        <v>USD</v>
      </c>
      <c r="L3" s="14">
        <f t="shared" ref="L3:L15" ca="1" si="0">INDIRECT("Sheet1!"&amp;INDIRECT("R1C"&amp;COLUMN(),FALSE)&amp;INDIRECT("AC"&amp;ROW())) * INDIRECT("Sheet1!L"&amp; INDIRECT("AC"&amp;ROW()))</f>
        <v>1.1776</v>
      </c>
      <c r="M3" s="14">
        <f ca="1">INDIRECT("Sheet1!"&amp;INDIRECT("R1C"&amp;COLUMN(),FALSE)&amp;INDIRECT("AC"&amp;ROW())) * INDIRECT("Sheet1!D"&amp; INDIRECT("AC"&amp;ROW()))</f>
        <v>139.84</v>
      </c>
      <c r="N3" s="14" t="str">
        <f t="shared" ref="N3:X12" ca="1" si="1">INDIRECT("Sheet1!"&amp;INDIRECT("R1C"&amp;COLUMN(),FALSE)&amp;INDIRECT("AC"&amp;ROW()))</f>
        <v>K80</v>
      </c>
      <c r="O3" s="14">
        <f t="shared" ca="1" si="1"/>
        <v>16</v>
      </c>
      <c r="P3" s="14" t="str">
        <f t="shared" ca="1" si="1"/>
        <v>Xeon E5-2686 v4</v>
      </c>
      <c r="Q3" s="14">
        <f t="shared" ca="1" si="1"/>
        <v>64</v>
      </c>
      <c r="R3" s="14">
        <f t="shared" ca="1" si="1"/>
        <v>732</v>
      </c>
      <c r="S3" s="14">
        <f t="shared" ca="1" si="1"/>
        <v>0</v>
      </c>
      <c r="T3" s="14">
        <f t="shared" ca="1" si="1"/>
        <v>0</v>
      </c>
      <c r="U3" s="14">
        <f t="shared" ca="1" si="1"/>
        <v>0</v>
      </c>
      <c r="V3" s="14">
        <f t="shared" ca="1" si="1"/>
        <v>0</v>
      </c>
      <c r="W3" s="14">
        <f t="shared" ca="1" si="1"/>
        <v>0</v>
      </c>
      <c r="X3" s="16" t="str">
        <f ca="1">INDIRECT("Sheet1!"&amp;INDIRECT("R1C"&amp;COLUMN(),FALSE)&amp;INDIRECT("AC"&amp;ROW()))</f>
        <v>Free Outbound Traffic = 1 GB/month.  One virtual CPU performance is calculated as one real Xeon E5-2686 v4 performance devided by 18 cores * 2 Hyper-threads = 36.</v>
      </c>
      <c r="AC3" s="46">
        <v>5</v>
      </c>
    </row>
    <row r="4" spans="1:29" ht="20" customHeight="1">
      <c r="A4" s="54"/>
      <c r="B4" s="55"/>
      <c r="C4" s="22" t="str">
        <f t="shared" ref="C4:C15" ca="1" si="2">INDIRECT("Sheet1!"&amp;INDIRECT("R1C"&amp;COLUMN(),FALSE)&amp;INDIRECT("AC"&amp;ROW()))</f>
        <v>p2.8xlarge on-demand</v>
      </c>
      <c r="D4" s="16" t="s">
        <v>129</v>
      </c>
      <c r="E4" s="22" t="s">
        <v>116</v>
      </c>
      <c r="F4" s="19">
        <f ca="1">INDIRECT("Sheet1!"&amp;INDIRECT("R1C"&amp;COLUMN(),FALSE)&amp;INDIRECT("AC"&amp;ROW()))</f>
        <v>7.2</v>
      </c>
      <c r="G4" s="19"/>
      <c r="H4" s="19"/>
      <c r="I4" s="19"/>
      <c r="J4" s="19"/>
      <c r="K4" s="19" t="str">
        <f t="shared" ref="K4:K55" ca="1" si="3">INDIRECT("Sheet1!"&amp;INDIRECT("R1C"&amp;COLUMN(),FALSE)&amp;INDIRECT("AC"&amp;ROW()))</f>
        <v>USD</v>
      </c>
      <c r="L4" s="14">
        <f t="shared" ca="1" si="0"/>
        <v>0.58879999999999999</v>
      </c>
      <c r="M4" s="14">
        <f t="shared" ref="M4:M9" ca="1" si="4">INDIRECT("Sheet1!"&amp;INDIRECT("R1C"&amp;COLUMN(),FALSE)&amp;INDIRECT("AC"&amp;ROW())) * INDIRECT("Sheet1!D"&amp; INDIRECT("AC"&amp;ROW()))</f>
        <v>69.92</v>
      </c>
      <c r="N4" s="14" t="str">
        <f t="shared" ca="1" si="1"/>
        <v>K80</v>
      </c>
      <c r="O4" s="14">
        <f t="shared" ca="1" si="1"/>
        <v>8</v>
      </c>
      <c r="P4" s="14" t="str">
        <f t="shared" ca="1" si="1"/>
        <v>Xeon E5-2686 v4</v>
      </c>
      <c r="Q4" s="14">
        <f t="shared" ca="1" si="1"/>
        <v>32</v>
      </c>
      <c r="R4" s="14">
        <f t="shared" ca="1" si="1"/>
        <v>488</v>
      </c>
      <c r="S4" s="14">
        <f t="shared" ca="1" si="1"/>
        <v>0</v>
      </c>
      <c r="T4" s="14">
        <f t="shared" ca="1" si="1"/>
        <v>0</v>
      </c>
      <c r="U4" s="14">
        <f t="shared" ca="1" si="1"/>
        <v>0</v>
      </c>
      <c r="V4" s="14">
        <f t="shared" ca="1" si="1"/>
        <v>0</v>
      </c>
      <c r="W4" s="14">
        <f t="shared" ca="1" si="1"/>
        <v>0</v>
      </c>
      <c r="X4" s="16" t="str">
        <f t="shared" ca="1" si="1"/>
        <v>Free Outbound Traffic = 1 GB/month.  One virtual CPU performance is calculated as one real Xeon E5-2686 v4 performance devided by 18 cores * 2 Hyper-threads = 37.</v>
      </c>
      <c r="AC4" s="45">
        <v>6</v>
      </c>
    </row>
    <row r="5" spans="1:29" ht="20" customHeight="1">
      <c r="A5" s="54"/>
      <c r="B5" s="55"/>
      <c r="C5" s="22" t="str">
        <f t="shared" ca="1" si="2"/>
        <v>p2.xlarge on-demand</v>
      </c>
      <c r="D5" s="16" t="s">
        <v>130</v>
      </c>
      <c r="E5" s="22" t="s">
        <v>117</v>
      </c>
      <c r="F5" s="19">
        <f ca="1">INDIRECT("Sheet1!"&amp;INDIRECT("R1C"&amp;COLUMN(),FALSE)&amp;INDIRECT("AC"&amp;ROW()))</f>
        <v>0.9</v>
      </c>
      <c r="G5" s="19"/>
      <c r="H5" s="19"/>
      <c r="I5" s="19"/>
      <c r="J5" s="19"/>
      <c r="K5" s="19" t="str">
        <f t="shared" ca="1" si="3"/>
        <v>USD</v>
      </c>
      <c r="L5" s="14">
        <f t="shared" ca="1" si="0"/>
        <v>7.3599999999999999E-2</v>
      </c>
      <c r="M5" s="14">
        <f t="shared" ca="1" si="4"/>
        <v>8.74</v>
      </c>
      <c r="N5" s="14" t="str">
        <f t="shared" ca="1" si="1"/>
        <v>K80</v>
      </c>
      <c r="O5" s="14">
        <f t="shared" ca="1" si="1"/>
        <v>1</v>
      </c>
      <c r="P5" s="14" t="str">
        <f t="shared" ca="1" si="1"/>
        <v>Xeon E5-2686 v4</v>
      </c>
      <c r="Q5" s="14">
        <f t="shared" ca="1" si="1"/>
        <v>4</v>
      </c>
      <c r="R5" s="14">
        <f t="shared" ca="1" si="1"/>
        <v>61</v>
      </c>
      <c r="S5" s="14">
        <f t="shared" ca="1" si="1"/>
        <v>0</v>
      </c>
      <c r="T5" s="14">
        <f t="shared" ca="1" si="1"/>
        <v>0</v>
      </c>
      <c r="U5" s="14">
        <f t="shared" ca="1" si="1"/>
        <v>0</v>
      </c>
      <c r="V5" s="14">
        <f t="shared" ca="1" si="1"/>
        <v>0</v>
      </c>
      <c r="W5" s="14">
        <f t="shared" ca="1" si="1"/>
        <v>0</v>
      </c>
      <c r="X5" s="16" t="str">
        <f t="shared" ca="1" si="1"/>
        <v>Free Outbound Traffic = 1 GB/month.  One virtual CPU performance is calculated as one real Xeon E5-2686 v4 performance devided by 18 cores * 2 Hyper-threads = 38.</v>
      </c>
      <c r="AC5" s="45">
        <v>7</v>
      </c>
    </row>
    <row r="6" spans="1:29" ht="20" customHeight="1">
      <c r="A6" s="54"/>
      <c r="B6" s="55"/>
      <c r="C6" s="22" t="str">
        <f t="shared" ca="1" si="2"/>
        <v>p2 dedicated host On-demand</v>
      </c>
      <c r="D6" s="16" t="s">
        <v>131</v>
      </c>
      <c r="E6" s="22" t="s">
        <v>112</v>
      </c>
      <c r="F6" s="19">
        <f ca="1">INDIRECT("Sheet1!"&amp;INDIRECT("R1C"&amp;COLUMN(),FALSE)&amp;INDIRECT("AC"&amp;ROW()))</f>
        <v>15.84</v>
      </c>
      <c r="G6" s="19"/>
      <c r="H6" s="19"/>
      <c r="I6" s="19"/>
      <c r="J6" s="19"/>
      <c r="K6" s="19" t="str">
        <f t="shared" ca="1" si="3"/>
        <v>USD</v>
      </c>
      <c r="L6" s="14">
        <f t="shared" ca="1" si="0"/>
        <v>1.3248</v>
      </c>
      <c r="M6" s="14">
        <f t="shared" ca="1" si="4"/>
        <v>139.84</v>
      </c>
      <c r="N6" s="14" t="str">
        <f t="shared" ca="1" si="1"/>
        <v>K80</v>
      </c>
      <c r="O6" s="14">
        <f t="shared" ca="1" si="1"/>
        <v>16</v>
      </c>
      <c r="P6" s="14" t="str">
        <f t="shared" ca="1" si="1"/>
        <v>Xeon E5-2686 v4</v>
      </c>
      <c r="Q6" s="14">
        <f t="shared" ca="1" si="1"/>
        <v>2</v>
      </c>
      <c r="R6" s="14">
        <f t="shared" ca="1" si="1"/>
        <v>0</v>
      </c>
      <c r="S6" s="14">
        <f t="shared" ca="1" si="1"/>
        <v>0</v>
      </c>
      <c r="T6" s="14">
        <f t="shared" ca="1" si="1"/>
        <v>0</v>
      </c>
      <c r="U6" s="14">
        <f t="shared" ca="1" si="1"/>
        <v>0</v>
      </c>
      <c r="V6" s="14">
        <f t="shared" ca="1" si="1"/>
        <v>0</v>
      </c>
      <c r="W6" s="16">
        <f t="shared" ca="1" si="1"/>
        <v>0</v>
      </c>
      <c r="X6" s="16">
        <f t="shared" ref="X6:X14" ca="1" si="5">INDIRECT("Sheet1!"&amp;INDIRECT("R1C"&amp;COLUMN(),FALSE)&amp;INDIRECT("AC"&amp;ROW()))</f>
        <v>0</v>
      </c>
      <c r="AC6" s="45">
        <v>8</v>
      </c>
    </row>
    <row r="7" spans="1:29" ht="20" customHeight="1">
      <c r="A7" s="54"/>
      <c r="B7" s="55"/>
      <c r="C7" s="22" t="str">
        <f t="shared" ca="1" si="2"/>
        <v>p2 dedicated host 1 year no Upfront</v>
      </c>
      <c r="D7" s="16" t="s">
        <v>239</v>
      </c>
      <c r="E7" s="22" t="s">
        <v>113</v>
      </c>
      <c r="F7" s="19"/>
      <c r="G7" s="19"/>
      <c r="H7" s="19">
        <f ca="1">INDIRECT("Sheet1!"&amp;INDIRECT("R1C"&amp;COLUMN(),FALSE)&amp;INDIRECT("AC"&amp;ROW()))</f>
        <v>8793.81</v>
      </c>
      <c r="I7" s="19">
        <f ca="1">INDIRECT("Sheet1!"&amp;INDIRECT("R1C"&amp;COLUMN(),FALSE)&amp;INDIRECT("AC"&amp;ROW()))</f>
        <v>0</v>
      </c>
      <c r="J7" s="19">
        <f ca="1">INDIRECT("Sheet1!"&amp;INDIRECT("R1C"&amp;COLUMN(),FALSE)&amp;INDIRECT("AC"&amp;ROW()))</f>
        <v>0</v>
      </c>
      <c r="K7" s="19" t="str">
        <f t="shared" ca="1" si="3"/>
        <v>USD</v>
      </c>
      <c r="L7" s="14">
        <f t="shared" ca="1" si="0"/>
        <v>1.3248</v>
      </c>
      <c r="M7" s="14">
        <f t="shared" ca="1" si="4"/>
        <v>139.84</v>
      </c>
      <c r="N7" s="14" t="str">
        <f t="shared" ca="1" si="1"/>
        <v>K80</v>
      </c>
      <c r="O7" s="14">
        <f t="shared" ca="1" si="1"/>
        <v>16</v>
      </c>
      <c r="P7" s="14" t="str">
        <f t="shared" ca="1" si="1"/>
        <v>Xeon E5-2686 v4</v>
      </c>
      <c r="Q7" s="14">
        <f t="shared" ca="1" si="1"/>
        <v>2</v>
      </c>
      <c r="R7" s="14">
        <f t="shared" ca="1" si="1"/>
        <v>0</v>
      </c>
      <c r="S7" s="14">
        <f t="shared" ca="1" si="1"/>
        <v>0</v>
      </c>
      <c r="T7" s="14">
        <f t="shared" ca="1" si="1"/>
        <v>0</v>
      </c>
      <c r="U7" s="14">
        <f t="shared" ca="1" si="1"/>
        <v>0</v>
      </c>
      <c r="V7" s="14">
        <f t="shared" ca="1" si="1"/>
        <v>0</v>
      </c>
      <c r="W7" s="14">
        <f t="shared" ca="1" si="1"/>
        <v>0</v>
      </c>
      <c r="X7" s="16" t="str">
        <f t="shared" ca="1" si="5"/>
        <v>This is the average monthly payment over the course of the Dedicated Host Reservation term. For each month, the actual monthly payment will equal the actual number of hours in that month multiplied by the hourly usage rate. The hourly usage rate is equivalent to the total average monthly payments over the term divided by the total number of hours (based on a 365 day year) over the term.</v>
      </c>
      <c r="AC7" s="45">
        <v>9</v>
      </c>
    </row>
    <row r="8" spans="1:29" ht="20" customHeight="1">
      <c r="A8" s="54"/>
      <c r="B8" s="55"/>
      <c r="C8" s="22" t="str">
        <f t="shared" ca="1" si="2"/>
        <v>p2 dedicated host 1 year 100% Upfront</v>
      </c>
      <c r="D8" s="16" t="s">
        <v>240</v>
      </c>
      <c r="E8" s="22" t="s">
        <v>114</v>
      </c>
      <c r="F8" s="19"/>
      <c r="G8" s="19"/>
      <c r="H8" s="19"/>
      <c r="I8" s="19">
        <f ca="1">INDIRECT("Sheet1!"&amp;INDIRECT("R1C"&amp;COLUMN(),FALSE)&amp;INDIRECT("AC"&amp;ROW()))</f>
        <v>0</v>
      </c>
      <c r="J8" s="19">
        <f ca="1">INDIRECT("Sheet1!"&amp;INDIRECT("R1C"&amp;COLUMN(),FALSE)&amp;INDIRECT("AC"&amp;ROW()))</f>
        <v>88389</v>
      </c>
      <c r="K8" s="19" t="str">
        <f t="shared" ca="1" si="3"/>
        <v>USD</v>
      </c>
      <c r="L8" s="14">
        <f t="shared" ca="1" si="0"/>
        <v>1.3248</v>
      </c>
      <c r="M8" s="14">
        <f t="shared" ca="1" si="4"/>
        <v>139.84</v>
      </c>
      <c r="N8" s="14" t="str">
        <f t="shared" ca="1" si="1"/>
        <v>K80</v>
      </c>
      <c r="O8" s="14">
        <f t="shared" ca="1" si="1"/>
        <v>16</v>
      </c>
      <c r="P8" s="14" t="str">
        <f t="shared" ca="1" si="1"/>
        <v>Xeon E5-2686 v4</v>
      </c>
      <c r="Q8" s="14">
        <f t="shared" ca="1" si="1"/>
        <v>2</v>
      </c>
      <c r="R8" s="14">
        <f t="shared" ca="1" si="1"/>
        <v>0</v>
      </c>
      <c r="S8" s="14">
        <f t="shared" ca="1" si="1"/>
        <v>0</v>
      </c>
      <c r="T8" s="14">
        <f t="shared" ca="1" si="1"/>
        <v>0</v>
      </c>
      <c r="U8" s="14">
        <f t="shared" ca="1" si="1"/>
        <v>0</v>
      </c>
      <c r="V8" s="14">
        <f t="shared" ca="1" si="1"/>
        <v>0</v>
      </c>
      <c r="W8" s="14">
        <f t="shared" ca="1" si="1"/>
        <v>0</v>
      </c>
      <c r="X8" s="16">
        <f t="shared" ca="1" si="5"/>
        <v>0</v>
      </c>
      <c r="AC8" s="45">
        <v>10</v>
      </c>
    </row>
    <row r="9" spans="1:29" ht="20" customHeight="1">
      <c r="A9" s="54" t="str">
        <f ca="1">INDIRECT("Sheet1!" &amp; INDIRECT("R1C"&amp;COLUMN(),FALSE) &amp; INDIRECT("AC" &amp; ROW()))</f>
        <v>Softlayer</v>
      </c>
      <c r="B9" s="55" t="s">
        <v>124</v>
      </c>
      <c r="C9" s="22" t="str">
        <f t="shared" ca="1" si="2"/>
        <v>NVIDIA Tesla K80 Dual Intel Xeon E5-2620 v4</v>
      </c>
      <c r="D9" s="16"/>
      <c r="E9" s="22" t="s">
        <v>166</v>
      </c>
      <c r="F9" s="19"/>
      <c r="G9" s="19"/>
      <c r="H9" s="19">
        <f ca="1">INDIRECT("Sheet1!"&amp;INDIRECT("R1C"&amp;COLUMN(),FALSE)&amp;INDIRECT("AC"&amp;ROW()))</f>
        <v>2479</v>
      </c>
      <c r="I9" s="19"/>
      <c r="J9" s="19"/>
      <c r="K9" s="19" t="str">
        <f t="shared" ca="1" si="3"/>
        <v>USD</v>
      </c>
      <c r="L9" s="14">
        <f t="shared" ca="1" si="0"/>
        <v>0.53760000000000008</v>
      </c>
      <c r="M9" s="14">
        <f t="shared" ca="1" si="4"/>
        <v>8.74</v>
      </c>
      <c r="N9" s="14" t="str">
        <f t="shared" ca="1" si="1"/>
        <v>K80</v>
      </c>
      <c r="O9" s="14">
        <f t="shared" ca="1" si="1"/>
        <v>1</v>
      </c>
      <c r="P9" s="14" t="str">
        <f t="shared" ca="1" si="1"/>
        <v>Xeon E5-2620 v4</v>
      </c>
      <c r="Q9" s="14">
        <f t="shared" ca="1" si="1"/>
        <v>2</v>
      </c>
      <c r="R9" s="14">
        <f t="shared" ca="1" si="1"/>
        <v>128</v>
      </c>
      <c r="S9" s="14" t="str">
        <f t="shared" ca="1" si="1"/>
        <v>SSD</v>
      </c>
      <c r="T9" s="14">
        <f t="shared" ca="1" si="1"/>
        <v>800</v>
      </c>
      <c r="U9" s="14" t="str">
        <f t="shared" ca="1" si="1"/>
        <v>SSD</v>
      </c>
      <c r="V9" s="14">
        <f t="shared" ca="1" si="1"/>
        <v>800</v>
      </c>
      <c r="W9" s="14" t="str">
        <f t="shared" ca="1" si="1"/>
        <v>/0.1</v>
      </c>
      <c r="X9" s="16" t="str">
        <f t="shared" ca="1" si="5"/>
        <v>Outbound Traffic limited to 500GB.</v>
      </c>
      <c r="AC9" s="45">
        <v>13</v>
      </c>
    </row>
    <row r="10" spans="1:29" s="13" customFormat="1" ht="20" customHeight="1">
      <c r="A10" s="54"/>
      <c r="B10" s="55"/>
      <c r="C10" s="22" t="str">
        <f t="shared" ca="1" si="2"/>
        <v>NVIDIA Tesla K80 Dual Intel Xeon E5-2620 v4</v>
      </c>
      <c r="D10" s="16"/>
      <c r="E10" s="22" t="s">
        <v>167</v>
      </c>
      <c r="F10" s="19">
        <f ca="1">INDIRECT("Sheet1!"&amp;INDIRECT("R1C"&amp;COLUMN(),FALSE)&amp;INDIRECT("AC"&amp;ROW()))</f>
        <v>5.3</v>
      </c>
      <c r="G10" s="19"/>
      <c r="H10" s="19"/>
      <c r="I10" s="19"/>
      <c r="J10" s="19"/>
      <c r="K10" s="19" t="str">
        <f t="shared" ca="1" si="3"/>
        <v>USD</v>
      </c>
      <c r="L10" s="14">
        <f t="shared" ca="1" si="0"/>
        <v>0.53760000000000008</v>
      </c>
      <c r="M10" s="14">
        <f t="shared" ref="M10:M15" ca="1" si="6">INDIRECT("Sheet1!"&amp;INDIRECT("R1C"&amp;COLUMN(),FALSE)&amp;INDIRECT("AC"&amp;ROW())) * INDIRECT("Sheet1!D"&amp; INDIRECT("AC"&amp;ROW()))</f>
        <v>8.74</v>
      </c>
      <c r="N10" s="14" t="str">
        <f t="shared" ca="1" si="1"/>
        <v>K80</v>
      </c>
      <c r="O10" s="14">
        <f t="shared" ca="1" si="1"/>
        <v>1</v>
      </c>
      <c r="P10" s="14" t="str">
        <f t="shared" ca="1" si="1"/>
        <v>Xeon E5-2620 v4</v>
      </c>
      <c r="Q10" s="14">
        <f t="shared" ca="1" si="1"/>
        <v>2</v>
      </c>
      <c r="R10" s="14">
        <f t="shared" ca="1" si="1"/>
        <v>128</v>
      </c>
      <c r="S10" s="14" t="str">
        <f t="shared" ca="1" si="1"/>
        <v>SSD</v>
      </c>
      <c r="T10" s="14">
        <f t="shared" ca="1" si="1"/>
        <v>800</v>
      </c>
      <c r="U10" s="14" t="str">
        <f t="shared" ca="1" si="1"/>
        <v>SSD</v>
      </c>
      <c r="V10" s="14">
        <f t="shared" ca="1" si="1"/>
        <v>800</v>
      </c>
      <c r="W10" s="14" t="str">
        <f t="shared" ca="1" si="1"/>
        <v>/0.1</v>
      </c>
      <c r="X10" s="16" t="str">
        <f t="shared" ca="1" si="5"/>
        <v>Outbound Traffic limited to 500GB.</v>
      </c>
      <c r="AC10" s="45">
        <v>13</v>
      </c>
    </row>
    <row r="11" spans="1:29" s="13" customFormat="1" ht="20" customHeight="1">
      <c r="A11" s="54"/>
      <c r="B11" s="55"/>
      <c r="C11" s="22" t="str">
        <f t="shared" ca="1" si="2"/>
        <v>NVIDIA Tesla K80 Dual Intel Xeon E5-2690 v3</v>
      </c>
      <c r="D11" s="16"/>
      <c r="E11" s="22" t="s">
        <v>243</v>
      </c>
      <c r="F11" s="19"/>
      <c r="G11" s="19"/>
      <c r="H11" s="19">
        <f ca="1">INDIRECT("Sheet1!"&amp;INDIRECT("R1C"&amp;COLUMN(),FALSE)&amp;INDIRECT("AC"&amp;ROW()))</f>
        <v>1529</v>
      </c>
      <c r="I11" s="19"/>
      <c r="J11" s="19"/>
      <c r="K11" s="19" t="str">
        <f t="shared" ca="1" si="3"/>
        <v>USD</v>
      </c>
      <c r="L11" s="14">
        <f t="shared" ca="1" si="0"/>
        <v>0.99840000000000007</v>
      </c>
      <c r="M11" s="14">
        <f t="shared" ca="1" si="6"/>
        <v>8.74</v>
      </c>
      <c r="N11" s="14" t="str">
        <f t="shared" ca="1" si="1"/>
        <v>K80</v>
      </c>
      <c r="O11" s="14">
        <f t="shared" ca="1" si="1"/>
        <v>1</v>
      </c>
      <c r="P11" s="14" t="str">
        <f t="shared" ca="1" si="1"/>
        <v>Xeon E5-2690 v3</v>
      </c>
      <c r="Q11" s="14">
        <f t="shared" ca="1" si="1"/>
        <v>2</v>
      </c>
      <c r="R11" s="14">
        <f t="shared" ca="1" si="1"/>
        <v>64</v>
      </c>
      <c r="S11" s="14" t="str">
        <f t="shared" ca="1" si="1"/>
        <v>SATA</v>
      </c>
      <c r="T11" s="14">
        <f t="shared" ca="1" si="1"/>
        <v>1000</v>
      </c>
      <c r="U11" s="14">
        <f t="shared" ca="1" si="1"/>
        <v>0</v>
      </c>
      <c r="V11" s="14">
        <f t="shared" ca="1" si="1"/>
        <v>0</v>
      </c>
      <c r="W11" s="14" t="str">
        <f t="shared" ca="1" si="1"/>
        <v>/10</v>
      </c>
      <c r="X11" s="16" t="str">
        <f t="shared" ca="1" si="5"/>
        <v>Outbound Traffic limited to 500GB.</v>
      </c>
      <c r="AC11" s="45">
        <v>14</v>
      </c>
    </row>
    <row r="12" spans="1:29" ht="20" customHeight="1">
      <c r="A12" s="54"/>
      <c r="B12" s="55"/>
      <c r="C12" s="22" t="str">
        <f t="shared" ca="1" si="2"/>
        <v>NVIDIA Tesla M60 Dual Intel Xeon E5-2690 v3</v>
      </c>
      <c r="D12" s="22"/>
      <c r="E12" s="22" t="s">
        <v>242</v>
      </c>
      <c r="F12" s="19"/>
      <c r="G12" s="19"/>
      <c r="H12" s="19">
        <f ca="1">INDIRECT("Sheet1!"&amp;INDIRECT("R1C"&amp;COLUMN(),FALSE)&amp;INDIRECT("AC"&amp;ROW()))</f>
        <v>1879</v>
      </c>
      <c r="I12" s="19"/>
      <c r="J12" s="19"/>
      <c r="K12" s="19" t="str">
        <f t="shared" ca="1" si="3"/>
        <v>USD</v>
      </c>
      <c r="L12" s="14">
        <f t="shared" ca="1" si="0"/>
        <v>0.99840000000000007</v>
      </c>
      <c r="M12" s="14">
        <f t="shared" ca="1" si="6"/>
        <v>9.65</v>
      </c>
      <c r="N12" s="14" t="str">
        <f t="shared" ca="1" si="1"/>
        <v>M60</v>
      </c>
      <c r="O12" s="14">
        <f t="shared" ca="1" si="1"/>
        <v>1</v>
      </c>
      <c r="P12" s="14" t="str">
        <f t="shared" ca="1" si="1"/>
        <v>Xeon E5-2690 v3</v>
      </c>
      <c r="Q12" s="14">
        <f t="shared" ca="1" si="1"/>
        <v>2</v>
      </c>
      <c r="R12" s="14">
        <f t="shared" ca="1" si="1"/>
        <v>64</v>
      </c>
      <c r="S12" s="14" t="str">
        <f t="shared" ca="1" si="1"/>
        <v>SATA</v>
      </c>
      <c r="T12" s="14">
        <f t="shared" ca="1" si="1"/>
        <v>1000</v>
      </c>
      <c r="U12" s="14">
        <f t="shared" ca="1" si="1"/>
        <v>0</v>
      </c>
      <c r="V12" s="14">
        <f t="shared" ca="1" si="1"/>
        <v>0</v>
      </c>
      <c r="W12" s="14" t="str">
        <f t="shared" ca="1" si="1"/>
        <v>/10</v>
      </c>
      <c r="X12" s="16" t="str">
        <f t="shared" ca="1" si="5"/>
        <v>Outbound Traffic limited to 500GB.</v>
      </c>
      <c r="AC12" s="45">
        <v>15</v>
      </c>
    </row>
    <row r="13" spans="1:29" ht="19">
      <c r="A13" s="54" t="str">
        <f ca="1">INDIRECT("Sheet1!" &amp; INDIRECT("R1C"&amp;COLUMN(),FALSE) &amp; INDIRECT("AC" &amp; ROW()))</f>
        <v>Nimbix</v>
      </c>
      <c r="B13" s="55" t="s">
        <v>125</v>
      </c>
      <c r="C13" s="22" t="str">
        <f t="shared" ca="1" si="2"/>
        <v>NGD4</v>
      </c>
      <c r="D13" s="22"/>
      <c r="E13" s="22" t="s">
        <v>191</v>
      </c>
      <c r="F13" s="19">
        <f ca="1">INDIRECT("Sheet1!"&amp;INDIRECT("R1C"&amp;COLUMN(),FALSE)&amp;INDIRECT("AC"&amp;ROW()))</f>
        <v>3.5</v>
      </c>
      <c r="G13" s="19"/>
      <c r="H13" s="19"/>
      <c r="I13" s="19"/>
      <c r="J13" s="19"/>
      <c r="K13" s="19" t="str">
        <f t="shared" ca="1" si="3"/>
        <v>USD</v>
      </c>
      <c r="L13" s="14">
        <f t="shared" ca="1" si="0"/>
        <v>0.87680000000000002</v>
      </c>
      <c r="M13" s="14">
        <f t="shared" ca="1" si="6"/>
        <v>10.08</v>
      </c>
      <c r="N13" s="14" t="str">
        <f t="shared" ref="N13:R22" ca="1" si="7">INDIRECT("Sheet1!"&amp;INDIRECT("R1C"&amp;COLUMN(),FALSE)&amp;INDIRECT("AC"&amp;ROW()))</f>
        <v>K40</v>
      </c>
      <c r="O13" s="14">
        <f t="shared" ca="1" si="7"/>
        <v>2</v>
      </c>
      <c r="P13" s="14" t="str">
        <f t="shared" ca="1" si="7"/>
        <v>POWER8?</v>
      </c>
      <c r="Q13" s="14">
        <f t="shared" ca="1" si="7"/>
        <v>2</v>
      </c>
      <c r="R13" s="14">
        <f t="shared" ca="1" si="7"/>
        <v>128</v>
      </c>
      <c r="S13" s="19" t="str">
        <f>IF(Sheet1!$S18="","",Sheet1!$S18)</f>
        <v/>
      </c>
      <c r="T13" s="14">
        <f t="shared" ref="T13:W14" ca="1" si="8">INDIRECT("Sheet1!"&amp;INDIRECT("R1C"&amp;COLUMN(),FALSE)&amp;INDIRECT("AC"&amp;ROW()))</f>
        <v>0</v>
      </c>
      <c r="U13" s="14">
        <f t="shared" ca="1" si="8"/>
        <v>0</v>
      </c>
      <c r="V13" s="14">
        <f t="shared" ca="1" si="8"/>
        <v>0</v>
      </c>
      <c r="W13" s="14" t="str">
        <f t="shared" ca="1" si="8"/>
        <v>56/</v>
      </c>
      <c r="X13" s="16" t="str">
        <f t="shared" ca="1" si="5"/>
        <v xml:space="preserve"> http://www-01.ibm.com/common/ssi/cgi-bin/ssialias?htmlfid=POB03046USEN</v>
      </c>
      <c r="Y13" s="16"/>
      <c r="AC13" s="45">
        <v>17</v>
      </c>
    </row>
    <row r="14" spans="1:29" s="13" customFormat="1" ht="19">
      <c r="A14" s="32"/>
      <c r="B14" s="55"/>
      <c r="C14" s="22" t="str">
        <f t="shared" ca="1" si="2"/>
        <v>NGD5</v>
      </c>
      <c r="D14" s="22"/>
      <c r="E14" s="22" t="s">
        <v>192</v>
      </c>
      <c r="F14" s="19">
        <f ca="1">INDIRECT("Sheet1!"&amp;INDIRECT("R1C"&amp;COLUMN(),FALSE)&amp;INDIRECT("AC"&amp;ROW()))</f>
        <v>4.8499999999999996</v>
      </c>
      <c r="G14" s="19"/>
      <c r="H14" s="19"/>
      <c r="I14" s="19"/>
      <c r="J14" s="19"/>
      <c r="K14" s="19" t="str">
        <f t="shared" ca="1" si="3"/>
        <v>USD</v>
      </c>
      <c r="L14" s="14">
        <f t="shared" ca="1" si="0"/>
        <v>0.87680000000000002</v>
      </c>
      <c r="M14" s="14">
        <f t="shared" ca="1" si="6"/>
        <v>34.96</v>
      </c>
      <c r="N14" s="14" t="str">
        <f t="shared" ca="1" si="7"/>
        <v>K80</v>
      </c>
      <c r="O14" s="14">
        <f t="shared" ca="1" si="7"/>
        <v>4</v>
      </c>
      <c r="P14" s="14" t="str">
        <f t="shared" ca="1" si="7"/>
        <v>POWER8?</v>
      </c>
      <c r="Q14" s="14">
        <f t="shared" ca="1" si="7"/>
        <v>2</v>
      </c>
      <c r="R14" s="14">
        <f t="shared" ca="1" si="7"/>
        <v>128</v>
      </c>
      <c r="S14" s="19"/>
      <c r="T14" s="14">
        <f t="shared" ca="1" si="8"/>
        <v>0</v>
      </c>
      <c r="U14" s="14">
        <f t="shared" ca="1" si="8"/>
        <v>0</v>
      </c>
      <c r="V14" s="14">
        <f t="shared" ca="1" si="8"/>
        <v>0</v>
      </c>
      <c r="W14" s="14" t="str">
        <f t="shared" ca="1" si="8"/>
        <v>56/</v>
      </c>
      <c r="X14" s="16" t="str">
        <f t="shared" ca="1" si="5"/>
        <v xml:space="preserve"> http://www-01.ibm.com/common/ssi/cgi-bin/ssialias?htmlfid=POB03046USEN</v>
      </c>
      <c r="Y14" s="16"/>
      <c r="AC14" s="45">
        <v>18</v>
      </c>
    </row>
    <row r="15" spans="1:29" s="13" customFormat="1" ht="19">
      <c r="A15" s="50"/>
      <c r="B15" s="55"/>
      <c r="C15" s="22" t="str">
        <f t="shared" ca="1" si="2"/>
        <v>NGQ7</v>
      </c>
      <c r="D15" s="22"/>
      <c r="E15" s="22" t="s">
        <v>193</v>
      </c>
      <c r="F15" s="19">
        <f ca="1">INDIRECT("Sheet1!"&amp;INDIRECT("R1C"&amp;COLUMN(),FALSE)&amp;INDIRECT("AC"&amp;ROW()))</f>
        <v>7.4</v>
      </c>
      <c r="G15" s="19"/>
      <c r="H15" s="19"/>
      <c r="I15" s="19"/>
      <c r="J15" s="19"/>
      <c r="K15" s="19" t="str">
        <f t="shared" ca="1" si="3"/>
        <v>USD</v>
      </c>
      <c r="L15" s="14">
        <f t="shared" ca="1" si="0"/>
        <v>0.87680000000000002</v>
      </c>
      <c r="M15" s="14">
        <f t="shared" ca="1" si="6"/>
        <v>27.376000000000001</v>
      </c>
      <c r="N15" s="14" t="str">
        <f t="shared" ca="1" si="7"/>
        <v>M40</v>
      </c>
      <c r="O15" s="14">
        <f t="shared" ca="1" si="7"/>
        <v>4</v>
      </c>
      <c r="P15" s="14" t="str">
        <f t="shared" ca="1" si="7"/>
        <v>POWER8?</v>
      </c>
      <c r="Q15" s="14">
        <f t="shared" ca="1" si="7"/>
        <v>2</v>
      </c>
      <c r="R15" s="14">
        <f t="shared" ca="1" si="7"/>
        <v>128</v>
      </c>
      <c r="S15" s="19"/>
      <c r="T15" s="14"/>
      <c r="U15" s="14"/>
      <c r="V15" s="14"/>
      <c r="W15" s="14"/>
      <c r="X15" s="16"/>
      <c r="Y15" s="16"/>
      <c r="AC15" s="45">
        <v>19</v>
      </c>
    </row>
    <row r="16" spans="1:29" s="13" customFormat="1" ht="18" customHeight="1">
      <c r="A16" s="54" t="str">
        <f ca="1">INDIRECT("Sheet1!" &amp; INDIRECT("R1C"&amp;COLUMN(),FALSE) &amp; INDIRECT("AC" &amp; ROW()))</f>
        <v>Cirrascale</v>
      </c>
      <c r="B16" s="55" t="s">
        <v>126</v>
      </c>
      <c r="C16" s="22" t="str">
        <f ca="1">INDIRECT("Sheet1!B" &amp; INDIRECT("AC" &amp; ROW())) &amp; " monthly"</f>
        <v>16-GPU x86 SERVER K80 monthly</v>
      </c>
      <c r="D16" s="22"/>
      <c r="E16" s="22" t="s">
        <v>168</v>
      </c>
      <c r="F16" s="19"/>
      <c r="G16" s="19"/>
      <c r="H16" s="19">
        <f ca="1">INDIRECT("Sheet1!"&amp;INDIRECT("R1C"&amp;COLUMN(),FALSE)&amp;INDIRECT("AC"&amp;ROW()))</f>
        <v>7499</v>
      </c>
      <c r="I16" s="19"/>
      <c r="J16" s="19"/>
      <c r="K16" s="19" t="str">
        <f t="shared" ca="1" si="3"/>
        <v>USD</v>
      </c>
      <c r="L16" s="14">
        <f t="shared" ref="L16:L19" ca="1" si="9">INDIRECT("Sheet1!"&amp;INDIRECT("R1C"&amp;COLUMN(),FALSE)&amp;INDIRECT("AC"&amp;ROW())) * INDIRECT("Sheet1!L"&amp; INDIRECT("AC"&amp;ROW()))</f>
        <v>0.81920000000000004</v>
      </c>
      <c r="M16" s="14">
        <f t="shared" ref="M16:M29" ca="1" si="10">INDIRECT("Sheet1!"&amp;INDIRECT("R1C"&amp;COLUMN(),FALSE)&amp;INDIRECT("AC"&amp;ROW())) * INDIRECT("Sheet1!D"&amp; INDIRECT("AC"&amp;ROW()))</f>
        <v>69.92</v>
      </c>
      <c r="N16" s="14" t="str">
        <f t="shared" ca="1" si="7"/>
        <v>K80</v>
      </c>
      <c r="O16" s="14">
        <f t="shared" ca="1" si="7"/>
        <v>8</v>
      </c>
      <c r="P16" s="14" t="str">
        <f t="shared" ca="1" si="7"/>
        <v>Xeon E5-2667 v3</v>
      </c>
      <c r="Q16" s="14">
        <f t="shared" ca="1" si="7"/>
        <v>2</v>
      </c>
      <c r="R16" s="14">
        <f t="shared" ca="1" si="7"/>
        <v>512</v>
      </c>
      <c r="S16" s="14" t="str">
        <f t="shared" ref="S16:X26" ca="1" si="11">INDIRECT("Sheet1!"&amp;INDIRECT("R1C"&amp;COLUMN(),FALSE)&amp;INDIRECT("AC"&amp;ROW()))</f>
        <v>SSD</v>
      </c>
      <c r="T16" s="14">
        <f t="shared" ca="1" si="11"/>
        <v>1000</v>
      </c>
      <c r="U16" s="14" t="str">
        <f t="shared" ca="1" si="11"/>
        <v>SATA</v>
      </c>
      <c r="V16" s="14">
        <f t="shared" ca="1" si="11"/>
        <v>4000</v>
      </c>
      <c r="W16" s="14">
        <f t="shared" ca="1" si="11"/>
        <v>0</v>
      </c>
      <c r="X16" s="16">
        <f t="shared" ca="1" si="11"/>
        <v>0</v>
      </c>
      <c r="Y16" s="16"/>
      <c r="AC16" s="45">
        <v>25</v>
      </c>
    </row>
    <row r="17" spans="1:29" s="13" customFormat="1" ht="19" customHeight="1">
      <c r="A17" s="54"/>
      <c r="B17" s="55"/>
      <c r="C17" s="22" t="str">
        <f ca="1">INDIRECT("Sheet1!B" &amp; INDIRECT("AC" &amp; ROW())) &amp; " weekly"</f>
        <v>16-GPU x86 SERVER K80 weekly</v>
      </c>
      <c r="D17" s="22"/>
      <c r="E17" s="22" t="s">
        <v>185</v>
      </c>
      <c r="F17" s="19"/>
      <c r="G17" s="19">
        <f ca="1">INDIRECT("Sheet1!"&amp;INDIRECT("R1C"&amp;COLUMN(),FALSE)&amp;INDIRECT("AC"&amp;ROW()))</f>
        <v>2649</v>
      </c>
      <c r="H17" s="19"/>
      <c r="I17" s="19"/>
      <c r="J17" s="19"/>
      <c r="K17" s="19" t="str">
        <f t="shared" ca="1" si="3"/>
        <v>USD</v>
      </c>
      <c r="L17" s="14">
        <f t="shared" ca="1" si="9"/>
        <v>0.81920000000000004</v>
      </c>
      <c r="M17" s="14">
        <f t="shared" ca="1" si="10"/>
        <v>69.92</v>
      </c>
      <c r="N17" s="14" t="str">
        <f t="shared" ca="1" si="7"/>
        <v>K80</v>
      </c>
      <c r="O17" s="14">
        <f t="shared" ca="1" si="7"/>
        <v>8</v>
      </c>
      <c r="P17" s="14" t="str">
        <f t="shared" ca="1" si="7"/>
        <v>Xeon E5-2667 v3</v>
      </c>
      <c r="Q17" s="14">
        <f t="shared" ca="1" si="7"/>
        <v>2</v>
      </c>
      <c r="R17" s="14">
        <f t="shared" ca="1" si="7"/>
        <v>512</v>
      </c>
      <c r="S17" s="14" t="str">
        <f t="shared" ca="1" si="11"/>
        <v>SSD</v>
      </c>
      <c r="T17" s="14">
        <f t="shared" ca="1" si="11"/>
        <v>1000</v>
      </c>
      <c r="U17" s="14" t="str">
        <f t="shared" ca="1" si="11"/>
        <v>SATA</v>
      </c>
      <c r="V17" s="14">
        <f t="shared" ca="1" si="11"/>
        <v>4000</v>
      </c>
      <c r="W17" s="14">
        <f t="shared" ca="1" si="11"/>
        <v>0</v>
      </c>
      <c r="X17" s="16">
        <f t="shared" ca="1" si="11"/>
        <v>0</v>
      </c>
      <c r="Y17" s="16"/>
      <c r="AC17" s="45">
        <v>25</v>
      </c>
    </row>
    <row r="18" spans="1:29" ht="20" customHeight="1">
      <c r="A18" s="54"/>
      <c r="B18" s="55"/>
      <c r="C18" s="22" t="str">
        <f ca="1">INDIRECT("Sheet1!B" &amp; INDIRECT("AC" &amp; ROW())) &amp; " monthly"</f>
        <v>8-GPU x86 SERVER M40 monthly</v>
      </c>
      <c r="D18" s="22"/>
      <c r="E18" s="22" t="s">
        <v>169</v>
      </c>
      <c r="F18" s="19"/>
      <c r="G18" s="19"/>
      <c r="H18" s="19">
        <f ca="1">INDIRECT("Sheet1!"&amp;INDIRECT("R1C"&amp;COLUMN(),FALSE)&amp;INDIRECT("AC"&amp;ROW()))</f>
        <v>5999</v>
      </c>
      <c r="I18" s="19"/>
      <c r="J18" s="19"/>
      <c r="K18" s="19" t="str">
        <f t="shared" ca="1" si="3"/>
        <v>USD</v>
      </c>
      <c r="L18" s="14">
        <f t="shared" ca="1" si="9"/>
        <v>0.61439999999999995</v>
      </c>
      <c r="M18" s="14">
        <f t="shared" ca="1" si="10"/>
        <v>54.752000000000002</v>
      </c>
      <c r="N18" s="14" t="str">
        <f t="shared" ca="1" si="7"/>
        <v>M40</v>
      </c>
      <c r="O18" s="14">
        <f t="shared" ca="1" si="7"/>
        <v>8</v>
      </c>
      <c r="P18" s="14" t="str">
        <f t="shared" ca="1" si="7"/>
        <v>Xeon E5-2630 v3</v>
      </c>
      <c r="Q18" s="14">
        <f t="shared" ca="1" si="7"/>
        <v>2</v>
      </c>
      <c r="R18" s="14">
        <f t="shared" ca="1" si="7"/>
        <v>256</v>
      </c>
      <c r="S18" s="14" t="str">
        <f t="shared" ca="1" si="11"/>
        <v>SSD</v>
      </c>
      <c r="T18" s="14">
        <f t="shared" ca="1" si="11"/>
        <v>1000</v>
      </c>
      <c r="U18" s="14" t="str">
        <f t="shared" ca="1" si="11"/>
        <v>SATA</v>
      </c>
      <c r="V18" s="14">
        <f t="shared" ca="1" si="11"/>
        <v>4000</v>
      </c>
      <c r="W18" s="14">
        <f t="shared" ca="1" si="11"/>
        <v>0</v>
      </c>
      <c r="X18" s="16">
        <f t="shared" ca="1" si="11"/>
        <v>0</v>
      </c>
      <c r="Y18" s="16"/>
      <c r="AC18" s="45">
        <v>26</v>
      </c>
    </row>
    <row r="19" spans="1:29" s="13" customFormat="1" ht="20" customHeight="1">
      <c r="A19" s="54"/>
      <c r="B19" s="55"/>
      <c r="C19" s="22" t="str">
        <f ca="1">INDIRECT("Sheet1!B" &amp; INDIRECT("AC" &amp; ROW())) &amp;" weekly"</f>
        <v>8-GPU x86 SERVER M40 weekly</v>
      </c>
      <c r="D19" s="22"/>
      <c r="E19" s="22" t="s">
        <v>170</v>
      </c>
      <c r="F19" s="19"/>
      <c r="G19" s="19">
        <f ca="1">INDIRECT("Sheet1!"&amp;INDIRECT("R1C"&amp;COLUMN(),FALSE)&amp;INDIRECT("AC"&amp;ROW()))</f>
        <v>1829</v>
      </c>
      <c r="H19" s="19"/>
      <c r="I19" s="19"/>
      <c r="J19" s="19"/>
      <c r="K19" s="19" t="str">
        <f t="shared" ca="1" si="3"/>
        <v>USD</v>
      </c>
      <c r="L19" s="14">
        <f t="shared" ca="1" si="9"/>
        <v>0.61439999999999995</v>
      </c>
      <c r="M19" s="14">
        <f t="shared" ca="1" si="10"/>
        <v>54.752000000000002</v>
      </c>
      <c r="N19" s="14" t="str">
        <f t="shared" ca="1" si="7"/>
        <v>M40</v>
      </c>
      <c r="O19" s="14">
        <f t="shared" ca="1" si="7"/>
        <v>8</v>
      </c>
      <c r="P19" s="14" t="str">
        <f t="shared" ca="1" si="7"/>
        <v>Xeon E5-2630 v3</v>
      </c>
      <c r="Q19" s="14">
        <f t="shared" ca="1" si="7"/>
        <v>2</v>
      </c>
      <c r="R19" s="14">
        <f t="shared" ca="1" si="7"/>
        <v>256</v>
      </c>
      <c r="S19" s="14" t="str">
        <f t="shared" ca="1" si="11"/>
        <v>SSD</v>
      </c>
      <c r="T19" s="14">
        <f t="shared" ca="1" si="11"/>
        <v>1000</v>
      </c>
      <c r="U19" s="14" t="str">
        <f t="shared" ca="1" si="11"/>
        <v>SATA</v>
      </c>
      <c r="V19" s="14">
        <f t="shared" ca="1" si="11"/>
        <v>4000</v>
      </c>
      <c r="W19" s="14">
        <f t="shared" ca="1" si="11"/>
        <v>0</v>
      </c>
      <c r="X19" s="16">
        <f t="shared" ca="1" si="11"/>
        <v>0</v>
      </c>
      <c r="Y19" s="16"/>
      <c r="AC19" s="45">
        <v>26</v>
      </c>
    </row>
    <row r="20" spans="1:29" s="13" customFormat="1" ht="20" customHeight="1">
      <c r="A20" s="54"/>
      <c r="B20" s="55"/>
      <c r="C20" s="22" t="str">
        <f ca="1">INDIRECT("Sheet1!B" &amp; INDIRECT("AC" &amp; ROW())) &amp; " monthly"</f>
        <v>8-GPU x86 SERVER P40 monthly</v>
      </c>
      <c r="D20" s="22"/>
      <c r="E20" s="22" t="s">
        <v>171</v>
      </c>
      <c r="F20" s="19"/>
      <c r="G20" s="19"/>
      <c r="H20" s="19">
        <f ca="1">INDIRECT("Sheet1!"&amp;INDIRECT("R1C"&amp;COLUMN(),FALSE)&amp;INDIRECT("AC"&amp;ROW()))</f>
        <v>7899</v>
      </c>
      <c r="I20" s="19"/>
      <c r="J20" s="19"/>
      <c r="K20" s="19" t="str">
        <f t="shared" ca="1" si="3"/>
        <v>USD</v>
      </c>
      <c r="L20" s="14">
        <f t="shared" ref="L20:L32" ca="1" si="12">INDIRECT("Sheet1!"&amp;INDIRECT("R1C"&amp;COLUMN(),FALSE)&amp;INDIRECT("AC"&amp;ROW())) * INDIRECT("Sheet1!L"&amp; INDIRECT("AC"&amp;ROW()))</f>
        <v>0.61439999999999995</v>
      </c>
      <c r="M20" s="14">
        <f t="shared" ca="1" si="10"/>
        <v>94.063999999999993</v>
      </c>
      <c r="N20" s="14" t="str">
        <f t="shared" ca="1" si="7"/>
        <v>P40</v>
      </c>
      <c r="O20" s="14">
        <f t="shared" ca="1" si="7"/>
        <v>8</v>
      </c>
      <c r="P20" s="14" t="str">
        <f t="shared" ca="1" si="7"/>
        <v>Xeon E5-2630 v3</v>
      </c>
      <c r="Q20" s="14">
        <f t="shared" ca="1" si="7"/>
        <v>2</v>
      </c>
      <c r="R20" s="14">
        <f t="shared" ca="1" si="7"/>
        <v>256</v>
      </c>
      <c r="S20" s="14" t="str">
        <f t="shared" ca="1" si="11"/>
        <v>SSD</v>
      </c>
      <c r="T20" s="14">
        <f t="shared" ca="1" si="11"/>
        <v>1000</v>
      </c>
      <c r="U20" s="14" t="str">
        <f t="shared" ca="1" si="11"/>
        <v>SATA</v>
      </c>
      <c r="V20" s="14">
        <f t="shared" ca="1" si="11"/>
        <v>4000</v>
      </c>
      <c r="W20" s="14">
        <f t="shared" ca="1" si="11"/>
        <v>0</v>
      </c>
      <c r="X20" s="16">
        <f t="shared" ca="1" si="11"/>
        <v>0</v>
      </c>
      <c r="Y20" s="16"/>
      <c r="AC20" s="45">
        <v>27</v>
      </c>
    </row>
    <row r="21" spans="1:29" ht="20" customHeight="1">
      <c r="A21" s="54"/>
      <c r="B21" s="55"/>
      <c r="C21" s="22" t="str">
        <f ca="1">INDIRECT("Sheet1!B" &amp; INDIRECT("AC" &amp; ROW())) &amp;" weekly"</f>
        <v>8-GPU x86 SERVER P40 weekly</v>
      </c>
      <c r="D21" s="22"/>
      <c r="E21" s="22" t="s">
        <v>172</v>
      </c>
      <c r="F21" s="19"/>
      <c r="G21" s="19">
        <f ca="1">INDIRECT("Sheet1!"&amp;INDIRECT("R1C"&amp;COLUMN(),FALSE)&amp;INDIRECT("AC"&amp;ROW()))</f>
        <v>2369</v>
      </c>
      <c r="H21" s="19"/>
      <c r="I21" s="19"/>
      <c r="J21" s="19"/>
      <c r="K21" s="19" t="str">
        <f t="shared" ca="1" si="3"/>
        <v>USD</v>
      </c>
      <c r="L21" s="14">
        <f t="shared" ca="1" si="12"/>
        <v>0.61439999999999995</v>
      </c>
      <c r="M21" s="14">
        <f t="shared" ca="1" si="10"/>
        <v>94.063999999999993</v>
      </c>
      <c r="N21" s="14" t="str">
        <f t="shared" ca="1" si="7"/>
        <v>P40</v>
      </c>
      <c r="O21" s="14">
        <f t="shared" ca="1" si="7"/>
        <v>8</v>
      </c>
      <c r="P21" s="14" t="str">
        <f t="shared" ca="1" si="7"/>
        <v>Xeon E5-2630 v3</v>
      </c>
      <c r="Q21" s="14">
        <f t="shared" ca="1" si="7"/>
        <v>2</v>
      </c>
      <c r="R21" s="14">
        <f t="shared" ca="1" si="7"/>
        <v>256</v>
      </c>
      <c r="S21" s="14" t="str">
        <f t="shared" ca="1" si="11"/>
        <v>SSD</v>
      </c>
      <c r="T21" s="14">
        <f t="shared" ca="1" si="11"/>
        <v>1000</v>
      </c>
      <c r="U21" s="14" t="str">
        <f t="shared" ca="1" si="11"/>
        <v>SATA</v>
      </c>
      <c r="V21" s="14">
        <f t="shared" ca="1" si="11"/>
        <v>4000</v>
      </c>
      <c r="W21" s="14">
        <f t="shared" ca="1" si="11"/>
        <v>0</v>
      </c>
      <c r="X21" s="16">
        <f t="shared" ca="1" si="11"/>
        <v>0</v>
      </c>
      <c r="Y21" s="16"/>
      <c r="AC21" s="45">
        <v>27</v>
      </c>
    </row>
    <row r="22" spans="1:29" s="13" customFormat="1" ht="20" customHeight="1">
      <c r="A22" s="54"/>
      <c r="B22" s="55"/>
      <c r="C22" s="22" t="str">
        <f ca="1">INDIRECT("Sheet1!B" &amp; INDIRECT("AC" &amp; ROW())) &amp; " monthly"</f>
        <v>8-GPU x86 SERVER P100 monthly</v>
      </c>
      <c r="D22" s="22"/>
      <c r="E22" s="22" t="s">
        <v>173</v>
      </c>
      <c r="F22" s="19"/>
      <c r="G22" s="19"/>
      <c r="H22" s="19">
        <f ca="1">INDIRECT("Sheet1!"&amp;INDIRECT("R1C"&amp;COLUMN(),FALSE)&amp;INDIRECT("AC"&amp;ROW()))</f>
        <v>7899</v>
      </c>
      <c r="I22" s="19"/>
      <c r="J22" s="19"/>
      <c r="K22" s="19" t="str">
        <f t="shared" ca="1" si="3"/>
        <v>USD</v>
      </c>
      <c r="L22" s="14">
        <f t="shared" ca="1" si="12"/>
        <v>0.61439999999999995</v>
      </c>
      <c r="M22" s="14">
        <f t="shared" ca="1" si="10"/>
        <v>76</v>
      </c>
      <c r="N22" s="14" t="str">
        <f t="shared" ca="1" si="7"/>
        <v>P100</v>
      </c>
      <c r="O22" s="14">
        <f t="shared" ca="1" si="7"/>
        <v>8</v>
      </c>
      <c r="P22" s="14" t="str">
        <f t="shared" ca="1" si="7"/>
        <v>Xeon E5-2630 v3</v>
      </c>
      <c r="Q22" s="14">
        <f t="shared" ca="1" si="7"/>
        <v>2</v>
      </c>
      <c r="R22" s="14">
        <f t="shared" ca="1" si="7"/>
        <v>256</v>
      </c>
      <c r="S22" s="14" t="str">
        <f t="shared" ca="1" si="11"/>
        <v>SSD</v>
      </c>
      <c r="T22" s="14">
        <f t="shared" ca="1" si="11"/>
        <v>1000</v>
      </c>
      <c r="U22" s="14" t="str">
        <f t="shared" ca="1" si="11"/>
        <v>SATA</v>
      </c>
      <c r="V22" s="14">
        <f t="shared" ca="1" si="11"/>
        <v>4000</v>
      </c>
      <c r="W22" s="14">
        <f t="shared" ca="1" si="11"/>
        <v>0</v>
      </c>
      <c r="X22" s="16">
        <f t="shared" ca="1" si="11"/>
        <v>0</v>
      </c>
      <c r="Y22" s="16"/>
      <c r="AC22" s="45">
        <v>28</v>
      </c>
    </row>
    <row r="23" spans="1:29" s="13" customFormat="1" ht="20" customHeight="1">
      <c r="A23" s="54"/>
      <c r="B23" s="55"/>
      <c r="C23" s="22" t="str">
        <f ca="1">INDIRECT("Sheet1!B" &amp; INDIRECT("AC" &amp; ROW())) &amp;" weekly"</f>
        <v>8-GPU x86 SERVER P100 weekly</v>
      </c>
      <c r="D23" s="22"/>
      <c r="E23" s="22" t="s">
        <v>174</v>
      </c>
      <c r="F23" s="19"/>
      <c r="G23" s="19">
        <f ca="1">INDIRECT("Sheet1!"&amp;INDIRECT("R1C"&amp;COLUMN(),FALSE)&amp;INDIRECT("AC"&amp;ROW()))</f>
        <v>2369</v>
      </c>
      <c r="H23" s="19"/>
      <c r="I23" s="19"/>
      <c r="J23" s="19"/>
      <c r="K23" s="19" t="str">
        <f t="shared" ca="1" si="3"/>
        <v>USD</v>
      </c>
      <c r="L23" s="14">
        <f t="shared" ca="1" si="12"/>
        <v>0.61439999999999995</v>
      </c>
      <c r="M23" s="14">
        <f t="shared" ca="1" si="10"/>
        <v>76</v>
      </c>
      <c r="N23" s="14" t="str">
        <f t="shared" ref="N23:R32" ca="1" si="13">INDIRECT("Sheet1!"&amp;INDIRECT("R1C"&amp;COLUMN(),FALSE)&amp;INDIRECT("AC"&amp;ROW()))</f>
        <v>P100</v>
      </c>
      <c r="O23" s="14">
        <f t="shared" ca="1" si="13"/>
        <v>8</v>
      </c>
      <c r="P23" s="14" t="str">
        <f t="shared" ca="1" si="13"/>
        <v>Xeon E5-2630 v3</v>
      </c>
      <c r="Q23" s="14">
        <f t="shared" ca="1" si="13"/>
        <v>2</v>
      </c>
      <c r="R23" s="14">
        <f t="shared" ca="1" si="13"/>
        <v>256</v>
      </c>
      <c r="S23" s="14" t="str">
        <f t="shared" ca="1" si="11"/>
        <v>SSD</v>
      </c>
      <c r="T23" s="14">
        <f t="shared" ca="1" si="11"/>
        <v>1000</v>
      </c>
      <c r="U23" s="14" t="str">
        <f t="shared" ca="1" si="11"/>
        <v>SATA</v>
      </c>
      <c r="V23" s="14">
        <f t="shared" ca="1" si="11"/>
        <v>4000</v>
      </c>
      <c r="W23" s="14">
        <f t="shared" ca="1" si="11"/>
        <v>0</v>
      </c>
      <c r="X23" s="16">
        <f t="shared" ca="1" si="11"/>
        <v>0</v>
      </c>
      <c r="Y23" s="16"/>
      <c r="AC23" s="45">
        <v>28</v>
      </c>
    </row>
    <row r="24" spans="1:29" s="13" customFormat="1" ht="20" customHeight="1">
      <c r="A24" s="54"/>
      <c r="B24" s="55"/>
      <c r="C24" s="22" t="str">
        <f ca="1">INDIRECT("Sheet1!B" &amp; INDIRECT("AC" &amp; ROW())) &amp; " monthly"</f>
        <v>4-GPU POWER8/10 SERVER monthly</v>
      </c>
      <c r="D24" s="22"/>
      <c r="E24" s="22" t="s">
        <v>118</v>
      </c>
      <c r="F24" s="19"/>
      <c r="G24" s="19"/>
      <c r="H24" s="19">
        <f ca="1">INDIRECT("Sheet1!"&amp;INDIRECT("R1C"&amp;COLUMN(),FALSE)&amp;INDIRECT("AC"&amp;ROW()))</f>
        <v>7449</v>
      </c>
      <c r="I24" s="19"/>
      <c r="J24" s="19"/>
      <c r="K24" s="19" t="str">
        <f t="shared" ca="1" si="3"/>
        <v>USD</v>
      </c>
      <c r="L24" s="14">
        <f t="shared" ca="1" si="12"/>
        <v>1.0960000000000001</v>
      </c>
      <c r="M24" s="14">
        <f t="shared" ca="1" si="10"/>
        <v>38</v>
      </c>
      <c r="N24" s="14" t="str">
        <f t="shared" ca="1" si="13"/>
        <v>P100</v>
      </c>
      <c r="O24" s="14">
        <f t="shared" ca="1" si="13"/>
        <v>4</v>
      </c>
      <c r="P24" s="14" t="str">
        <f t="shared" ca="1" si="13"/>
        <v>POWER8</v>
      </c>
      <c r="Q24" s="14">
        <f t="shared" ca="1" si="13"/>
        <v>2</v>
      </c>
      <c r="R24" s="14">
        <f t="shared" ca="1" si="13"/>
        <v>1000</v>
      </c>
      <c r="S24" s="14" t="str">
        <f t="shared" ca="1" si="11"/>
        <v>SSD</v>
      </c>
      <c r="T24" s="14" t="str">
        <f t="shared" ca="1" si="11"/>
        <v>4 x 960</v>
      </c>
      <c r="U24" s="14">
        <f t="shared" ca="1" si="11"/>
        <v>0</v>
      </c>
      <c r="V24" s="14">
        <f t="shared" ca="1" si="11"/>
        <v>0</v>
      </c>
      <c r="W24" s="14" t="str">
        <f t="shared" ca="1" si="11"/>
        <v>24.24/</v>
      </c>
      <c r="X24" s="16" t="str">
        <f t="shared" ca="1" si="11"/>
        <v>Infiniband EDR (24.24Gb/s)</v>
      </c>
      <c r="Y24" s="16"/>
      <c r="AC24" s="45">
        <v>29</v>
      </c>
    </row>
    <row r="25" spans="1:29" s="13" customFormat="1" ht="20" customHeight="1">
      <c r="A25" s="54"/>
      <c r="B25" s="55"/>
      <c r="C25" s="22" t="str">
        <f ca="1">INDIRECT("Sheet1!B" &amp; INDIRECT("AC" &amp; ROW())) &amp;" weekly"</f>
        <v>4-GPU POWER8/10 SERVER weekly</v>
      </c>
      <c r="D25" s="22"/>
      <c r="E25" s="22" t="s">
        <v>119</v>
      </c>
      <c r="F25" s="19"/>
      <c r="G25" s="19">
        <f ca="1">INDIRECT("Sheet1!"&amp;INDIRECT("R1C"&amp;COLUMN(),FALSE)&amp;INDIRECT("AC"&amp;ROW()))</f>
        <v>2259</v>
      </c>
      <c r="H25" s="19"/>
      <c r="I25" s="19"/>
      <c r="J25" s="19"/>
      <c r="K25" s="19" t="str">
        <f t="shared" ca="1" si="3"/>
        <v>USD</v>
      </c>
      <c r="L25" s="14">
        <f t="shared" ca="1" si="12"/>
        <v>1.0960000000000001</v>
      </c>
      <c r="M25" s="14">
        <f t="shared" ca="1" si="10"/>
        <v>38</v>
      </c>
      <c r="N25" s="14" t="str">
        <f t="shared" ca="1" si="13"/>
        <v>P100</v>
      </c>
      <c r="O25" s="14">
        <f t="shared" ca="1" si="13"/>
        <v>4</v>
      </c>
      <c r="P25" s="14" t="str">
        <f t="shared" ca="1" si="13"/>
        <v>POWER8</v>
      </c>
      <c r="Q25" s="14">
        <f t="shared" ca="1" si="13"/>
        <v>2</v>
      </c>
      <c r="R25" s="14">
        <f t="shared" ca="1" si="13"/>
        <v>1000</v>
      </c>
      <c r="S25" s="14" t="str">
        <f t="shared" ca="1" si="11"/>
        <v>SSD</v>
      </c>
      <c r="T25" s="14" t="str">
        <f t="shared" ca="1" si="11"/>
        <v>4 x 960</v>
      </c>
      <c r="U25" s="14">
        <f t="shared" ca="1" si="11"/>
        <v>0</v>
      </c>
      <c r="V25" s="14">
        <f t="shared" ca="1" si="11"/>
        <v>0</v>
      </c>
      <c r="W25" s="14" t="str">
        <f t="shared" ca="1" si="11"/>
        <v>24.24/</v>
      </c>
      <c r="X25" s="16" t="str">
        <f t="shared" ca="1" si="11"/>
        <v>Infiniband EDR (24.24Gb/s)</v>
      </c>
      <c r="Y25" s="16"/>
      <c r="AC25" s="45">
        <v>29</v>
      </c>
    </row>
    <row r="26" spans="1:29" s="13" customFormat="1" ht="20" customHeight="1">
      <c r="A26" s="54"/>
      <c r="B26" s="55"/>
      <c r="C26" s="22" t="str">
        <f ca="1">INDIRECT("Sheet1!B" &amp; INDIRECT("AC" &amp; ROW())) &amp; " monthly"</f>
        <v>4-GPU POWER8/8 SERVER monthly</v>
      </c>
      <c r="D26" s="22"/>
      <c r="E26" s="22" t="s">
        <v>175</v>
      </c>
      <c r="F26" s="19"/>
      <c r="G26" s="19"/>
      <c r="H26" s="19">
        <f ca="1">INDIRECT("Sheet1!"&amp;INDIRECT("R1C"&amp;COLUMN(),FALSE)&amp;INDIRECT("AC"&amp;ROW()))</f>
        <v>6679</v>
      </c>
      <c r="I26" s="19"/>
      <c r="J26" s="19"/>
      <c r="K26" s="19" t="str">
        <f t="shared" ca="1" si="3"/>
        <v>USD</v>
      </c>
      <c r="L26" s="14">
        <f t="shared" ca="1" si="12"/>
        <v>0.87680000000000002</v>
      </c>
      <c r="M26" s="14">
        <f t="shared" ca="1" si="10"/>
        <v>38</v>
      </c>
      <c r="N26" s="14" t="str">
        <f t="shared" ca="1" si="13"/>
        <v>P100</v>
      </c>
      <c r="O26" s="14">
        <f t="shared" ca="1" si="13"/>
        <v>4</v>
      </c>
      <c r="P26" s="14" t="str">
        <f t="shared" ca="1" si="13"/>
        <v>POWER8</v>
      </c>
      <c r="Q26" s="14">
        <f t="shared" ca="1" si="13"/>
        <v>2</v>
      </c>
      <c r="R26" s="14">
        <f t="shared" ca="1" si="13"/>
        <v>512</v>
      </c>
      <c r="S26" s="14" t="str">
        <f t="shared" ca="1" si="11"/>
        <v>SSD</v>
      </c>
      <c r="T26" s="14" t="str">
        <f t="shared" ca="1" si="11"/>
        <v>2 x 960</v>
      </c>
      <c r="U26" s="14">
        <f t="shared" ca="1" si="11"/>
        <v>0</v>
      </c>
      <c r="V26" s="14">
        <f t="shared" ca="1" si="11"/>
        <v>0</v>
      </c>
      <c r="W26" s="14">
        <f t="shared" ca="1" si="11"/>
        <v>0</v>
      </c>
      <c r="X26" s="16">
        <f t="shared" ca="1" si="11"/>
        <v>0</v>
      </c>
      <c r="Y26" s="16"/>
      <c r="AC26" s="45">
        <v>30</v>
      </c>
    </row>
    <row r="27" spans="1:29" ht="20" customHeight="1">
      <c r="A27" s="54"/>
      <c r="B27" s="55"/>
      <c r="C27" s="22" t="str">
        <f ca="1">INDIRECT("Sheet1!B" &amp; INDIRECT("AC" &amp; ROW())) &amp;" weekly"</f>
        <v>4-GPU POWER8/8 SERVER weekly</v>
      </c>
      <c r="D27" s="22"/>
      <c r="E27" s="22" t="s">
        <v>176</v>
      </c>
      <c r="F27" s="19"/>
      <c r="G27" s="19">
        <f ca="1">INDIRECT("Sheet1!"&amp;INDIRECT("R1C"&amp;COLUMN(),FALSE)&amp;INDIRECT("AC"&amp;ROW()))</f>
        <v>1999</v>
      </c>
      <c r="H27" s="19"/>
      <c r="I27" s="19"/>
      <c r="J27" s="19"/>
      <c r="K27" s="19" t="str">
        <f t="shared" ca="1" si="3"/>
        <v>USD</v>
      </c>
      <c r="L27" s="14">
        <f t="shared" ca="1" si="12"/>
        <v>0.87680000000000002</v>
      </c>
      <c r="M27" s="14">
        <f t="shared" ca="1" si="10"/>
        <v>38</v>
      </c>
      <c r="N27" s="14" t="str">
        <f t="shared" ca="1" si="13"/>
        <v>P100</v>
      </c>
      <c r="O27" s="14">
        <f t="shared" ca="1" si="13"/>
        <v>4</v>
      </c>
      <c r="P27" s="14" t="str">
        <f t="shared" ca="1" si="13"/>
        <v>POWER8</v>
      </c>
      <c r="Q27" s="14">
        <f t="shared" ca="1" si="13"/>
        <v>2</v>
      </c>
      <c r="R27" s="14">
        <f t="shared" ca="1" si="13"/>
        <v>512</v>
      </c>
      <c r="S27" s="14" t="str">
        <f t="shared" ref="S27:W32" ca="1" si="14">INDIRECT("Sheet1!"&amp;INDIRECT("R1C"&amp;COLUMN(),FALSE)&amp;INDIRECT("AC"&amp;ROW()))</f>
        <v>SSD</v>
      </c>
      <c r="T27" s="14" t="str">
        <f t="shared" ca="1" si="14"/>
        <v>2 x 960</v>
      </c>
      <c r="U27" s="14">
        <f t="shared" ca="1" si="14"/>
        <v>0</v>
      </c>
      <c r="V27" s="14">
        <f t="shared" ca="1" si="14"/>
        <v>0</v>
      </c>
      <c r="W27" s="14">
        <f t="shared" ca="1" si="14"/>
        <v>0</v>
      </c>
      <c r="X27" s="16">
        <f t="shared" ref="X27:X55" ca="1" si="15">INDIRECT("Sheet1!"&amp;INDIRECT("R1C"&amp;COLUMN(),FALSE)&amp;INDIRECT("AC"&amp;ROW()))</f>
        <v>0</v>
      </c>
      <c r="Y27" s="16"/>
      <c r="AC27" s="45">
        <v>30</v>
      </c>
    </row>
    <row r="28" spans="1:29" s="13" customFormat="1" ht="20" customHeight="1">
      <c r="A28" s="54"/>
      <c r="B28" s="55"/>
      <c r="C28" s="22" t="str">
        <f ca="1">INDIRECT("Sheet1!B" &amp; INDIRECT("AC" &amp; ROW())) &amp; " monthly"</f>
        <v>2-GPU POWER8/8 SERVER monthly</v>
      </c>
      <c r="D28" s="22"/>
      <c r="E28" s="22" t="s">
        <v>177</v>
      </c>
      <c r="F28" s="19"/>
      <c r="G28" s="19"/>
      <c r="H28" s="19">
        <f ca="1">INDIRECT("Sheet1!"&amp;INDIRECT("R1C"&amp;COLUMN(),FALSE)&amp;INDIRECT("AC"&amp;ROW()))</f>
        <v>4229</v>
      </c>
      <c r="I28" s="19"/>
      <c r="J28" s="19"/>
      <c r="K28" s="19" t="str">
        <f ca="1">INDIRECT("Sheet1!"&amp;INDIRECT("R1C"&amp;COLUMN(),FALSE)&amp;INDIRECT("AC"&amp;ROW()))</f>
        <v>USD</v>
      </c>
      <c r="L28" s="14">
        <f t="shared" ca="1" si="12"/>
        <v>0.87680000000000002</v>
      </c>
      <c r="M28" s="14">
        <f t="shared" ca="1" si="10"/>
        <v>19</v>
      </c>
      <c r="N28" s="14" t="str">
        <f t="shared" ca="1" si="13"/>
        <v>P100</v>
      </c>
      <c r="O28" s="14">
        <f t="shared" ca="1" si="13"/>
        <v>2</v>
      </c>
      <c r="P28" s="14" t="str">
        <f t="shared" ca="1" si="13"/>
        <v>POWER8</v>
      </c>
      <c r="Q28" s="14">
        <f t="shared" ca="1" si="13"/>
        <v>2</v>
      </c>
      <c r="R28" s="14">
        <f t="shared" ca="1" si="13"/>
        <v>128</v>
      </c>
      <c r="S28" s="14" t="str">
        <f t="shared" ca="1" si="14"/>
        <v>SSD</v>
      </c>
      <c r="T28" s="14">
        <f t="shared" ca="1" si="14"/>
        <v>960</v>
      </c>
      <c r="U28" s="14">
        <f t="shared" ca="1" si="14"/>
        <v>0</v>
      </c>
      <c r="V28" s="14">
        <f t="shared" ca="1" si="14"/>
        <v>0</v>
      </c>
      <c r="W28" s="14">
        <f t="shared" ca="1" si="14"/>
        <v>0</v>
      </c>
      <c r="X28" s="16">
        <f t="shared" ca="1" si="15"/>
        <v>0</v>
      </c>
      <c r="Y28" s="16"/>
      <c r="AC28" s="45">
        <v>31</v>
      </c>
    </row>
    <row r="29" spans="1:29" ht="20" customHeight="1">
      <c r="A29" s="54"/>
      <c r="B29" s="55"/>
      <c r="C29" s="22" t="str">
        <f ca="1">INDIRECT("Sheet1!B" &amp; INDIRECT("AC" &amp; ROW())) &amp;" weekly"</f>
        <v>2-GPU POWER8/8 SERVER weekly</v>
      </c>
      <c r="D29" s="22"/>
      <c r="E29" s="22" t="s">
        <v>178</v>
      </c>
      <c r="F29" s="19"/>
      <c r="G29" s="19">
        <f ca="1">INDIRECT("Sheet1!"&amp;INDIRECT("R1C"&amp;COLUMN(),FALSE)&amp;INDIRECT("AC"&amp;ROW()))</f>
        <v>1269</v>
      </c>
      <c r="H29" s="19"/>
      <c r="I29" s="19"/>
      <c r="J29" s="19"/>
      <c r="K29" s="19" t="str">
        <f t="shared" ca="1" si="3"/>
        <v>USD</v>
      </c>
      <c r="L29" s="14">
        <f t="shared" ca="1" si="12"/>
        <v>0.87680000000000002</v>
      </c>
      <c r="M29" s="14">
        <f t="shared" ca="1" si="10"/>
        <v>19</v>
      </c>
      <c r="N29" s="14" t="str">
        <f t="shared" ca="1" si="13"/>
        <v>P100</v>
      </c>
      <c r="O29" s="14">
        <f t="shared" ca="1" si="13"/>
        <v>2</v>
      </c>
      <c r="P29" s="14" t="str">
        <f t="shared" ca="1" si="13"/>
        <v>POWER8</v>
      </c>
      <c r="Q29" s="14">
        <f t="shared" ca="1" si="13"/>
        <v>2</v>
      </c>
      <c r="R29" s="14">
        <f t="shared" ca="1" si="13"/>
        <v>128</v>
      </c>
      <c r="S29" s="14" t="str">
        <f t="shared" ca="1" si="14"/>
        <v>SSD</v>
      </c>
      <c r="T29" s="14">
        <f t="shared" ca="1" si="14"/>
        <v>960</v>
      </c>
      <c r="U29" s="14">
        <f t="shared" ca="1" si="14"/>
        <v>0</v>
      </c>
      <c r="V29" s="14">
        <f t="shared" ca="1" si="14"/>
        <v>0</v>
      </c>
      <c r="W29" s="14">
        <f t="shared" ca="1" si="14"/>
        <v>0</v>
      </c>
      <c r="X29" s="16">
        <f t="shared" ca="1" si="15"/>
        <v>0</v>
      </c>
      <c r="Y29" s="16"/>
      <c r="AC29" s="45">
        <v>31</v>
      </c>
    </row>
    <row r="30" spans="1:29" ht="20" customHeight="1">
      <c r="A30" s="54" t="str">
        <f ca="1">INDIRECT("Sheet1!" &amp; INDIRECT("R1C"&amp;COLUMN(),FALSE) &amp; INDIRECT("AC" &amp; ROW()))</f>
        <v>Sakura</v>
      </c>
      <c r="B30" s="56" t="s">
        <v>222</v>
      </c>
      <c r="C30" s="22" t="str">
        <f ca="1">INDIRECT("Sheet1!"&amp;INDIRECT("R1C"&amp;COLUMN(),FALSE)&amp;INDIRECT("AC"&amp;ROW()))</f>
        <v>Quad GPU model</v>
      </c>
      <c r="D30" s="22"/>
      <c r="E30" s="22" t="s">
        <v>120</v>
      </c>
      <c r="F30" s="19"/>
      <c r="G30" s="19"/>
      <c r="H30" s="19">
        <f ca="1">INDIRECT("Sheet1!"&amp;INDIRECT("R1C"&amp;COLUMN(),FALSE)&amp;INDIRECT("AC"&amp;ROW()))</f>
        <v>93000</v>
      </c>
      <c r="I30" s="19"/>
      <c r="J30" s="19">
        <f ca="1">INDIRECT("Sheet1!"&amp;INDIRECT("R1C"&amp;COLUMN(),FALSE)&amp;INDIRECT("AC"&amp;ROW()))</f>
        <v>815000</v>
      </c>
      <c r="K30" s="19" t="str">
        <f t="shared" ca="1" si="3"/>
        <v>JPY</v>
      </c>
      <c r="L30" s="14">
        <f t="shared" ca="1" si="12"/>
        <v>0.38400000000000001</v>
      </c>
      <c r="M30" s="14">
        <f ca="1">INDIRECT("Sheet1!"&amp;INDIRECT("R1C"&amp;COLUMN(),FALSE)&amp;INDIRECT("AC"&amp;ROW())) * INDIRECT("Sheet1!D"&amp; INDIRECT("AC"&amp;ROW()))</f>
        <v>40.628</v>
      </c>
      <c r="N30" s="14" t="str">
        <f t="shared" ca="1" si="13"/>
        <v>NVIDIA TITAN X</v>
      </c>
      <c r="O30" s="14">
        <f t="shared" ca="1" si="13"/>
        <v>4</v>
      </c>
      <c r="P30" s="14" t="str">
        <f t="shared" ca="1" si="13"/>
        <v>Xeon E5-2623 v3</v>
      </c>
      <c r="Q30" s="14">
        <f t="shared" ca="1" si="13"/>
        <v>2</v>
      </c>
      <c r="R30" s="14">
        <f t="shared" ca="1" si="13"/>
        <v>128</v>
      </c>
      <c r="S30" s="14" t="str">
        <f t="shared" ca="1" si="14"/>
        <v>SSD</v>
      </c>
      <c r="T30" s="14">
        <f t="shared" ca="1" si="14"/>
        <v>480</v>
      </c>
      <c r="U30" s="14" t="str">
        <f t="shared" ca="1" si="14"/>
        <v>SSD</v>
      </c>
      <c r="V30" s="14">
        <f t="shared" ca="1" si="14"/>
        <v>480</v>
      </c>
      <c r="W30" s="14" t="str">
        <f t="shared" ca="1" si="14"/>
        <v>/0.1</v>
      </c>
      <c r="X30" s="16">
        <f t="shared" ca="1" si="15"/>
        <v>0</v>
      </c>
      <c r="Y30" s="16"/>
      <c r="AC30" s="45">
        <v>33</v>
      </c>
    </row>
    <row r="31" spans="1:29" ht="20" customHeight="1">
      <c r="A31" s="54"/>
      <c r="B31" s="55"/>
      <c r="C31" s="22" t="str">
        <f ca="1">INDIRECT("Sheet1!"&amp;INDIRECT("R1C"&amp;COLUMN(),FALSE)&amp;INDIRECT("AC"&amp;ROW()))</f>
        <v>Tesla P40 model</v>
      </c>
      <c r="D31" s="22"/>
      <c r="E31" s="22" t="s">
        <v>183</v>
      </c>
      <c r="F31" s="19"/>
      <c r="G31" s="19"/>
      <c r="H31" s="19">
        <f ca="1">INDIRECT("Sheet1!"&amp;INDIRECT("R1C"&amp;COLUMN(),FALSE)&amp;INDIRECT("AC"&amp;ROW()))</f>
        <v>97000</v>
      </c>
      <c r="I31" s="19"/>
      <c r="J31" s="19">
        <f t="shared" ref="J31:J32" ca="1" si="16">INDIRECT("Sheet1!"&amp;INDIRECT("R1C"&amp;COLUMN(),FALSE)&amp;INDIRECT("AC"&amp;ROW()))</f>
        <v>875000</v>
      </c>
      <c r="K31" s="19" t="str">
        <f t="shared" ca="1" si="3"/>
        <v>JPY</v>
      </c>
      <c r="L31" s="14">
        <f t="shared" ca="1" si="12"/>
        <v>0.38400000000000001</v>
      </c>
      <c r="M31" s="14">
        <f ca="1">INDIRECT("Sheet1!"&amp;INDIRECT("R1C"&amp;COLUMN(),FALSE)&amp;INDIRECT("AC"&amp;ROW())) * INDIRECT("Sheet1!D"&amp; INDIRECT("AC"&amp;ROW()))</f>
        <v>11.757999999999999</v>
      </c>
      <c r="N31" s="14" t="str">
        <f t="shared" ca="1" si="13"/>
        <v>P40</v>
      </c>
      <c r="O31" s="14">
        <f t="shared" ca="1" si="13"/>
        <v>1</v>
      </c>
      <c r="P31" s="14" t="str">
        <f t="shared" ca="1" si="13"/>
        <v>Xeon E5-2623 v3</v>
      </c>
      <c r="Q31" s="14">
        <f t="shared" ca="1" si="13"/>
        <v>2</v>
      </c>
      <c r="R31" s="14">
        <f t="shared" ca="1" si="13"/>
        <v>128</v>
      </c>
      <c r="S31" s="14" t="str">
        <f t="shared" ca="1" si="14"/>
        <v>SSD</v>
      </c>
      <c r="T31" s="14">
        <f t="shared" ca="1" si="14"/>
        <v>480</v>
      </c>
      <c r="U31" s="14" t="str">
        <f t="shared" ca="1" si="14"/>
        <v>SSD</v>
      </c>
      <c r="V31" s="14">
        <f t="shared" ca="1" si="14"/>
        <v>480</v>
      </c>
      <c r="W31" s="14" t="str">
        <f t="shared" ca="1" si="14"/>
        <v>/0.1</v>
      </c>
      <c r="X31" s="16">
        <f t="shared" ca="1" si="15"/>
        <v>0</v>
      </c>
      <c r="Y31" s="16"/>
      <c r="AC31" s="45">
        <v>34</v>
      </c>
    </row>
    <row r="32" spans="1:29">
      <c r="C32" s="22" t="str">
        <f ca="1">INDIRECT("Sheet1!"&amp;INDIRECT("R1C"&amp;COLUMN(),FALSE)&amp;INDIRECT("AC"&amp;ROW()))</f>
        <v>Tesla P100 model</v>
      </c>
      <c r="D32" s="22"/>
      <c r="E32" s="22" t="s">
        <v>184</v>
      </c>
      <c r="F32" s="19"/>
      <c r="G32" s="19"/>
      <c r="H32" s="19">
        <f ca="1">INDIRECT("Sheet1!"&amp;INDIRECT("R1C"&amp;COLUMN(),FALSE)&amp;INDIRECT("AC"&amp;ROW()))</f>
        <v>99000</v>
      </c>
      <c r="I32" s="19"/>
      <c r="J32" s="19">
        <f t="shared" ca="1" si="16"/>
        <v>895000</v>
      </c>
      <c r="K32" s="19" t="str">
        <f t="shared" ca="1" si="3"/>
        <v>JPY</v>
      </c>
      <c r="L32" s="14">
        <f t="shared" ca="1" si="12"/>
        <v>0.38400000000000001</v>
      </c>
      <c r="M32" s="14">
        <f ca="1">INDIRECT("Sheet1!"&amp;INDIRECT("R1C"&amp;COLUMN(),FALSE)&amp;INDIRECT("AC"&amp;ROW())) * INDIRECT("Sheet1!D"&amp; INDIRECT("AC"&amp;ROW()))</f>
        <v>9.5</v>
      </c>
      <c r="N32" s="14" t="str">
        <f t="shared" ca="1" si="13"/>
        <v>P100</v>
      </c>
      <c r="O32" s="14">
        <f t="shared" ca="1" si="13"/>
        <v>1</v>
      </c>
      <c r="P32" s="14" t="str">
        <f t="shared" ca="1" si="13"/>
        <v>Xeon E5-2623 v3</v>
      </c>
      <c r="Q32" s="14">
        <f t="shared" ca="1" si="13"/>
        <v>2</v>
      </c>
      <c r="R32" s="14">
        <f t="shared" ca="1" si="13"/>
        <v>128</v>
      </c>
      <c r="S32" s="14" t="str">
        <f t="shared" ca="1" si="14"/>
        <v>SSD</v>
      </c>
      <c r="T32" s="14">
        <f t="shared" ca="1" si="14"/>
        <v>480</v>
      </c>
      <c r="U32" s="14" t="str">
        <f t="shared" ca="1" si="14"/>
        <v>SSD</v>
      </c>
      <c r="V32" s="14">
        <f t="shared" ca="1" si="14"/>
        <v>480</v>
      </c>
      <c r="W32" s="14" t="str">
        <f t="shared" ca="1" si="14"/>
        <v>/0.1</v>
      </c>
      <c r="X32" s="16">
        <f t="shared" ca="1" si="15"/>
        <v>0</v>
      </c>
      <c r="Y32" s="16"/>
      <c r="AC32" s="45">
        <v>35</v>
      </c>
    </row>
    <row r="33" spans="1:29" ht="20">
      <c r="A33" s="21" t="str">
        <f ca="1">INDIRECT("Sheet1!" &amp; INDIRECT("R1C"&amp;COLUMN(),FALSE) &amp; INDIRECT("AC" &amp; ROW()))</f>
        <v>LeaderTelecom</v>
      </c>
      <c r="B33" s="58" t="s">
        <v>241</v>
      </c>
      <c r="C33" s="22" t="str">
        <f ca="1">INDIRECT("Sheet1!" &amp; INDIRECT("R1C"&amp;COLUMN(),FALSE) &amp; INDIRECT("AC" &amp; ROW())) &amp;" minutely"</f>
        <v>2 x GeForce GTX 1080 minutely</v>
      </c>
      <c r="D33" s="22"/>
      <c r="E33" s="22" t="s">
        <v>247</v>
      </c>
      <c r="F33" s="13">
        <f ca="1">INDIRECT("Sheet1!"&amp;INDIRECT("R1C"&amp;COLUMN(),FALSE)&amp;INDIRECT("AC"&amp;ROW()))</f>
        <v>1.2</v>
      </c>
      <c r="K33" s="19" t="str">
        <f t="shared" ca="1" si="3"/>
        <v>EUR</v>
      </c>
      <c r="L33" s="14">
        <f t="shared" ref="L33:L55" ca="1" si="17">INDIRECT("Sheet1!"&amp;INDIRECT("R1C"&amp;COLUMN(),FALSE)&amp;INDIRECT("AC"&amp;ROW())) * INDIRECT("Sheet1!L"&amp; INDIRECT("AC"&amp;ROW()))</f>
        <v>0.43519999999999998</v>
      </c>
      <c r="M33" s="14">
        <f t="shared" ref="M33:M55" ca="1" si="18">INDIRECT("Sheet1!"&amp;INDIRECT("R1C"&amp;COLUMN(),FALSE)&amp;INDIRECT("AC"&amp;ROW())) * INDIRECT("Sheet1!D"&amp; INDIRECT("AC"&amp;ROW()))</f>
        <v>16.456</v>
      </c>
      <c r="N33" s="14" t="str">
        <f t="shared" ref="N33:W48" ca="1" si="19">INDIRECT("Sheet1!"&amp;INDIRECT("R1C"&amp;COLUMN(),FALSE)&amp;INDIRECT("AC"&amp;ROW()))</f>
        <v>GeForce GTX 1080</v>
      </c>
      <c r="O33" s="14">
        <f t="shared" ca="1" si="19"/>
        <v>2</v>
      </c>
      <c r="P33" s="14" t="str">
        <f t="shared" ca="1" si="19"/>
        <v>Xeon E5-2609 v4</v>
      </c>
      <c r="Q33" s="14">
        <f t="shared" ca="1" si="19"/>
        <v>2</v>
      </c>
      <c r="R33" s="14">
        <f t="shared" ca="1" si="19"/>
        <v>32</v>
      </c>
      <c r="S33" s="14" t="str">
        <f t="shared" ca="1" si="19"/>
        <v>SSD</v>
      </c>
      <c r="T33" s="14">
        <f t="shared" ca="1" si="19"/>
        <v>480</v>
      </c>
      <c r="U33" s="14">
        <f t="shared" ca="1" si="19"/>
        <v>0</v>
      </c>
      <c r="V33" s="14">
        <f t="shared" ca="1" si="19"/>
        <v>0</v>
      </c>
      <c r="W33" s="14" t="str">
        <f t="shared" ca="1" si="19"/>
        <v>40/1</v>
      </c>
      <c r="X33" s="16" t="str">
        <f ca="1">INDIRECT("Sheet1!"&amp;INDIRECT("R1C"&amp;COLUMN(),FALSE)&amp;INDIRECT("AC"&amp;ROW()))</f>
        <v>Included internet traffic (monthly based payments): 10 Tb/month. Included internet traffic (weekly based payments): 2.5 Tb/week. Included internet traffic (minute/hourly based payments): 0 Gb. Additional 1Gb (not included): 0,09 &amp;euro;/Gb.</v>
      </c>
      <c r="AC33" s="45">
        <v>37</v>
      </c>
    </row>
    <row r="34" spans="1:29">
      <c r="C34" s="22" t="str">
        <f ca="1">INDIRECT("Sheet1!" &amp; INDIRECT("R1C"&amp;COLUMN(),FALSE) &amp; INDIRECT("AC" &amp; ROW())) &amp;" weekly"</f>
        <v>2 x GeForce GTX 1080 weekly</v>
      </c>
      <c r="E34" s="22" t="s">
        <v>246</v>
      </c>
      <c r="G34" s="19">
        <f ca="1">INDIRECT("Sheet1!"&amp;INDIRECT("R1C"&amp;COLUMN(),FALSE)&amp;INDIRECT("AC"&amp;ROW()))</f>
        <v>199.25</v>
      </c>
      <c r="K34" s="19" t="str">
        <f t="shared" ca="1" si="3"/>
        <v>EUR</v>
      </c>
      <c r="L34" s="14">
        <f t="shared" ca="1" si="17"/>
        <v>0.43519999999999998</v>
      </c>
      <c r="M34" s="14">
        <f t="shared" ca="1" si="18"/>
        <v>16.456</v>
      </c>
      <c r="N34" s="14" t="str">
        <f t="shared" ca="1" si="19"/>
        <v>GeForce GTX 1080</v>
      </c>
      <c r="O34" s="14">
        <f t="shared" ca="1" si="19"/>
        <v>2</v>
      </c>
      <c r="P34" s="14" t="str">
        <f t="shared" ca="1" si="19"/>
        <v>Xeon E5-2609 v4</v>
      </c>
      <c r="Q34" s="14">
        <f t="shared" ca="1" si="19"/>
        <v>2</v>
      </c>
      <c r="R34" s="14">
        <f t="shared" ca="1" si="19"/>
        <v>32</v>
      </c>
      <c r="S34" s="14" t="str">
        <f t="shared" ca="1" si="19"/>
        <v>SSD</v>
      </c>
      <c r="T34" s="14">
        <f t="shared" ca="1" si="19"/>
        <v>480</v>
      </c>
      <c r="U34" s="14">
        <f t="shared" ca="1" si="19"/>
        <v>0</v>
      </c>
      <c r="V34" s="14">
        <f t="shared" ca="1" si="19"/>
        <v>0</v>
      </c>
      <c r="W34" s="14" t="str">
        <f t="shared" ca="1" si="19"/>
        <v>40/1</v>
      </c>
      <c r="X34" s="16" t="str">
        <f t="shared" ca="1" si="15"/>
        <v>Included internet traffic (monthly based payments): 10 Tb/month. Included internet traffic (weekly based payments): 2.5 Tb/week. Included internet traffic (minute/hourly based payments): 0 Gb. Additional 1Gb (not included): 0,09 &amp;euro;/Gb.</v>
      </c>
      <c r="AC34" s="45">
        <v>37</v>
      </c>
    </row>
    <row r="35" spans="1:29">
      <c r="C35" s="22" t="str">
        <f ca="1">INDIRECT("Sheet1!" &amp; INDIRECT("R1C"&amp;COLUMN(),FALSE) &amp; INDIRECT("AC" &amp; ROW())) &amp;" monthly"</f>
        <v>2 x GeForce GTX 1080 monthly</v>
      </c>
      <c r="E35" s="22" t="s">
        <v>245</v>
      </c>
      <c r="H35" s="19">
        <f ca="1">INDIRECT("Sheet1!"&amp;INDIRECT("R1C"&amp;COLUMN(),FALSE)&amp;INDIRECT("AC"&amp;ROW()))</f>
        <v>797</v>
      </c>
      <c r="K35" s="19" t="str">
        <f t="shared" ca="1" si="3"/>
        <v>EUR</v>
      </c>
      <c r="L35" s="14">
        <f t="shared" ca="1" si="17"/>
        <v>0.43519999999999998</v>
      </c>
      <c r="M35" s="14">
        <f t="shared" ca="1" si="18"/>
        <v>16.456</v>
      </c>
      <c r="N35" s="14" t="str">
        <f t="shared" ca="1" si="19"/>
        <v>GeForce GTX 1080</v>
      </c>
      <c r="O35" s="14">
        <f t="shared" ca="1" si="19"/>
        <v>2</v>
      </c>
      <c r="P35" s="14" t="str">
        <f t="shared" ca="1" si="19"/>
        <v>Xeon E5-2609 v4</v>
      </c>
      <c r="Q35" s="14">
        <f t="shared" ca="1" si="19"/>
        <v>2</v>
      </c>
      <c r="R35" s="14">
        <f t="shared" ca="1" si="19"/>
        <v>32</v>
      </c>
      <c r="S35" s="14" t="str">
        <f t="shared" ca="1" si="19"/>
        <v>SSD</v>
      </c>
      <c r="T35" s="14">
        <f t="shared" ca="1" si="19"/>
        <v>480</v>
      </c>
      <c r="U35" s="14">
        <f t="shared" ca="1" si="19"/>
        <v>0</v>
      </c>
      <c r="V35" s="14">
        <f t="shared" ca="1" si="19"/>
        <v>0</v>
      </c>
      <c r="W35" s="14" t="str">
        <f t="shared" ca="1" si="19"/>
        <v>40/1</v>
      </c>
      <c r="X35" s="16" t="str">
        <f t="shared" ca="1" si="15"/>
        <v>Included internet traffic (monthly based payments): 10 Tb/month. Included internet traffic (weekly based payments): 2.5 Tb/week. Included internet traffic (minute/hourly based payments): 0 Gb. Additional 1Gb (not included): 0,09 &amp;euro;/Gb.</v>
      </c>
      <c r="AC35" s="45">
        <v>37</v>
      </c>
    </row>
    <row r="36" spans="1:29">
      <c r="C36" s="22" t="str">
        <f ca="1">INDIRECT("Sheet1!" &amp; INDIRECT("R1C"&amp;COLUMN(),FALSE) &amp; INDIRECT("AC" &amp; ROW())) &amp;" minutely"</f>
        <v>4 x GeForce GTX 1080 minutely</v>
      </c>
      <c r="D36" s="22"/>
      <c r="E36" s="22" t="s">
        <v>249</v>
      </c>
      <c r="F36" s="13">
        <f ca="1">INDIRECT("Sheet1!"&amp;INDIRECT("R1C"&amp;COLUMN(),FALSE)&amp;INDIRECT("AC"&amp;ROW()))</f>
        <v>1.8</v>
      </c>
      <c r="H36" s="13"/>
      <c r="K36" s="19" t="str">
        <f t="shared" ca="1" si="3"/>
        <v>EUR</v>
      </c>
      <c r="L36" s="14">
        <f t="shared" ca="1" si="17"/>
        <v>0.43519999999999998</v>
      </c>
      <c r="M36" s="14">
        <f t="shared" ca="1" si="18"/>
        <v>32.911999999999999</v>
      </c>
      <c r="N36" s="14" t="str">
        <f t="shared" ca="1" si="19"/>
        <v>GeForce GTX 1080</v>
      </c>
      <c r="O36" s="14">
        <f t="shared" ca="1" si="19"/>
        <v>4</v>
      </c>
      <c r="P36" s="14" t="str">
        <f t="shared" ca="1" si="19"/>
        <v>Xeon E5-2609 v4</v>
      </c>
      <c r="Q36" s="14">
        <f t="shared" ca="1" si="19"/>
        <v>2</v>
      </c>
      <c r="R36" s="14">
        <f t="shared" ca="1" si="19"/>
        <v>64</v>
      </c>
      <c r="S36" s="14" t="str">
        <f t="shared" ca="1" si="19"/>
        <v>SSD</v>
      </c>
      <c r="T36" s="14">
        <f t="shared" ca="1" si="19"/>
        <v>480</v>
      </c>
      <c r="U36" s="14">
        <f t="shared" ca="1" si="19"/>
        <v>0</v>
      </c>
      <c r="V36" s="14">
        <f t="shared" ca="1" si="19"/>
        <v>0</v>
      </c>
      <c r="W36" s="14" t="str">
        <f t="shared" ca="1" si="19"/>
        <v>40/1</v>
      </c>
      <c r="X36" s="16" t="str">
        <f t="shared" ca="1" si="15"/>
        <v>Included internet traffic (monthly based payments): 10 Tb/month. Included internet traffic (weekly based payments): 2.5 Tb/week. Included internet traffic (minute/hourly based payments): 0 Gb. Additional 1Gb (not included): 0,09 &amp;euro;/Gb.</v>
      </c>
      <c r="AC36" s="45">
        <v>38</v>
      </c>
    </row>
    <row r="37" spans="1:29">
      <c r="C37" s="22" t="str">
        <f ca="1">INDIRECT("Sheet1!" &amp; INDIRECT("R1C"&amp;COLUMN(),FALSE) &amp; INDIRECT("AC" &amp; ROW())) &amp;" weekly"</f>
        <v>4 x GeForce GTX 1080 weekly</v>
      </c>
      <c r="E37" s="22" t="s">
        <v>248</v>
      </c>
      <c r="F37" s="13"/>
      <c r="G37" s="19">
        <f ca="1">INDIRECT("Sheet1!"&amp;INDIRECT("R1C"&amp;COLUMN(),FALSE)&amp;INDIRECT("AC"&amp;ROW()))</f>
        <v>264.58</v>
      </c>
      <c r="H37" s="13"/>
      <c r="K37" s="19" t="str">
        <f t="shared" ca="1" si="3"/>
        <v>EUR</v>
      </c>
      <c r="L37" s="14">
        <f t="shared" ca="1" si="17"/>
        <v>0.43519999999999998</v>
      </c>
      <c r="M37" s="14">
        <f t="shared" ca="1" si="18"/>
        <v>32.911999999999999</v>
      </c>
      <c r="N37" s="14" t="str">
        <f t="shared" ca="1" si="19"/>
        <v>GeForce GTX 1080</v>
      </c>
      <c r="O37" s="14">
        <f t="shared" ca="1" si="19"/>
        <v>4</v>
      </c>
      <c r="P37" s="14" t="str">
        <f t="shared" ca="1" si="19"/>
        <v>Xeon E5-2609 v4</v>
      </c>
      <c r="Q37" s="14">
        <f t="shared" ca="1" si="19"/>
        <v>2</v>
      </c>
      <c r="R37" s="14">
        <f t="shared" ca="1" si="19"/>
        <v>64</v>
      </c>
      <c r="S37" s="14" t="str">
        <f t="shared" ca="1" si="19"/>
        <v>SSD</v>
      </c>
      <c r="T37" s="14">
        <f t="shared" ca="1" si="19"/>
        <v>480</v>
      </c>
      <c r="U37" s="14">
        <f t="shared" ca="1" si="19"/>
        <v>0</v>
      </c>
      <c r="V37" s="14">
        <f t="shared" ca="1" si="19"/>
        <v>0</v>
      </c>
      <c r="W37" s="14" t="str">
        <f t="shared" ca="1" si="19"/>
        <v>40/1</v>
      </c>
      <c r="X37" s="16" t="str">
        <f t="shared" ca="1" si="15"/>
        <v>Included internet traffic (monthly based payments): 10 Tb/month. Included internet traffic (weekly based payments): 2.5 Tb/week. Included internet traffic (minute/hourly based payments): 0 Gb. Additional 1Gb (not included): 0,09 &amp;euro;/Gb.</v>
      </c>
      <c r="AC37" s="45">
        <v>38</v>
      </c>
    </row>
    <row r="38" spans="1:29">
      <c r="C38" s="22" t="str">
        <f ca="1">INDIRECT("Sheet1!" &amp; INDIRECT("R1C"&amp;COLUMN(),FALSE) &amp; INDIRECT("AC" &amp; ROW())) &amp;" monthly"</f>
        <v>4 x GeForce GTX 1080 monthly</v>
      </c>
      <c r="E38" s="22" t="s">
        <v>250</v>
      </c>
      <c r="F38" s="13"/>
      <c r="H38" s="19">
        <f ca="1">INDIRECT("Sheet1!"&amp;INDIRECT("R1C"&amp;COLUMN(),FALSE)&amp;INDIRECT("AC"&amp;ROW()))</f>
        <v>1058.33</v>
      </c>
      <c r="K38" s="19" t="str">
        <f t="shared" ca="1" si="3"/>
        <v>EUR</v>
      </c>
      <c r="L38" s="14">
        <f t="shared" ca="1" si="17"/>
        <v>0.43519999999999998</v>
      </c>
      <c r="M38" s="14">
        <f t="shared" ca="1" si="18"/>
        <v>32.911999999999999</v>
      </c>
      <c r="N38" s="14" t="str">
        <f t="shared" ca="1" si="19"/>
        <v>GeForce GTX 1080</v>
      </c>
      <c r="O38" s="14">
        <f t="shared" ca="1" si="19"/>
        <v>4</v>
      </c>
      <c r="P38" s="14" t="str">
        <f t="shared" ca="1" si="19"/>
        <v>Xeon E5-2609 v4</v>
      </c>
      <c r="Q38" s="14">
        <f t="shared" ca="1" si="19"/>
        <v>2</v>
      </c>
      <c r="R38" s="14">
        <f t="shared" ca="1" si="19"/>
        <v>64</v>
      </c>
      <c r="S38" s="14" t="str">
        <f t="shared" ca="1" si="19"/>
        <v>SSD</v>
      </c>
      <c r="T38" s="14">
        <f t="shared" ca="1" si="19"/>
        <v>480</v>
      </c>
      <c r="U38" s="14">
        <f t="shared" ca="1" si="19"/>
        <v>0</v>
      </c>
      <c r="V38" s="14">
        <f t="shared" ca="1" si="19"/>
        <v>0</v>
      </c>
      <c r="W38" s="14" t="str">
        <f t="shared" ca="1" si="19"/>
        <v>40/1</v>
      </c>
      <c r="X38" s="16" t="str">
        <f t="shared" ca="1" si="15"/>
        <v>Included internet traffic (monthly based payments): 10 Tb/month. Included internet traffic (weekly based payments): 2.5 Tb/week. Included internet traffic (minute/hourly based payments): 0 Gb. Additional 1Gb (not included): 0,09 &amp;euro;/Gb.</v>
      </c>
      <c r="AC38" s="45">
        <v>38</v>
      </c>
    </row>
    <row r="39" spans="1:29">
      <c r="C39" s="22" t="str">
        <f ca="1">INDIRECT("Sheet1!" &amp; INDIRECT("R1C"&amp;COLUMN(),FALSE) &amp; INDIRECT("AC" &amp; ROW())) &amp;" minutely"</f>
        <v>8 x GeForce GTX 1080 minutely</v>
      </c>
      <c r="D39" s="41"/>
      <c r="E39" s="41" t="s">
        <v>251</v>
      </c>
      <c r="F39" s="13">
        <f ca="1">INDIRECT("Sheet1!"&amp;INDIRECT("R1C"&amp;COLUMN(),FALSE)&amp;INDIRECT("AC"&amp;ROW()))</f>
        <v>3</v>
      </c>
      <c r="G39" s="43"/>
      <c r="H39" s="43"/>
      <c r="I39" s="43"/>
      <c r="J39" s="43"/>
      <c r="K39" s="19" t="str">
        <f t="shared" ca="1" si="3"/>
        <v>EUR</v>
      </c>
      <c r="L39" s="14">
        <f t="shared" ca="1" si="17"/>
        <v>0.70399999999999996</v>
      </c>
      <c r="M39" s="14">
        <f t="shared" ca="1" si="18"/>
        <v>65.823999999999998</v>
      </c>
      <c r="N39" s="14" t="str">
        <f t="shared" ca="1" si="19"/>
        <v>GeForce GTX 1080</v>
      </c>
      <c r="O39" s="14">
        <f t="shared" ca="1" si="19"/>
        <v>8</v>
      </c>
      <c r="P39" s="14" t="str">
        <f t="shared" ca="1" si="19"/>
        <v>Xeon E5-2630 v4</v>
      </c>
      <c r="Q39" s="14">
        <f t="shared" ca="1" si="19"/>
        <v>2</v>
      </c>
      <c r="R39" s="14">
        <f t="shared" ca="1" si="19"/>
        <v>128</v>
      </c>
      <c r="S39" s="14" t="str">
        <f t="shared" ca="1" si="19"/>
        <v>SSD</v>
      </c>
      <c r="T39" s="14">
        <f t="shared" ca="1" si="19"/>
        <v>960</v>
      </c>
      <c r="U39" s="14">
        <f t="shared" ca="1" si="19"/>
        <v>0</v>
      </c>
      <c r="V39" s="14">
        <f t="shared" ca="1" si="19"/>
        <v>0</v>
      </c>
      <c r="W39" s="14" t="str">
        <f t="shared" ca="1" si="19"/>
        <v>40/1</v>
      </c>
      <c r="X39" s="16" t="str">
        <f t="shared" ca="1" si="15"/>
        <v>Included internet traffic (monthly based payments): 10 Tb/month. Included internet traffic (weekly based payments): 2.5 Tb/week. Included internet traffic (minute/hourly based payments): 0 Gb. Additional 1Gb (not included): 0,09 &amp;euro;/Gb.</v>
      </c>
      <c r="AC39" s="45">
        <v>39</v>
      </c>
    </row>
    <row r="40" spans="1:29">
      <c r="C40" s="22" t="str">
        <f ca="1">INDIRECT("Sheet1!" &amp; INDIRECT("R1C"&amp;COLUMN(),FALSE) &amp; INDIRECT("AC" &amp; ROW())) &amp;" weekly"</f>
        <v>8 x GeForce GTX 1080 weekly</v>
      </c>
      <c r="D40" s="43"/>
      <c r="E40" s="41" t="s">
        <v>252</v>
      </c>
      <c r="F40" s="43"/>
      <c r="G40" s="19">
        <f ca="1">INDIRECT("Sheet1!"&amp;INDIRECT("R1C"&amp;COLUMN(),FALSE)&amp;INDIRECT("AC"&amp;ROW()))</f>
        <v>504.25</v>
      </c>
      <c r="H40" s="43"/>
      <c r="I40" s="43"/>
      <c r="J40" s="43"/>
      <c r="K40" s="19" t="str">
        <f t="shared" ca="1" si="3"/>
        <v>EUR</v>
      </c>
      <c r="L40" s="14">
        <f t="shared" ca="1" si="17"/>
        <v>0.70399999999999996</v>
      </c>
      <c r="M40" s="14">
        <f t="shared" ca="1" si="18"/>
        <v>65.823999999999998</v>
      </c>
      <c r="N40" s="14" t="str">
        <f t="shared" ca="1" si="19"/>
        <v>GeForce GTX 1080</v>
      </c>
      <c r="O40" s="14">
        <f t="shared" ca="1" si="19"/>
        <v>8</v>
      </c>
      <c r="P40" s="14" t="str">
        <f t="shared" ca="1" si="19"/>
        <v>Xeon E5-2630 v4</v>
      </c>
      <c r="Q40" s="14">
        <f t="shared" ca="1" si="19"/>
        <v>2</v>
      </c>
      <c r="R40" s="14">
        <f t="shared" ca="1" si="19"/>
        <v>128</v>
      </c>
      <c r="S40" s="14" t="str">
        <f t="shared" ca="1" si="19"/>
        <v>SSD</v>
      </c>
      <c r="T40" s="14">
        <f t="shared" ca="1" si="19"/>
        <v>960</v>
      </c>
      <c r="U40" s="14">
        <f t="shared" ca="1" si="19"/>
        <v>0</v>
      </c>
      <c r="V40" s="14">
        <f t="shared" ca="1" si="19"/>
        <v>0</v>
      </c>
      <c r="W40" s="14" t="str">
        <f t="shared" ca="1" si="19"/>
        <v>40/1</v>
      </c>
      <c r="X40" s="16" t="str">
        <f t="shared" ca="1" si="15"/>
        <v>Included internet traffic (monthly based payments): 10 Tb/month. Included internet traffic (weekly based payments): 2.5 Tb/week. Included internet traffic (minute/hourly based payments): 0 Gb. Additional 1Gb (not included): 0,09 &amp;euro;/Gb.</v>
      </c>
      <c r="AC40" s="45">
        <v>39</v>
      </c>
    </row>
    <row r="41" spans="1:29">
      <c r="C41" s="22" t="str">
        <f ca="1">INDIRECT("Sheet1!" &amp; INDIRECT("R1C"&amp;COLUMN(),FALSE) &amp; INDIRECT("AC" &amp; ROW())) &amp;" monthly"</f>
        <v>8 x GeForce GTX 1080 monthly</v>
      </c>
      <c r="D41" s="43"/>
      <c r="E41" s="41" t="s">
        <v>253</v>
      </c>
      <c r="F41" s="43"/>
      <c r="G41" s="43"/>
      <c r="H41" s="19">
        <f ca="1">INDIRECT("Sheet1!"&amp;INDIRECT("R1C"&amp;COLUMN(),FALSE)&amp;INDIRECT("AC"&amp;ROW()))</f>
        <v>2017</v>
      </c>
      <c r="I41" s="43"/>
      <c r="J41" s="43"/>
      <c r="K41" s="19" t="str">
        <f t="shared" ca="1" si="3"/>
        <v>EUR</v>
      </c>
      <c r="L41" s="14">
        <f t="shared" ca="1" si="17"/>
        <v>0.70399999999999996</v>
      </c>
      <c r="M41" s="14">
        <f t="shared" ca="1" si="18"/>
        <v>65.823999999999998</v>
      </c>
      <c r="N41" s="14" t="str">
        <f t="shared" ca="1" si="19"/>
        <v>GeForce GTX 1080</v>
      </c>
      <c r="O41" s="14">
        <f t="shared" ca="1" si="19"/>
        <v>8</v>
      </c>
      <c r="P41" s="14" t="str">
        <f t="shared" ca="1" si="19"/>
        <v>Xeon E5-2630 v4</v>
      </c>
      <c r="Q41" s="14">
        <f t="shared" ca="1" si="19"/>
        <v>2</v>
      </c>
      <c r="R41" s="14">
        <f t="shared" ca="1" si="19"/>
        <v>128</v>
      </c>
      <c r="S41" s="14" t="str">
        <f t="shared" ca="1" si="19"/>
        <v>SSD</v>
      </c>
      <c r="T41" s="14">
        <f t="shared" ca="1" si="19"/>
        <v>960</v>
      </c>
      <c r="U41" s="14">
        <f t="shared" ca="1" si="19"/>
        <v>0</v>
      </c>
      <c r="V41" s="14">
        <f t="shared" ca="1" si="19"/>
        <v>0</v>
      </c>
      <c r="W41" s="14" t="str">
        <f t="shared" ca="1" si="19"/>
        <v>40/1</v>
      </c>
      <c r="X41" s="16" t="str">
        <f t="shared" ca="1" si="15"/>
        <v>Included internet traffic (monthly based payments): 10 Tb/month. Included internet traffic (weekly based payments): 2.5 Tb/week. Included internet traffic (minute/hourly based payments): 0 Gb. Additional 1Gb (not included): 0,09 &amp;euro;/Gb.</v>
      </c>
      <c r="AC41" s="45">
        <v>39</v>
      </c>
    </row>
    <row r="42" spans="1:29">
      <c r="C42" s="22" t="str">
        <f ca="1">INDIRECT("Sheet1!" &amp; INDIRECT("R1C"&amp;COLUMN(),FALSE) &amp; INDIRECT("AC" &amp; ROW())) &amp;" minutely"</f>
        <v>1 x Tesla P100 minutely</v>
      </c>
      <c r="E42" s="22" t="s">
        <v>267</v>
      </c>
      <c r="F42" s="13">
        <f ca="1">INDIRECT("Sheet1!"&amp;INDIRECT("R1C"&amp;COLUMN(),FALSE)&amp;INDIRECT("AC"&amp;ROW()))</f>
        <v>1.8</v>
      </c>
      <c r="H42" s="13"/>
      <c r="K42" s="19" t="str">
        <f t="shared" ca="1" si="3"/>
        <v>EUR</v>
      </c>
      <c r="L42" s="14">
        <f t="shared" ca="1" si="17"/>
        <v>0.70399999999999996</v>
      </c>
      <c r="M42" s="14">
        <f t="shared" ca="1" si="18"/>
        <v>9.5</v>
      </c>
      <c r="N42" s="14" t="str">
        <f t="shared" ca="1" si="19"/>
        <v>P100</v>
      </c>
      <c r="O42" s="14">
        <f t="shared" ca="1" si="19"/>
        <v>1</v>
      </c>
      <c r="P42" s="14" t="str">
        <f t="shared" ca="1" si="19"/>
        <v>Xeon E5-2630 v4</v>
      </c>
      <c r="Q42" s="14">
        <f t="shared" ca="1" si="19"/>
        <v>2</v>
      </c>
      <c r="R42" s="14">
        <f t="shared" ca="1" si="19"/>
        <v>32</v>
      </c>
      <c r="S42" s="14" t="str">
        <f t="shared" ca="1" si="19"/>
        <v>SSD</v>
      </c>
      <c r="T42" s="14">
        <f t="shared" ca="1" si="19"/>
        <v>480</v>
      </c>
      <c r="U42" s="14">
        <f t="shared" ca="1" si="19"/>
        <v>0</v>
      </c>
      <c r="V42" s="14">
        <f t="shared" ca="1" si="19"/>
        <v>0</v>
      </c>
      <c r="W42" s="14" t="str">
        <f t="shared" ca="1" si="19"/>
        <v>40/1</v>
      </c>
      <c r="X42" s="16" t="str">
        <f ca="1">INDIRECT("Sheet1!"&amp;INDIRECT("R1C"&amp;COLUMN(),FALSE)&amp;INDIRECT("AC"&amp;ROW()))</f>
        <v>Included internet traffic (monthly based payments): 10 Tb/month. Included internet traffic (weekly based payments): 2.5 Tb/week. Included internet traffic (minute/hourly based payments): 0 Gb. Additional 1Gb (not included): 0,09 &amp;euro;/Gb.</v>
      </c>
      <c r="Z42" s="13"/>
      <c r="AA42" s="13"/>
      <c r="AB42" s="13"/>
      <c r="AC42" s="45">
        <v>40</v>
      </c>
    </row>
    <row r="43" spans="1:29">
      <c r="C43" s="22" t="str">
        <f ca="1">INDIRECT("Sheet1!" &amp; INDIRECT("R1C"&amp;COLUMN(),FALSE) &amp; INDIRECT("AC" &amp; ROW())) &amp;" weekly"</f>
        <v>1 x Tesla P100 weekly</v>
      </c>
      <c r="E43" s="22" t="s">
        <v>281</v>
      </c>
      <c r="F43" s="13"/>
      <c r="G43" s="19">
        <f ca="1">INDIRECT("Sheet1!"&amp;INDIRECT("R1C"&amp;COLUMN(),FALSE)&amp;INDIRECT("AC"&amp;ROW()))</f>
        <v>322.18</v>
      </c>
      <c r="H43" s="13"/>
      <c r="K43" s="19" t="str">
        <f t="shared" ca="1" si="3"/>
        <v>EUR</v>
      </c>
      <c r="L43" s="14">
        <f t="shared" ca="1" si="17"/>
        <v>0.70399999999999996</v>
      </c>
      <c r="M43" s="14">
        <f t="shared" ca="1" si="18"/>
        <v>9.5</v>
      </c>
      <c r="N43" s="14" t="str">
        <f t="shared" ca="1" si="19"/>
        <v>P100</v>
      </c>
      <c r="O43" s="14">
        <f t="shared" ca="1" si="19"/>
        <v>1</v>
      </c>
      <c r="P43" s="14" t="str">
        <f t="shared" ca="1" si="19"/>
        <v>Xeon E5-2630 v4</v>
      </c>
      <c r="Q43" s="14">
        <f t="shared" ca="1" si="19"/>
        <v>2</v>
      </c>
      <c r="R43" s="14">
        <f t="shared" ca="1" si="19"/>
        <v>32</v>
      </c>
      <c r="S43" s="14" t="str">
        <f t="shared" ca="1" si="19"/>
        <v>SSD</v>
      </c>
      <c r="T43" s="14">
        <f t="shared" ca="1" si="19"/>
        <v>480</v>
      </c>
      <c r="U43" s="14">
        <f t="shared" ca="1" si="19"/>
        <v>0</v>
      </c>
      <c r="V43" s="14">
        <f t="shared" ca="1" si="19"/>
        <v>0</v>
      </c>
      <c r="W43" s="14" t="str">
        <f t="shared" ca="1" si="19"/>
        <v>40/1</v>
      </c>
      <c r="X43" s="16" t="str">
        <f t="shared" ca="1" si="15"/>
        <v>Included internet traffic (monthly based payments): 10 Tb/month. Included internet traffic (weekly based payments): 2.5 Tb/week. Included internet traffic (minute/hourly based payments): 0 Gb. Additional 1Gb (not included): 0,09 &amp;euro;/Gb.</v>
      </c>
      <c r="Z43" s="13"/>
      <c r="AA43" s="13"/>
      <c r="AB43" s="13"/>
      <c r="AC43" s="45">
        <v>40</v>
      </c>
    </row>
    <row r="44" spans="1:29">
      <c r="C44" s="22" t="str">
        <f ca="1">INDIRECT("Sheet1!" &amp; INDIRECT("R1C"&amp;COLUMN(),FALSE) &amp; INDIRECT("AC" &amp; ROW())) &amp;" monthly"</f>
        <v>1 x Tesla P100 monthly</v>
      </c>
      <c r="E44" s="22" t="s">
        <v>268</v>
      </c>
      <c r="F44" s="13"/>
      <c r="H44" s="19">
        <f ca="1">INDIRECT("Sheet1!"&amp;INDIRECT("R1C"&amp;COLUMN(),FALSE)&amp;INDIRECT("AC"&amp;ROW()))</f>
        <v>1288.7</v>
      </c>
      <c r="K44" s="19" t="str">
        <f t="shared" ca="1" si="3"/>
        <v>EUR</v>
      </c>
      <c r="L44" s="14">
        <f t="shared" ca="1" si="17"/>
        <v>0.70399999999999996</v>
      </c>
      <c r="M44" s="14">
        <f t="shared" ca="1" si="18"/>
        <v>9.5</v>
      </c>
      <c r="N44" s="14" t="str">
        <f t="shared" ca="1" si="19"/>
        <v>P100</v>
      </c>
      <c r="O44" s="14">
        <f t="shared" ca="1" si="19"/>
        <v>1</v>
      </c>
      <c r="P44" s="14" t="str">
        <f t="shared" ca="1" si="19"/>
        <v>Xeon E5-2630 v4</v>
      </c>
      <c r="Q44" s="14">
        <f t="shared" ca="1" si="19"/>
        <v>2</v>
      </c>
      <c r="R44" s="14">
        <f t="shared" ca="1" si="19"/>
        <v>32</v>
      </c>
      <c r="S44" s="14" t="str">
        <f t="shared" ca="1" si="19"/>
        <v>SSD</v>
      </c>
      <c r="T44" s="14">
        <f t="shared" ca="1" si="19"/>
        <v>480</v>
      </c>
      <c r="U44" s="14">
        <f t="shared" ca="1" si="19"/>
        <v>0</v>
      </c>
      <c r="V44" s="14">
        <f t="shared" ca="1" si="19"/>
        <v>0</v>
      </c>
      <c r="W44" s="14" t="str">
        <f t="shared" ca="1" si="19"/>
        <v>40/1</v>
      </c>
      <c r="X44" s="16" t="str">
        <f t="shared" ca="1" si="15"/>
        <v>Included internet traffic (monthly based payments): 10 Tb/month. Included internet traffic (weekly based payments): 2.5 Tb/week. Included internet traffic (minute/hourly based payments): 0 Gb. Additional 1Gb (not included): 0,09 &amp;euro;/Gb.</v>
      </c>
      <c r="Z44" s="13"/>
      <c r="AA44" s="13"/>
      <c r="AB44" s="13"/>
      <c r="AC44" s="45">
        <v>40</v>
      </c>
    </row>
    <row r="45" spans="1:29">
      <c r="C45" s="22" t="str">
        <f ca="1">INDIRECT("Sheet1!" &amp; INDIRECT("R1C"&amp;COLUMN(),FALSE) &amp; INDIRECT("AC" &amp; ROW())) &amp;" minutely"</f>
        <v>2 x Tesla P100 minutely</v>
      </c>
      <c r="D45" s="22"/>
      <c r="E45" s="22" t="s">
        <v>269</v>
      </c>
      <c r="F45" s="13">
        <f ca="1">INDIRECT("Sheet1!"&amp;INDIRECT("R1C"&amp;COLUMN(),FALSE)&amp;INDIRECT("AC"&amp;ROW()))</f>
        <v>2.4</v>
      </c>
      <c r="H45" s="13"/>
      <c r="K45" s="19" t="str">
        <f t="shared" ca="1" si="3"/>
        <v>EUR</v>
      </c>
      <c r="L45" s="14">
        <f t="shared" ca="1" si="17"/>
        <v>0.70399999999999996</v>
      </c>
      <c r="M45" s="14">
        <f t="shared" ca="1" si="18"/>
        <v>19</v>
      </c>
      <c r="N45" s="14" t="str">
        <f t="shared" ca="1" si="19"/>
        <v>P100</v>
      </c>
      <c r="O45" s="14">
        <f t="shared" ca="1" si="19"/>
        <v>2</v>
      </c>
      <c r="P45" s="14" t="str">
        <f t="shared" ca="1" si="19"/>
        <v>Xeon E5-2630 v4</v>
      </c>
      <c r="Q45" s="14">
        <f t="shared" ca="1" si="19"/>
        <v>2</v>
      </c>
      <c r="R45" s="14">
        <f t="shared" ca="1" si="19"/>
        <v>32</v>
      </c>
      <c r="S45" s="14" t="str">
        <f t="shared" ca="1" si="19"/>
        <v>SSD</v>
      </c>
      <c r="T45" s="14">
        <f t="shared" ca="1" si="19"/>
        <v>480</v>
      </c>
      <c r="U45" s="14">
        <f t="shared" ca="1" si="19"/>
        <v>0</v>
      </c>
      <c r="V45" s="14">
        <f t="shared" ca="1" si="19"/>
        <v>0</v>
      </c>
      <c r="W45" s="14" t="str">
        <f t="shared" ca="1" si="19"/>
        <v>40/1</v>
      </c>
      <c r="X45" s="16" t="str">
        <f t="shared" ca="1" si="15"/>
        <v>Included internet traffic (monthly based payments): 10 Tb/month. Included internet traffic (weekly based payments): 2.5 Tb/week. Included internet traffic (minute/hourly based payments): 0 Gb. Additional 1Gb (not included): 0,09 &amp;euro;/Gb.</v>
      </c>
      <c r="Z45" s="13"/>
      <c r="AA45" s="13"/>
      <c r="AB45" s="13"/>
      <c r="AC45" s="45">
        <v>41</v>
      </c>
    </row>
    <row r="46" spans="1:29">
      <c r="C46" s="22" t="str">
        <f ca="1">INDIRECT("Sheet1!" &amp; INDIRECT("R1C"&amp;COLUMN(),FALSE) &amp; INDIRECT("AC" &amp; ROW())) &amp;" weekly"</f>
        <v>2 x Tesla P100 weekly</v>
      </c>
      <c r="E46" s="22" t="s">
        <v>280</v>
      </c>
      <c r="F46" s="13"/>
      <c r="G46" s="19">
        <f ca="1">INDIRECT("Sheet1!"&amp;INDIRECT("R1C"&amp;COLUMN(),FALSE)&amp;INDIRECT("AC"&amp;ROW()))</f>
        <v>439.68</v>
      </c>
      <c r="H46" s="13"/>
      <c r="K46" s="19" t="str">
        <f t="shared" ca="1" si="3"/>
        <v>EUR</v>
      </c>
      <c r="L46" s="14">
        <f t="shared" ca="1" si="17"/>
        <v>0.70399999999999996</v>
      </c>
      <c r="M46" s="14">
        <f t="shared" ca="1" si="18"/>
        <v>19</v>
      </c>
      <c r="N46" s="14" t="str">
        <f t="shared" ca="1" si="19"/>
        <v>P100</v>
      </c>
      <c r="O46" s="14">
        <f t="shared" ca="1" si="19"/>
        <v>2</v>
      </c>
      <c r="P46" s="14" t="str">
        <f t="shared" ca="1" si="19"/>
        <v>Xeon E5-2630 v4</v>
      </c>
      <c r="Q46" s="14">
        <f t="shared" ca="1" si="19"/>
        <v>2</v>
      </c>
      <c r="R46" s="14">
        <f t="shared" ca="1" si="19"/>
        <v>32</v>
      </c>
      <c r="S46" s="14" t="str">
        <f t="shared" ca="1" si="19"/>
        <v>SSD</v>
      </c>
      <c r="T46" s="14">
        <f t="shared" ca="1" si="19"/>
        <v>480</v>
      </c>
      <c r="U46" s="14">
        <f t="shared" ca="1" si="19"/>
        <v>0</v>
      </c>
      <c r="V46" s="14">
        <f t="shared" ca="1" si="19"/>
        <v>0</v>
      </c>
      <c r="W46" s="14" t="str">
        <f t="shared" ca="1" si="19"/>
        <v>40/1</v>
      </c>
      <c r="X46" s="16" t="str">
        <f t="shared" ca="1" si="15"/>
        <v>Included internet traffic (monthly based payments): 10 Tb/month. Included internet traffic (weekly based payments): 2.5 Tb/week. Included internet traffic (minute/hourly based payments): 0 Gb. Additional 1Gb (not included): 0,09 &amp;euro;/Gb.</v>
      </c>
      <c r="Z46" s="13"/>
      <c r="AA46" s="13"/>
      <c r="AB46" s="13"/>
      <c r="AC46" s="45">
        <v>41</v>
      </c>
    </row>
    <row r="47" spans="1:29">
      <c r="C47" s="22" t="str">
        <f ca="1">INDIRECT("Sheet1!" &amp; INDIRECT("R1C"&amp;COLUMN(),FALSE) &amp; INDIRECT("AC" &amp; ROW())) &amp;" monthly"</f>
        <v>2 x Tesla P100 monthly</v>
      </c>
      <c r="E47" s="22" t="s">
        <v>270</v>
      </c>
      <c r="F47" s="13"/>
      <c r="H47" s="19">
        <f ca="1">INDIRECT("Sheet1!"&amp;INDIRECT("R1C"&amp;COLUMN(),FALSE)&amp;INDIRECT("AC"&amp;ROW()))</f>
        <v>1758.7</v>
      </c>
      <c r="K47" s="19" t="str">
        <f t="shared" ca="1" si="3"/>
        <v>EUR</v>
      </c>
      <c r="L47" s="14">
        <f t="shared" ca="1" si="17"/>
        <v>0.70399999999999996</v>
      </c>
      <c r="M47" s="14">
        <f t="shared" ca="1" si="18"/>
        <v>19</v>
      </c>
      <c r="N47" s="14" t="str">
        <f t="shared" ca="1" si="19"/>
        <v>P100</v>
      </c>
      <c r="O47" s="14">
        <f t="shared" ca="1" si="19"/>
        <v>2</v>
      </c>
      <c r="P47" s="14" t="str">
        <f t="shared" ca="1" si="19"/>
        <v>Xeon E5-2630 v4</v>
      </c>
      <c r="Q47" s="14">
        <f t="shared" ca="1" si="19"/>
        <v>2</v>
      </c>
      <c r="R47" s="14">
        <f t="shared" ca="1" si="19"/>
        <v>32</v>
      </c>
      <c r="S47" s="14" t="str">
        <f t="shared" ca="1" si="19"/>
        <v>SSD</v>
      </c>
      <c r="T47" s="14">
        <f t="shared" ca="1" si="19"/>
        <v>480</v>
      </c>
      <c r="U47" s="14">
        <f t="shared" ca="1" si="19"/>
        <v>0</v>
      </c>
      <c r="V47" s="14">
        <f t="shared" ca="1" si="19"/>
        <v>0</v>
      </c>
      <c r="W47" s="14" t="str">
        <f t="shared" ca="1" si="19"/>
        <v>40/1</v>
      </c>
      <c r="X47" s="16" t="str">
        <f t="shared" ca="1" si="15"/>
        <v>Included internet traffic (monthly based payments): 10 Tb/month. Included internet traffic (weekly based payments): 2.5 Tb/week. Included internet traffic (minute/hourly based payments): 0 Gb. Additional 1Gb (not included): 0,09 &amp;euro;/Gb.</v>
      </c>
      <c r="Z47" s="13"/>
      <c r="AA47" s="13"/>
      <c r="AB47" s="13"/>
      <c r="AC47" s="45">
        <v>41</v>
      </c>
    </row>
    <row r="48" spans="1:29">
      <c r="C48" s="22" t="str">
        <f ca="1">INDIRECT("Sheet1!" &amp; INDIRECT("R1C"&amp;COLUMN(),FALSE) &amp; INDIRECT("AC" &amp; ROW())) &amp;" minutely"</f>
        <v>2 x Tesla P100 NVLink minutely</v>
      </c>
      <c r="D48" s="41"/>
      <c r="E48" s="22" t="s">
        <v>274</v>
      </c>
      <c r="F48" s="13">
        <f ca="1">INDIRECT("Sheet1!"&amp;INDIRECT("R1C"&amp;COLUMN(),FALSE)&amp;INDIRECT("AC"&amp;ROW()))</f>
        <v>4.2</v>
      </c>
      <c r="G48" s="43"/>
      <c r="H48" s="43"/>
      <c r="I48" s="43"/>
      <c r="J48" s="43"/>
      <c r="K48" s="19" t="str">
        <f t="shared" ca="1" si="3"/>
        <v>EUR</v>
      </c>
      <c r="L48" s="14">
        <f t="shared" ca="1" si="17"/>
        <v>0.70399999999999996</v>
      </c>
      <c r="M48" s="14">
        <f t="shared" ca="1" si="18"/>
        <v>19</v>
      </c>
      <c r="N48" s="14" t="str">
        <f t="shared" ca="1" si="19"/>
        <v>P100</v>
      </c>
      <c r="O48" s="14">
        <f t="shared" ca="1" si="19"/>
        <v>2</v>
      </c>
      <c r="P48" s="14" t="str">
        <f t="shared" ca="1" si="19"/>
        <v>Xeon E5-2630 v4</v>
      </c>
      <c r="Q48" s="14">
        <f t="shared" ca="1" si="19"/>
        <v>2</v>
      </c>
      <c r="R48" s="14">
        <f t="shared" ca="1" si="19"/>
        <v>64</v>
      </c>
      <c r="S48" s="14" t="str">
        <f t="shared" ca="1" si="19"/>
        <v>SSD</v>
      </c>
      <c r="T48" s="14">
        <f t="shared" ca="1" si="19"/>
        <v>960</v>
      </c>
      <c r="U48" s="14">
        <f t="shared" ca="1" si="19"/>
        <v>0</v>
      </c>
      <c r="V48" s="14">
        <f t="shared" ca="1" si="19"/>
        <v>0</v>
      </c>
      <c r="W48" s="14" t="str">
        <f t="shared" ca="1" si="19"/>
        <v>40/1</v>
      </c>
      <c r="X48" s="16" t="str">
        <f t="shared" ca="1" si="15"/>
        <v>Included internet traffic (monthly based payments): 10 Tb/month. Included internet traffic (weekly based payments): 2.5 Tb/week. Included internet traffic (minute/hourly based payments): 0 Gb. Additional 1Gb (not included): 0,09 &amp;euro;/Gb.</v>
      </c>
      <c r="Z48" s="13"/>
      <c r="AA48" s="13"/>
      <c r="AB48" s="13"/>
      <c r="AC48" s="45">
        <v>42</v>
      </c>
    </row>
    <row r="49" spans="3:29">
      <c r="C49" s="22" t="str">
        <f ca="1">INDIRECT("Sheet1!" &amp; INDIRECT("R1C"&amp;COLUMN(),FALSE) &amp; INDIRECT("AC" &amp; ROW())) &amp;" weekly"</f>
        <v>2 x Tesla P100 NVLink weekly</v>
      </c>
      <c r="D49" s="43"/>
      <c r="E49" s="22" t="s">
        <v>278</v>
      </c>
      <c r="F49" s="43"/>
      <c r="G49" s="19">
        <f ca="1">INDIRECT("Sheet1!"&amp;INDIRECT("R1C"&amp;COLUMN(),FALSE)&amp;INDIRECT("AC"&amp;ROW()))</f>
        <v>786.25</v>
      </c>
      <c r="H49" s="43"/>
      <c r="I49" s="43"/>
      <c r="J49" s="43"/>
      <c r="K49" s="19" t="str">
        <f t="shared" ca="1" si="3"/>
        <v>EUR</v>
      </c>
      <c r="L49" s="14">
        <f t="shared" ca="1" si="17"/>
        <v>0.70399999999999996</v>
      </c>
      <c r="M49" s="14">
        <f t="shared" ca="1" si="18"/>
        <v>19</v>
      </c>
      <c r="N49" s="14" t="str">
        <f t="shared" ref="N49:W55" ca="1" si="20">INDIRECT("Sheet1!"&amp;INDIRECT("R1C"&amp;COLUMN(),FALSE)&amp;INDIRECT("AC"&amp;ROW()))</f>
        <v>P100</v>
      </c>
      <c r="O49" s="14">
        <f t="shared" ca="1" si="20"/>
        <v>2</v>
      </c>
      <c r="P49" s="14" t="str">
        <f t="shared" ca="1" si="20"/>
        <v>Xeon E5-2630 v4</v>
      </c>
      <c r="Q49" s="14">
        <f t="shared" ca="1" si="20"/>
        <v>2</v>
      </c>
      <c r="R49" s="14">
        <f t="shared" ca="1" si="20"/>
        <v>64</v>
      </c>
      <c r="S49" s="14" t="str">
        <f t="shared" ca="1" si="20"/>
        <v>SSD</v>
      </c>
      <c r="T49" s="14">
        <f t="shared" ca="1" si="20"/>
        <v>960</v>
      </c>
      <c r="U49" s="14">
        <f t="shared" ca="1" si="20"/>
        <v>0</v>
      </c>
      <c r="V49" s="14">
        <f t="shared" ca="1" si="20"/>
        <v>0</v>
      </c>
      <c r="W49" s="14" t="str">
        <f t="shared" ca="1" si="20"/>
        <v>40/1</v>
      </c>
      <c r="X49" s="16" t="str">
        <f t="shared" ca="1" si="15"/>
        <v>Included internet traffic (monthly based payments): 10 Tb/month. Included internet traffic (weekly based payments): 2.5 Tb/week. Included internet traffic (minute/hourly based payments): 0 Gb. Additional 1Gb (not included): 0,09 &amp;euro;/Gb.</v>
      </c>
      <c r="Z49" s="13"/>
      <c r="AA49" s="13"/>
      <c r="AB49" s="13"/>
      <c r="AC49" s="45">
        <v>42</v>
      </c>
    </row>
    <row r="50" spans="3:29">
      <c r="C50" s="22" t="str">
        <f ca="1">INDIRECT("Sheet1!" &amp; INDIRECT("R1C"&amp;COLUMN(),FALSE) &amp; INDIRECT("AC" &amp; ROW())) &amp;" monthly"</f>
        <v>2 x Tesla P100 NVLink monthly</v>
      </c>
      <c r="D50" s="43"/>
      <c r="E50" s="22" t="s">
        <v>275</v>
      </c>
      <c r="F50" s="43"/>
      <c r="G50" s="43"/>
      <c r="H50" s="19">
        <f ca="1">INDIRECT("Sheet1!"&amp;INDIRECT("R1C"&amp;COLUMN(),FALSE)&amp;INDIRECT("AC"&amp;ROW()))</f>
        <v>3145</v>
      </c>
      <c r="I50" s="43"/>
      <c r="J50" s="43"/>
      <c r="K50" s="19" t="str">
        <f t="shared" ca="1" si="3"/>
        <v>EUR</v>
      </c>
      <c r="L50" s="14">
        <f t="shared" ca="1" si="17"/>
        <v>0.70399999999999996</v>
      </c>
      <c r="M50" s="14">
        <f t="shared" ca="1" si="18"/>
        <v>19</v>
      </c>
      <c r="N50" s="14" t="str">
        <f t="shared" ca="1" si="20"/>
        <v>P100</v>
      </c>
      <c r="O50" s="14">
        <f t="shared" ca="1" si="20"/>
        <v>2</v>
      </c>
      <c r="P50" s="14" t="str">
        <f t="shared" ca="1" si="20"/>
        <v>Xeon E5-2630 v4</v>
      </c>
      <c r="Q50" s="14">
        <f t="shared" ca="1" si="20"/>
        <v>2</v>
      </c>
      <c r="R50" s="14">
        <f t="shared" ca="1" si="20"/>
        <v>64</v>
      </c>
      <c r="S50" s="14" t="str">
        <f t="shared" ca="1" si="20"/>
        <v>SSD</v>
      </c>
      <c r="T50" s="14">
        <f t="shared" ca="1" si="20"/>
        <v>960</v>
      </c>
      <c r="U50" s="14">
        <f t="shared" ca="1" si="20"/>
        <v>0</v>
      </c>
      <c r="V50" s="14">
        <f t="shared" ca="1" si="20"/>
        <v>0</v>
      </c>
      <c r="W50" s="14" t="str">
        <f t="shared" ca="1" si="20"/>
        <v>40/1</v>
      </c>
      <c r="X50" s="16" t="str">
        <f t="shared" ca="1" si="15"/>
        <v>Included internet traffic (monthly based payments): 10 Tb/month. Included internet traffic (weekly based payments): 2.5 Tb/week. Included internet traffic (minute/hourly based payments): 0 Gb. Additional 1Gb (not included): 0,09 &amp;euro;/Gb.</v>
      </c>
      <c r="Z50" s="13"/>
      <c r="AA50" s="13"/>
      <c r="AB50" s="13"/>
      <c r="AC50" s="45">
        <v>42</v>
      </c>
    </row>
    <row r="51" spans="3:29">
      <c r="C51" s="22" t="str">
        <f t="shared" ref="C51:C55" ca="1" si="21">INDIRECT("Sheet1!" &amp; INDIRECT("R1C"&amp;COLUMN(),FALSE) &amp; INDIRECT("AC" &amp; ROW())) &amp;" monthly"</f>
        <v>4 x Tesla P100 NVLink monthly</v>
      </c>
      <c r="E51" s="22" t="s">
        <v>276</v>
      </c>
      <c r="F51" s="43"/>
      <c r="G51" s="43"/>
      <c r="H51" s="19">
        <f t="shared" ref="H51" ca="1" si="22">INDIRECT("Sheet1!"&amp;INDIRECT("R1C"&amp;COLUMN(),FALSE)&amp;INDIRECT("AC"&amp;ROW()))</f>
        <v>4362</v>
      </c>
      <c r="K51" s="19" t="str">
        <f t="shared" ca="1" si="3"/>
        <v>EUR</v>
      </c>
      <c r="L51" s="14">
        <f t="shared" ca="1" si="17"/>
        <v>0.70399999999999996</v>
      </c>
      <c r="M51" s="14">
        <f t="shared" ca="1" si="18"/>
        <v>38</v>
      </c>
      <c r="N51" s="14" t="str">
        <f t="shared" ca="1" si="20"/>
        <v>P100</v>
      </c>
      <c r="O51" s="14">
        <f t="shared" ca="1" si="20"/>
        <v>4</v>
      </c>
      <c r="P51" s="14" t="str">
        <f t="shared" ca="1" si="20"/>
        <v>Xeon E5-2630 v4</v>
      </c>
      <c r="Q51" s="14">
        <f t="shared" ca="1" si="20"/>
        <v>2</v>
      </c>
      <c r="R51" s="14">
        <f t="shared" ca="1" si="20"/>
        <v>64</v>
      </c>
      <c r="S51" s="14" t="str">
        <f t="shared" ca="1" si="20"/>
        <v>SSD</v>
      </c>
      <c r="T51" s="14">
        <f t="shared" ca="1" si="20"/>
        <v>1000</v>
      </c>
      <c r="U51" s="14">
        <f t="shared" ca="1" si="20"/>
        <v>0</v>
      </c>
      <c r="V51" s="14">
        <f t="shared" ca="1" si="20"/>
        <v>0</v>
      </c>
      <c r="W51" s="14" t="str">
        <f t="shared" ca="1" si="20"/>
        <v>40/1</v>
      </c>
      <c r="X51" s="16" t="str">
        <f t="shared" ca="1" si="15"/>
        <v>Included internet traffic (monthly based payments): 10 Tb/month. Included internet traffic (weekly based payments): 2.5 Tb/week. Included internet traffic (minute/hourly based payments): 0 Gb. Additional 1Gb (not included): 0,09 &amp;euro;/Gb.</v>
      </c>
      <c r="AC51" s="45">
        <v>43</v>
      </c>
    </row>
    <row r="52" spans="3:29">
      <c r="C52" s="22" t="str">
        <f t="shared" ca="1" si="21"/>
        <v>8 x Tesla P100 NVLink monthly</v>
      </c>
      <c r="E52" s="41" t="s">
        <v>277</v>
      </c>
      <c r="F52" s="43"/>
      <c r="G52" s="43"/>
      <c r="H52" s="19">
        <f t="shared" ref="H52" ca="1" si="23">INDIRECT("Sheet1!"&amp;INDIRECT("R1C"&amp;COLUMN(),FALSE)&amp;INDIRECT("AC"&amp;ROW()))</f>
        <v>7133</v>
      </c>
      <c r="K52" s="19" t="str">
        <f t="shared" ca="1" si="3"/>
        <v>EUR</v>
      </c>
      <c r="L52" s="14">
        <f t="shared" ca="1" si="17"/>
        <v>0.70399999999999996</v>
      </c>
      <c r="M52" s="14">
        <f t="shared" ca="1" si="18"/>
        <v>76</v>
      </c>
      <c r="N52" s="14" t="str">
        <f t="shared" ca="1" si="20"/>
        <v>P100</v>
      </c>
      <c r="O52" s="14">
        <f t="shared" ca="1" si="20"/>
        <v>8</v>
      </c>
      <c r="P52" s="14" t="str">
        <f t="shared" ca="1" si="20"/>
        <v>Xeon E5-2630 v4</v>
      </c>
      <c r="Q52" s="14">
        <f t="shared" ca="1" si="20"/>
        <v>2</v>
      </c>
      <c r="R52" s="14">
        <f t="shared" ca="1" si="20"/>
        <v>128</v>
      </c>
      <c r="S52" s="14" t="str">
        <f t="shared" ca="1" si="20"/>
        <v>SSD</v>
      </c>
      <c r="T52" s="14">
        <f t="shared" ca="1" si="20"/>
        <v>1000</v>
      </c>
      <c r="U52" s="14">
        <f t="shared" ca="1" si="20"/>
        <v>0</v>
      </c>
      <c r="V52" s="14">
        <f t="shared" ca="1" si="20"/>
        <v>0</v>
      </c>
      <c r="W52" s="14" t="str">
        <f t="shared" ca="1" si="20"/>
        <v>40/1</v>
      </c>
      <c r="X52" s="16" t="str">
        <f t="shared" ca="1" si="15"/>
        <v>Included internet traffic (monthly based payments): 10 Tb/month. Included internet traffic (weekly based payments): 2.5 Tb/week. Included internet traffic (minute/hourly based payments): 0 Gb. Additional 1Gb (not included): 0,09 &amp;euro;/Gb.</v>
      </c>
      <c r="AC52" s="45">
        <v>44</v>
      </c>
    </row>
    <row r="53" spans="3:29">
      <c r="C53" s="22" t="str">
        <f ca="1">INDIRECT("Sheet1!" &amp; INDIRECT("R1C"&amp;COLUMN(),FALSE) &amp; INDIRECT("AC" &amp; ROW())) &amp;" minutely"</f>
        <v>2 x FirePro S9300x2 minutely</v>
      </c>
      <c r="E53" s="22" t="s">
        <v>273</v>
      </c>
      <c r="F53" s="13">
        <f t="shared" ref="F53" ca="1" si="24">INDIRECT("Sheet1!"&amp;INDIRECT("R1C"&amp;COLUMN(),FALSE)&amp;INDIRECT("AC"&amp;ROW()))</f>
        <v>2.4</v>
      </c>
      <c r="G53" s="43"/>
      <c r="H53" s="43"/>
      <c r="K53" s="19" t="str">
        <f t="shared" ca="1" si="3"/>
        <v>EUR</v>
      </c>
      <c r="L53" s="14">
        <f t="shared" ca="1" si="17"/>
        <v>0.43519999999999998</v>
      </c>
      <c r="M53" s="14">
        <f t="shared" ca="1" si="18"/>
        <v>27.8</v>
      </c>
      <c r="N53" s="14" t="str">
        <f ca="1">INDIRECT("Sheet1!"&amp;INDIRECT("R1C"&amp;COLUMN(),FALSE)&amp;INDIRECT("AC"&amp;ROW()))</f>
        <v>FirePro S9300x2</v>
      </c>
      <c r="O53" s="14">
        <f t="shared" ca="1" si="20"/>
        <v>2</v>
      </c>
      <c r="P53" s="14" t="str">
        <f t="shared" ca="1" si="20"/>
        <v>Xeon E5-2609 v4</v>
      </c>
      <c r="Q53" s="14">
        <f t="shared" ca="1" si="20"/>
        <v>2</v>
      </c>
      <c r="R53" s="14">
        <f t="shared" ca="1" si="20"/>
        <v>32</v>
      </c>
      <c r="S53" s="14" t="str">
        <f t="shared" ca="1" si="20"/>
        <v>SSD</v>
      </c>
      <c r="T53" s="14">
        <f t="shared" ca="1" si="20"/>
        <v>480</v>
      </c>
      <c r="U53" s="14">
        <f t="shared" ca="1" si="20"/>
        <v>0</v>
      </c>
      <c r="V53" s="14">
        <f t="shared" ca="1" si="20"/>
        <v>0</v>
      </c>
      <c r="W53" s="14" t="str">
        <f t="shared" ca="1" si="20"/>
        <v>40/1</v>
      </c>
      <c r="X53" s="16" t="str">
        <f t="shared" ca="1" si="15"/>
        <v>Included internet traffic (monthly based payments): 10 Tb/month. Included internet traffic (weekly based payments): 2.5 Tb/week. Included internet traffic (minute/hourly based payments): 0 Gb. Additional 1Gb (not included): 0,09 &amp;euro;/Gb.</v>
      </c>
      <c r="AC53" s="45">
        <v>45</v>
      </c>
    </row>
    <row r="54" spans="3:29">
      <c r="C54" s="22" t="str">
        <f ca="1">INDIRECT("Sheet1!" &amp; INDIRECT("R1C"&amp;COLUMN(),FALSE) &amp; INDIRECT("AC" &amp; ROW())) &amp;"weekly"</f>
        <v>2 x FirePro S9300x2weekly</v>
      </c>
      <c r="E54" s="22" t="s">
        <v>279</v>
      </c>
      <c r="F54" s="43"/>
      <c r="G54" s="19">
        <f t="shared" ref="G54" ca="1" si="25">INDIRECT("Sheet1!"&amp;INDIRECT("R1C"&amp;COLUMN(),FALSE)&amp;INDIRECT("AC"&amp;ROW()))</f>
        <v>412.63</v>
      </c>
      <c r="H54" s="43"/>
      <c r="K54" s="19" t="str">
        <f t="shared" ca="1" si="3"/>
        <v>EUR</v>
      </c>
      <c r="L54" s="14">
        <f t="shared" ca="1" si="17"/>
        <v>0.43519999999999998</v>
      </c>
      <c r="M54" s="14">
        <f t="shared" ca="1" si="18"/>
        <v>27.8</v>
      </c>
      <c r="N54" s="14" t="str">
        <f t="shared" ca="1" si="20"/>
        <v>FirePro S9300x2</v>
      </c>
      <c r="O54" s="14">
        <f t="shared" ca="1" si="20"/>
        <v>2</v>
      </c>
      <c r="P54" s="14" t="str">
        <f t="shared" ca="1" si="20"/>
        <v>Xeon E5-2609 v4</v>
      </c>
      <c r="Q54" s="14">
        <f t="shared" ca="1" si="20"/>
        <v>2</v>
      </c>
      <c r="R54" s="14">
        <f t="shared" ca="1" si="20"/>
        <v>32</v>
      </c>
      <c r="S54" s="14" t="str">
        <f t="shared" ca="1" si="20"/>
        <v>SSD</v>
      </c>
      <c r="T54" s="14">
        <f t="shared" ca="1" si="20"/>
        <v>480</v>
      </c>
      <c r="U54" s="14">
        <f t="shared" ca="1" si="20"/>
        <v>0</v>
      </c>
      <c r="V54" s="14">
        <f t="shared" ca="1" si="20"/>
        <v>0</v>
      </c>
      <c r="W54" s="14" t="str">
        <f t="shared" ca="1" si="20"/>
        <v>40/1</v>
      </c>
      <c r="X54" s="16" t="str">
        <f t="shared" ca="1" si="15"/>
        <v>Included internet traffic (monthly based payments): 10 Tb/month. Included internet traffic (weekly based payments): 2.5 Tb/week. Included internet traffic (minute/hourly based payments): 0 Gb. Additional 1Gb (not included): 0,09 &amp;euro;/Gb.</v>
      </c>
      <c r="AC54" s="45">
        <v>45</v>
      </c>
    </row>
    <row r="55" spans="3:29">
      <c r="C55" s="22" t="str">
        <f t="shared" ca="1" si="21"/>
        <v>2 x FirePro S9300x2 monthly</v>
      </c>
      <c r="E55" s="22" t="s">
        <v>271</v>
      </c>
      <c r="F55" s="43"/>
      <c r="G55" s="43"/>
      <c r="H55" s="19">
        <f t="shared" ref="H55" ca="1" si="26">INDIRECT("Sheet1!"&amp;INDIRECT("R1C"&amp;COLUMN(),FALSE)&amp;INDIRECT("AC"&amp;ROW()))</f>
        <v>1630.18</v>
      </c>
      <c r="K55" s="19" t="str">
        <f t="shared" ca="1" si="3"/>
        <v>EUR</v>
      </c>
      <c r="L55" s="14">
        <f t="shared" ca="1" si="17"/>
        <v>0.43519999999999998</v>
      </c>
      <c r="M55" s="14">
        <f t="shared" ca="1" si="18"/>
        <v>27.8</v>
      </c>
      <c r="N55" s="14" t="str">
        <f t="shared" ca="1" si="20"/>
        <v>FirePro S9300x2</v>
      </c>
      <c r="O55" s="14">
        <f t="shared" ca="1" si="20"/>
        <v>2</v>
      </c>
      <c r="P55" s="14" t="str">
        <f t="shared" ca="1" si="20"/>
        <v>Xeon E5-2609 v4</v>
      </c>
      <c r="Q55" s="14">
        <f t="shared" ca="1" si="20"/>
        <v>2</v>
      </c>
      <c r="R55" s="14">
        <f t="shared" ca="1" si="20"/>
        <v>32</v>
      </c>
      <c r="S55" s="14" t="str">
        <f t="shared" ca="1" si="20"/>
        <v>SSD</v>
      </c>
      <c r="T55" s="14">
        <f t="shared" ca="1" si="20"/>
        <v>480</v>
      </c>
      <c r="U55" s="14">
        <f t="shared" ca="1" si="20"/>
        <v>0</v>
      </c>
      <c r="V55" s="14">
        <f t="shared" ca="1" si="20"/>
        <v>0</v>
      </c>
      <c r="W55" s="14" t="str">
        <f t="shared" ca="1" si="20"/>
        <v>40/1</v>
      </c>
      <c r="X55" s="16" t="str">
        <f t="shared" ca="1" si="15"/>
        <v>Included internet traffic (monthly based payments): 10 Tb/month. Included internet traffic (weekly based payments): 2.5 Tb/week. Included internet traffic (minute/hourly based payments): 0 Gb. Additional 1Gb (not included): 0,09 &amp;euro;/Gb.</v>
      </c>
      <c r="AC55" s="45">
        <v>45</v>
      </c>
    </row>
  </sheetData>
  <phoneticPr fontId="2"/>
  <conditionalFormatting sqref="I23:J23 I25:J25 I27:J27 I29:J29 F25:G25 F29:G29 H22:H31 S13:S15 E23:G23 E18:J22 C30:C32 E26:G28 D26:D33 E17:F17 D10:D24 D3:D8 C3:C21 E7:G7 E9:J16 E4:J6 K4:K35 E30:I32 M32:O41 N16:O16 L30:O31 E3:O3 L4:O15 M16:M17 L16:L29 M18:O29 E8:H8 J8 L42:S55 T45:X55 K48:K55">
    <cfRule type="expression" dxfId="43" priority="110">
      <formula>MOD(ROW(),2)=0</formula>
    </cfRule>
  </conditionalFormatting>
  <conditionalFormatting sqref="D25 I24:J24 F24:G24">
    <cfRule type="expression" dxfId="42" priority="108">
      <formula>MOD(ROW(),2)=0</formula>
    </cfRule>
  </conditionalFormatting>
  <conditionalFormatting sqref="I26:J26">
    <cfRule type="expression" dxfId="41" priority="107">
      <formula>MOD(ROW(),2)=0</formula>
    </cfRule>
  </conditionalFormatting>
  <conditionalFormatting sqref="I28:J28">
    <cfRule type="expression" dxfId="40" priority="106">
      <formula>MOD(ROW(),2)=0</formula>
    </cfRule>
  </conditionalFormatting>
  <conditionalFormatting sqref="E29">
    <cfRule type="expression" dxfId="39" priority="97">
      <formula>MOD(ROW(),2)=0</formula>
    </cfRule>
  </conditionalFormatting>
  <conditionalFormatting sqref="P3:P15 P18:P41">
    <cfRule type="expression" dxfId="38" priority="52">
      <formula>MOD(ROW(),2)=0</formula>
    </cfRule>
  </conditionalFormatting>
  <conditionalFormatting sqref="S3:W3 T4:W12 T18:V31 T13:V15 W13:W31 R3:R15 R18:R41 X6:X41 T32:W38 U39:W41 T39:T44">
    <cfRule type="expression" dxfId="37" priority="50">
      <formula>MOD(ROW(),2)=0</formula>
    </cfRule>
  </conditionalFormatting>
  <conditionalFormatting sqref="C22:C23">
    <cfRule type="expression" dxfId="36" priority="59">
      <formula>MOD(ROW(),2)=0</formula>
    </cfRule>
  </conditionalFormatting>
  <conditionalFormatting sqref="C24:C25">
    <cfRule type="expression" dxfId="35" priority="58">
      <formula>MOD(ROW(),2)=0</formula>
    </cfRule>
  </conditionalFormatting>
  <conditionalFormatting sqref="C26:C27">
    <cfRule type="expression" dxfId="34" priority="57">
      <formula>MOD(ROW(),2)=0</formula>
    </cfRule>
  </conditionalFormatting>
  <conditionalFormatting sqref="C28:C29">
    <cfRule type="expression" dxfId="33" priority="56">
      <formula>MOD(ROW(),2)=0</formula>
    </cfRule>
  </conditionalFormatting>
  <conditionalFormatting sqref="Q3:Q15 Q18:Q41">
    <cfRule type="expression" dxfId="32" priority="51">
      <formula>MOD(ROW(),2)=0</formula>
    </cfRule>
  </conditionalFormatting>
  <conditionalFormatting sqref="S4:S12">
    <cfRule type="expression" dxfId="31" priority="49">
      <formula>MOD(ROW(),2)=0</formula>
    </cfRule>
  </conditionalFormatting>
  <conditionalFormatting sqref="S18:S41">
    <cfRule type="expression" dxfId="30" priority="48">
      <formula>MOD(ROW(),2)=0</formula>
    </cfRule>
  </conditionalFormatting>
  <conditionalFormatting sqref="H17:J17 N17:O17">
    <cfRule type="expression" dxfId="29" priority="39">
      <formula>MOD(ROW(),2)=0</formula>
    </cfRule>
  </conditionalFormatting>
  <conditionalFormatting sqref="P16:P17">
    <cfRule type="expression" dxfId="28" priority="38">
      <formula>MOD(ROW(),2)=0</formula>
    </cfRule>
  </conditionalFormatting>
  <conditionalFormatting sqref="T16:V17 R16:R17">
    <cfRule type="expression" dxfId="27" priority="36">
      <formula>MOD(ROW(),2)=0</formula>
    </cfRule>
  </conditionalFormatting>
  <conditionalFormatting sqref="Q16:Q17">
    <cfRule type="expression" dxfId="26" priority="37">
      <formula>MOD(ROW(),2)=0</formula>
    </cfRule>
  </conditionalFormatting>
  <conditionalFormatting sqref="S16:S17">
    <cfRule type="expression" dxfId="25" priority="35">
      <formula>MOD(ROW(),2)=0</formula>
    </cfRule>
  </conditionalFormatting>
  <conditionalFormatting sqref="G17">
    <cfRule type="expression" dxfId="24" priority="34">
      <formula>MOD(ROW(),2)=0</formula>
    </cfRule>
  </conditionalFormatting>
  <conditionalFormatting sqref="E25">
    <cfRule type="expression" dxfId="23" priority="33">
      <formula>MOD(ROW(),2)=0</formula>
    </cfRule>
  </conditionalFormatting>
  <conditionalFormatting sqref="E24">
    <cfRule type="expression" dxfId="22" priority="32">
      <formula>MOD(ROW(),2)=0</formula>
    </cfRule>
  </conditionalFormatting>
  <conditionalFormatting sqref="L32:L41">
    <cfRule type="expression" dxfId="21" priority="31">
      <formula>MOD(ROW(),2)=0</formula>
    </cfRule>
  </conditionalFormatting>
  <conditionalFormatting sqref="G34">
    <cfRule type="expression" dxfId="20" priority="30">
      <formula>MOD(ROW(),2)=0</formula>
    </cfRule>
  </conditionalFormatting>
  <conditionalFormatting sqref="H35">
    <cfRule type="expression" dxfId="19" priority="29">
      <formula>MOD(ROW(),2)=0</formula>
    </cfRule>
  </conditionalFormatting>
  <conditionalFormatting sqref="J7">
    <cfRule type="expression" dxfId="18" priority="28">
      <formula>MOD(ROW(),2)=0</formula>
    </cfRule>
  </conditionalFormatting>
  <conditionalFormatting sqref="H7">
    <cfRule type="expression" dxfId="17" priority="26">
      <formula>MOD(ROW(),2)=0</formula>
    </cfRule>
  </conditionalFormatting>
  <conditionalFormatting sqref="J30:J32">
    <cfRule type="expression" dxfId="16" priority="25">
      <formula>MOD(ROW(),2)=0</formula>
    </cfRule>
  </conditionalFormatting>
  <conditionalFormatting sqref="D36 K36:K47">
    <cfRule type="expression" dxfId="15" priority="24">
      <formula>MOD(ROW(),2)=0</formula>
    </cfRule>
  </conditionalFormatting>
  <conditionalFormatting sqref="G37">
    <cfRule type="expression" dxfId="14" priority="23">
      <formula>MOD(ROW(),2)=0</formula>
    </cfRule>
  </conditionalFormatting>
  <conditionalFormatting sqref="H38">
    <cfRule type="expression" dxfId="13" priority="22">
      <formula>MOD(ROW(),2)=0</formula>
    </cfRule>
  </conditionalFormatting>
  <conditionalFormatting sqref="I8">
    <cfRule type="expression" dxfId="12" priority="17">
      <formula>MOD(ROW(),2)=0</formula>
    </cfRule>
  </conditionalFormatting>
  <conditionalFormatting sqref="I7">
    <cfRule type="expression" dxfId="11" priority="16">
      <formula>MOD(ROW(),2)=0</formula>
    </cfRule>
  </conditionalFormatting>
  <conditionalFormatting sqref="H41">
    <cfRule type="expression" dxfId="10" priority="15">
      <formula>MOD(ROW(),2)=0</formula>
    </cfRule>
  </conditionalFormatting>
  <conditionalFormatting sqref="G40">
    <cfRule type="expression" dxfId="9" priority="14">
      <formula>MOD(ROW(),2)=0</formula>
    </cfRule>
  </conditionalFormatting>
  <conditionalFormatting sqref="D42">
    <cfRule type="expression" dxfId="8" priority="13">
      <formula>MOD(ROW(),2)=0</formula>
    </cfRule>
  </conditionalFormatting>
  <conditionalFormatting sqref="U42:X44">
    <cfRule type="expression" dxfId="7" priority="10">
      <formula>MOD(ROW(),2)=0</formula>
    </cfRule>
  </conditionalFormatting>
  <conditionalFormatting sqref="G43">
    <cfRule type="expression" dxfId="6" priority="7">
      <formula>MOD(ROW(),2)=0</formula>
    </cfRule>
  </conditionalFormatting>
  <conditionalFormatting sqref="H44">
    <cfRule type="expression" dxfId="5" priority="6">
      <formula>MOD(ROW(),2)=0</formula>
    </cfRule>
  </conditionalFormatting>
  <conditionalFormatting sqref="D45">
    <cfRule type="expression" dxfId="4" priority="5">
      <formula>MOD(ROW(),2)=0</formula>
    </cfRule>
  </conditionalFormatting>
  <conditionalFormatting sqref="G46">
    <cfRule type="expression" dxfId="3" priority="4">
      <formula>MOD(ROW(),2)=0</formula>
    </cfRule>
  </conditionalFormatting>
  <conditionalFormatting sqref="H47">
    <cfRule type="expression" dxfId="2" priority="3">
      <formula>MOD(ROW(),2)=0</formula>
    </cfRule>
  </conditionalFormatting>
  <conditionalFormatting sqref="H50:H52 H55">
    <cfRule type="expression" dxfId="1" priority="2">
      <formula>MOD(ROW(),2)=0</formula>
    </cfRule>
  </conditionalFormatting>
  <conditionalFormatting sqref="G49 G54">
    <cfRule type="expression" dxfId="0" priority="1">
      <formula>MOD(ROW(),2)=0</formula>
    </cfRule>
  </conditionalFormatting>
  <hyperlinks>
    <hyperlink ref="B13" r:id="rId1"/>
    <hyperlink ref="B16" r:id="rId2"/>
    <hyperlink ref="B30" r:id="rId3"/>
    <hyperlink ref="D3" r:id="rId4"/>
    <hyperlink ref="D4:D5" r:id="rId5" display="https://aws.amazon.com/ec2/pricing/on-demand/?refid=em_22240"/>
    <hyperlink ref="D7" r:id="rId6"/>
    <hyperlink ref="D8" r:id="rId7"/>
    <hyperlink ref="B33" r:id="rId8"/>
  </hyperlinks>
  <pageMargins left="0.75000000000000011" right="0.75000000000000011" top="1" bottom="1" header="0.5" footer="0.5"/>
  <pageSetup paperSize="9" scale="70" orientation="landscape" horizontalDpi="4294967292" verticalDpi="4294967292"/>
  <ignoredErrors>
    <ignoredError sqref="C22 C20" formula="1"/>
    <ignoredError sqref="S13" emptyCellReference="1"/>
  </ignoredErrors>
  <extLst>
    <ext xmlns:mx="http://schemas.microsoft.com/office/mac/excel/2008/main" uri="{64002731-A6B0-56B0-2670-7721B7C09600}">
      <mx:PLV Mode="0" OnePage="0" WScale="7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Sheet1</vt:lpstr>
      <vt:lpstr>cost-performance</vt:lpstr>
    </vt:vector>
  </TitlesOfParts>
  <Company>RIKEN AICS</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Peter Bryzgalov</dc:creator>
  <cp:lastModifiedBy>Peter Bryzgalov</cp:lastModifiedBy>
  <cp:lastPrinted>2016-11-15T04:46:41Z</cp:lastPrinted>
  <dcterms:created xsi:type="dcterms:W3CDTF">2016-10-13T08:03:06Z</dcterms:created>
  <dcterms:modified xsi:type="dcterms:W3CDTF">2017-02-01T06:34:15Z</dcterms:modified>
</cp:coreProperties>
</file>