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90" windowWidth="17175" windowHeight="6165"/>
  </bookViews>
  <sheets>
    <sheet name="1.ANNOVA" sheetId="1" r:id="rId1"/>
    <sheet name="2.ANOVA stocks" sheetId="2" r:id="rId2"/>
    <sheet name="3.Perform F distribution" sheetId="3" r:id="rId3"/>
    <sheet name="4.t-distribution" sheetId="4" r:id="rId4"/>
    <sheet name="5.T-test" sheetId="5" r:id="rId5"/>
    <sheet name="6.Z-test" sheetId="6" r:id="rId6"/>
  </sheets>
  <calcPr calcId="124519"/>
</workbook>
</file>

<file path=xl/calcChain.xml><?xml version="1.0" encoding="utf-8"?>
<calcChain xmlns="http://schemas.openxmlformats.org/spreadsheetml/2006/main">
  <c r="C17" i="6"/>
  <c r="C16"/>
  <c r="C12"/>
  <c r="C10" i="5"/>
  <c r="C25" i="4"/>
  <c r="C22"/>
  <c r="B22"/>
  <c r="D14"/>
  <c r="D16"/>
  <c r="C15"/>
  <c r="C13"/>
  <c r="C12"/>
  <c r="I21" i="3"/>
  <c r="C20"/>
  <c r="C19"/>
  <c r="C18"/>
  <c r="C17"/>
  <c r="C15"/>
  <c r="D13"/>
  <c r="C13"/>
  <c r="J25" i="2"/>
  <c r="J24"/>
  <c r="J23"/>
  <c r="R13"/>
  <c r="P13"/>
  <c r="N13"/>
  <c r="R6"/>
  <c r="R7"/>
  <c r="R8"/>
  <c r="R9"/>
  <c r="R10"/>
  <c r="R11"/>
  <c r="R12"/>
  <c r="P6"/>
  <c r="P7"/>
  <c r="P8"/>
  <c r="P9"/>
  <c r="P10"/>
  <c r="P11"/>
  <c r="P12"/>
  <c r="R5"/>
  <c r="P5"/>
  <c r="N6"/>
  <c r="N7"/>
  <c r="N8"/>
  <c r="N9"/>
  <c r="N10"/>
  <c r="N11"/>
  <c r="N12"/>
  <c r="N5"/>
  <c r="Q12"/>
  <c r="Q11"/>
  <c r="Q10"/>
  <c r="Q9"/>
  <c r="Q8"/>
  <c r="Q7"/>
  <c r="Q6"/>
  <c r="Q5"/>
  <c r="O12"/>
  <c r="O11"/>
  <c r="O10"/>
  <c r="O9"/>
  <c r="O8"/>
  <c r="O7"/>
  <c r="O6"/>
  <c r="O5"/>
  <c r="M12"/>
  <c r="M11"/>
  <c r="M10"/>
  <c r="M9"/>
  <c r="M8"/>
  <c r="M7"/>
  <c r="M6"/>
  <c r="M5"/>
  <c r="J22"/>
  <c r="J21"/>
  <c r="L19"/>
  <c r="L20" s="1"/>
  <c r="K19"/>
  <c r="K20" s="1"/>
  <c r="J20"/>
  <c r="J19"/>
  <c r="J16"/>
  <c r="K15"/>
  <c r="L15"/>
  <c r="J15"/>
  <c r="K14"/>
  <c r="L14"/>
  <c r="J14"/>
  <c r="K13"/>
  <c r="L13"/>
  <c r="J13"/>
  <c r="H23" i="1"/>
  <c r="H22"/>
  <c r="K10"/>
  <c r="L10" s="1"/>
  <c r="K9"/>
  <c r="L9" s="1"/>
  <c r="K5"/>
  <c r="L5" s="1"/>
  <c r="K4"/>
  <c r="L4" s="1"/>
  <c r="H20"/>
  <c r="J14"/>
  <c r="O11" s="1"/>
  <c r="P11" s="1"/>
  <c r="I14"/>
  <c r="M13" s="1"/>
  <c r="N13" s="1"/>
  <c r="H14"/>
  <c r="K11" s="1"/>
  <c r="L11" s="1"/>
  <c r="M20" i="2" l="1"/>
  <c r="M7" i="1"/>
  <c r="N7" s="1"/>
  <c r="O6"/>
  <c r="P6" s="1"/>
  <c r="K8"/>
  <c r="L8" s="1"/>
  <c r="K13"/>
  <c r="L13" s="1"/>
  <c r="M11"/>
  <c r="N11" s="1"/>
  <c r="M4"/>
  <c r="N4" s="1"/>
  <c r="M12"/>
  <c r="N12" s="1"/>
  <c r="H15"/>
  <c r="H17" s="1"/>
  <c r="H18" s="1"/>
  <c r="K6"/>
  <c r="L6" s="1"/>
  <c r="K12"/>
  <c r="L12" s="1"/>
  <c r="M8"/>
  <c r="N8" s="1"/>
  <c r="O10"/>
  <c r="P10" s="1"/>
  <c r="O5"/>
  <c r="P5" s="1"/>
  <c r="O9"/>
  <c r="P9" s="1"/>
  <c r="O13"/>
  <c r="P13" s="1"/>
  <c r="M10"/>
  <c r="N10" s="1"/>
  <c r="O12"/>
  <c r="P12" s="1"/>
  <c r="I17"/>
  <c r="I18" s="1"/>
  <c r="M6"/>
  <c r="N6" s="1"/>
  <c r="O4"/>
  <c r="P4" s="1"/>
  <c r="O8"/>
  <c r="P8" s="1"/>
  <c r="K7"/>
  <c r="L7" s="1"/>
  <c r="L14" s="1"/>
  <c r="M5"/>
  <c r="N5" s="1"/>
  <c r="M9"/>
  <c r="N9" s="1"/>
  <c r="O7"/>
  <c r="P7" s="1"/>
  <c r="K18" l="1"/>
  <c r="H19" s="1"/>
  <c r="P14"/>
  <c r="J17"/>
  <c r="J18" s="1"/>
  <c r="H21"/>
  <c r="N14"/>
</calcChain>
</file>

<file path=xl/sharedStrings.xml><?xml version="1.0" encoding="utf-8"?>
<sst xmlns="http://schemas.openxmlformats.org/spreadsheetml/2006/main" count="93" uniqueCount="76">
  <si>
    <t>1.ANOVA – Determine the Analysis of Variance for the below variables</t>
  </si>
  <si>
    <t>VAR1</t>
  </si>
  <si>
    <t>VAR2</t>
  </si>
  <si>
    <t>VAR3</t>
  </si>
  <si>
    <t>mean of A,B,C</t>
  </si>
  <si>
    <t>mean of Tot</t>
  </si>
  <si>
    <t>S</t>
  </si>
  <si>
    <t>Sum of square Group(s)</t>
  </si>
  <si>
    <t>Tot mean - each group mean</t>
  </si>
  <si>
    <t>SSG</t>
  </si>
  <si>
    <t>dfgroup</t>
  </si>
  <si>
    <t>sum of with in grp A</t>
  </si>
  <si>
    <t>sum of with in grp C</t>
  </si>
  <si>
    <t>sum of with in grp B</t>
  </si>
  <si>
    <t>SSE</t>
  </si>
  <si>
    <t>dfwithingrp</t>
  </si>
  <si>
    <t>F</t>
  </si>
  <si>
    <t>2. Determine the ANOVA for below stocks</t>
  </si>
  <si>
    <t>F distribution with 95% confidence critical value</t>
  </si>
  <si>
    <t>H0</t>
  </si>
  <si>
    <t>mean A=mean B =mean C</t>
  </si>
  <si>
    <t>F &lt; F critical</t>
  </si>
  <si>
    <t>1.718 &lt; 3.35</t>
  </si>
  <si>
    <t>So reject the null Hypothesis</t>
  </si>
  <si>
    <t>FIN</t>
  </si>
  <si>
    <t>Energy</t>
  </si>
  <si>
    <t>Utilities</t>
  </si>
  <si>
    <t>Varianec</t>
  </si>
  <si>
    <t>Mean of Total</t>
  </si>
  <si>
    <t>Mean of wg</t>
  </si>
  <si>
    <t>df(g)</t>
  </si>
  <si>
    <t>df(wg)</t>
  </si>
  <si>
    <t>F value</t>
  </si>
  <si>
    <t>2.0774 &lt; 3.4668</t>
  </si>
  <si>
    <t>So reject the null Hypothesis and Accept the alternate hypothesis</t>
  </si>
  <si>
    <t>3. Perform hypothesis test for 2 sample variances with F – distribution for below scenario a. A machine produces metal sheet with 20mm thickness. There is a variability in thickness due to machine, operators, manufacturing environment, raw material etc. The company wants to know the consistency of the two machines and randomly sample 10 sheets from machine 1 and 10 sheets from machine 2. Thickness measurements are taken. Assume sheet thickness is normally distributed in the population. The company wants to know if the variance from each samples have equal population variance or not. How do you test this? b. Frame your hypothesis and justify accept or reject the H0 or Ha for below table</t>
  </si>
  <si>
    <t>Mac1</t>
  </si>
  <si>
    <t>Mac2</t>
  </si>
  <si>
    <t>Variance</t>
  </si>
  <si>
    <t>n</t>
  </si>
  <si>
    <t>H1</t>
  </si>
  <si>
    <t>v1</t>
  </si>
  <si>
    <t>v2</t>
  </si>
  <si>
    <t>F0.025,9,9</t>
  </si>
  <si>
    <t>F0.975,9,9</t>
  </si>
  <si>
    <t>Population variance are not equal, hence reject the null hypothesis</t>
  </si>
  <si>
    <t>Perform t- distribution (t student distribution) and provide the confidence Interval for below scenario a. The labelled speed of the car from 0 to 5 seconds is 100 mph. A sample of 10 car speeds are taken for the study b. A researcher wants to estimate the interval for the true mean of the batch of cars with 95% confidence. Assume the speeds are normally distributed c. Speeds are as follows (in mph)</t>
  </si>
  <si>
    <t>Speed</t>
  </si>
  <si>
    <t>Mean</t>
  </si>
  <si>
    <t>Std</t>
  </si>
  <si>
    <t>df</t>
  </si>
  <si>
    <t>at 95% confidence</t>
  </si>
  <si>
    <t>t-score</t>
  </si>
  <si>
    <t>t9,0.025</t>
  </si>
  <si>
    <t>99.50&lt;100.83&lt;102.15</t>
  </si>
  <si>
    <t xml:space="preserve">error </t>
  </si>
  <si>
    <t>Perform t test: 
a. A company wants to improve the sales of books. Past sales indicate that the mean sale was $105 per transaction. After the book underwent enhancement, the latest sales data indicate the mean sale of $125, with standard deviation of $14 from the sample of 25 books. Did the enhancement work? Test your hypothesis at 5% significant level. 
b. Create your hypothesis and prove if the book enhancement worked or not</t>
  </si>
  <si>
    <t>mean</t>
  </si>
  <si>
    <t>H0 of mean</t>
  </si>
  <si>
    <t>H1 of mean</t>
  </si>
  <si>
    <t>Sample mean</t>
  </si>
  <si>
    <t>sample of std</t>
  </si>
  <si>
    <t>&gt;105</t>
  </si>
  <si>
    <t>t-value</t>
  </si>
  <si>
    <t>Fail null hypothesis</t>
  </si>
  <si>
    <t>Perform Z-test for the below application a. According to a recent survey, the daily one-way commute distance of U.S. worker averages 15 miles with standard deviation of 14 miles. An investigator wishes to determine whether the national average describes the mean commuting distance for all workers in New York area. Commuting distances are obtained for a random sample of 169 workers from this area, and the mean distance is found to be 16 miles. b. Test the hypothesis at the 0.10 significant level</t>
  </si>
  <si>
    <t>sample size</t>
  </si>
  <si>
    <t>std</t>
  </si>
  <si>
    <t>sig.level</t>
  </si>
  <si>
    <t>h0</t>
  </si>
  <si>
    <t>h1</t>
  </si>
  <si>
    <t xml:space="preserve"> not equal to 15</t>
  </si>
  <si>
    <t>equal to 15</t>
  </si>
  <si>
    <t>sample mean</t>
  </si>
  <si>
    <t>z</t>
  </si>
  <si>
    <t>at 90% sig.level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</si>
</sst>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1" xfId="0" applyBorder="1"/>
    <xf numFmtId="0" fontId="0" fillId="0" borderId="0" xfId="0" applyFill="1" applyBorder="1" applyAlignment="1">
      <alignment horizontal="center" wrapText="1"/>
    </xf>
    <xf numFmtId="0" fontId="0" fillId="0" borderId="2" xfId="0" applyFill="1" applyBorder="1" applyAlignment="1">
      <alignment horizontal="center" wrapText="1"/>
    </xf>
    <xf numFmtId="0" fontId="0" fillId="2" borderId="0" xfId="0" applyFill="1"/>
    <xf numFmtId="0" fontId="0" fillId="2" borderId="1" xfId="0" applyFill="1" applyBorder="1"/>
    <xf numFmtId="0" fontId="1" fillId="0" borderId="0" xfId="0" applyFont="1"/>
    <xf numFmtId="0" fontId="1" fillId="3" borderId="0" xfId="0" applyFont="1" applyFill="1"/>
    <xf numFmtId="0" fontId="1" fillId="0" borderId="0" xfId="0" applyFont="1" applyAlignment="1">
      <alignment wrapText="1"/>
    </xf>
    <xf numFmtId="0" fontId="0" fillId="3" borderId="0" xfId="0" applyFill="1"/>
    <xf numFmtId="0" fontId="0" fillId="3" borderId="0" xfId="0" applyFill="1" applyAlignment="1">
      <alignment wrapText="1"/>
    </xf>
    <xf numFmtId="0" fontId="0" fillId="2" borderId="0" xfId="0" applyFill="1" applyAlignment="1">
      <alignment wrapText="1"/>
    </xf>
    <xf numFmtId="0" fontId="1" fillId="3" borderId="0" xfId="0" applyFont="1" applyFill="1" applyAlignment="1">
      <alignment wrapText="1"/>
    </xf>
    <xf numFmtId="0" fontId="0" fillId="4" borderId="0" xfId="0" applyFill="1"/>
    <xf numFmtId="0" fontId="0" fillId="3" borderId="0" xfId="0"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0</xdr:rowOff>
    </xdr:from>
    <xdr:to>
      <xdr:col>5</xdr:col>
      <xdr:colOff>104775</xdr:colOff>
      <xdr:row>16</xdr:row>
      <xdr:rowOff>9525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 y="381000"/>
          <a:ext cx="3152774" cy="28670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2</xdr:row>
      <xdr:rowOff>1</xdr:rowOff>
    </xdr:from>
    <xdr:to>
      <xdr:col>8</xdr:col>
      <xdr:colOff>590551</xdr:colOff>
      <xdr:row>11</xdr:row>
      <xdr:rowOff>152401</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 y="381001"/>
          <a:ext cx="5467350" cy="1866900"/>
        </a:xfrm>
        <a:prstGeom prst="rect">
          <a:avLst/>
        </a:prstGeom>
        <a:noFill/>
        <a:ln w="1">
          <a:noFill/>
          <a:miter lim="800000"/>
          <a:headEnd/>
          <a:tailEnd type="none" w="med" len="med"/>
        </a:ln>
        <a:effectLst/>
      </xdr:spPr>
    </xdr:pic>
    <xdr:clientData/>
  </xdr:twoCellAnchor>
  <xdr:twoCellAnchor editAs="oneCell">
    <xdr:from>
      <xdr:col>0</xdr:col>
      <xdr:colOff>0</xdr:colOff>
      <xdr:row>13</xdr:row>
      <xdr:rowOff>0</xdr:rowOff>
    </xdr:from>
    <xdr:to>
      <xdr:col>7</xdr:col>
      <xdr:colOff>200025</xdr:colOff>
      <xdr:row>29</xdr:row>
      <xdr:rowOff>47625</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0" y="2476500"/>
          <a:ext cx="4467225" cy="57626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3495675</xdr:colOff>
      <xdr:row>16</xdr:row>
      <xdr:rowOff>161925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0" y="2286000"/>
          <a:ext cx="3495675" cy="26384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3819525</xdr:colOff>
      <xdr:row>4</xdr:row>
      <xdr:rowOff>161925</xdr:rowOff>
    </xdr:to>
    <xdr:pic>
      <xdr:nvPicPr>
        <xdr:cNvPr id="4097" name="Picture 1"/>
        <xdr:cNvPicPr>
          <a:picLocks noChangeAspect="1" noChangeArrowheads="1"/>
        </xdr:cNvPicPr>
      </xdr:nvPicPr>
      <xdr:blipFill>
        <a:blip xmlns:r="http://schemas.openxmlformats.org/officeDocument/2006/relationships" r:embed="rId1"/>
        <a:srcRect/>
        <a:stretch>
          <a:fillRect/>
        </a:stretch>
      </xdr:blipFill>
      <xdr:spPr bwMode="auto">
        <a:xfrm>
          <a:off x="0" y="1714500"/>
          <a:ext cx="3819525" cy="352425"/>
        </a:xfrm>
        <a:prstGeom prst="rect">
          <a:avLst/>
        </a:prstGeom>
        <a:noFill/>
        <a:ln w="1">
          <a:noFill/>
          <a:miter lim="800000"/>
          <a:headEnd/>
          <a:tailEnd type="none" w="med" len="med"/>
        </a:ln>
        <a:effectLst/>
      </xdr:spPr>
    </xdr:pic>
    <xdr:clientData/>
  </xdr:twoCellAnchor>
  <xdr:twoCellAnchor editAs="oneCell">
    <xdr:from>
      <xdr:col>1</xdr:col>
      <xdr:colOff>0</xdr:colOff>
      <xdr:row>17</xdr:row>
      <xdr:rowOff>0</xdr:rowOff>
    </xdr:from>
    <xdr:to>
      <xdr:col>7</xdr:col>
      <xdr:colOff>600075</xdr:colOff>
      <xdr:row>20</xdr:row>
      <xdr:rowOff>76200</xdr:rowOff>
    </xdr:to>
    <xdr:pic>
      <xdr:nvPicPr>
        <xdr:cNvPr id="4098" name="Picture 2"/>
        <xdr:cNvPicPr>
          <a:picLocks noChangeAspect="1" noChangeArrowheads="1"/>
        </xdr:cNvPicPr>
      </xdr:nvPicPr>
      <xdr:blipFill>
        <a:blip xmlns:r="http://schemas.openxmlformats.org/officeDocument/2006/relationships" r:embed="rId2"/>
        <a:srcRect/>
        <a:stretch>
          <a:fillRect/>
        </a:stretch>
      </xdr:blipFill>
      <xdr:spPr bwMode="auto">
        <a:xfrm>
          <a:off x="4048125" y="4381500"/>
          <a:ext cx="5067300" cy="6477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466725</xdr:colOff>
      <xdr:row>0</xdr:row>
      <xdr:rowOff>2800350</xdr:rowOff>
    </xdr:from>
    <xdr:to>
      <xdr:col>7</xdr:col>
      <xdr:colOff>285750</xdr:colOff>
      <xdr:row>6</xdr:row>
      <xdr:rowOff>180975</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5353050" y="2800350"/>
          <a:ext cx="1647825" cy="11906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P29"/>
  <sheetViews>
    <sheetView tabSelected="1" workbookViewId="0">
      <selection activeCell="L21" sqref="L21"/>
    </sheetView>
  </sheetViews>
  <sheetFormatPr defaultRowHeight="15"/>
  <cols>
    <col min="7" max="7" width="16.42578125" customWidth="1"/>
    <col min="8" max="8" width="14" customWidth="1"/>
    <col min="11" max="11" width="8.42578125" customWidth="1"/>
    <col min="12" max="12" width="7.5703125" customWidth="1"/>
    <col min="13" max="13" width="8.140625" customWidth="1"/>
    <col min="14" max="14" width="6.5703125" customWidth="1"/>
    <col min="15" max="15" width="8.5703125" customWidth="1"/>
    <col min="16" max="16" width="7.7109375" customWidth="1"/>
  </cols>
  <sheetData>
    <row r="2" spans="1:16">
      <c r="A2" t="s">
        <v>0</v>
      </c>
    </row>
    <row r="3" spans="1:16" ht="30" customHeight="1">
      <c r="H3" s="2" t="s">
        <v>1</v>
      </c>
      <c r="I3" s="2" t="s">
        <v>2</v>
      </c>
      <c r="J3" s="2" t="s">
        <v>3</v>
      </c>
      <c r="K3" s="4" t="s">
        <v>11</v>
      </c>
      <c r="L3" s="3"/>
      <c r="M3" s="3" t="s">
        <v>13</v>
      </c>
      <c r="N3" s="3"/>
      <c r="O3" s="3" t="s">
        <v>12</v>
      </c>
      <c r="P3" s="3"/>
    </row>
    <row r="4" spans="1:16">
      <c r="H4" s="2">
        <v>27</v>
      </c>
      <c r="I4" s="2">
        <v>63</v>
      </c>
      <c r="J4" s="2">
        <v>52</v>
      </c>
      <c r="K4">
        <f>H14-H4</f>
        <v>23</v>
      </c>
      <c r="L4">
        <f>POWER(K4,2)</f>
        <v>529</v>
      </c>
      <c r="M4">
        <f>I14-I4</f>
        <v>-10</v>
      </c>
      <c r="N4">
        <f>POWER(M4,2)</f>
        <v>100</v>
      </c>
      <c r="O4">
        <f>J14-J4</f>
        <v>-8</v>
      </c>
      <c r="P4">
        <f>POWER(O4,2)</f>
        <v>64</v>
      </c>
    </row>
    <row r="5" spans="1:16">
      <c r="H5" s="2">
        <v>43</v>
      </c>
      <c r="I5" s="2">
        <v>43</v>
      </c>
      <c r="J5" s="2">
        <v>60</v>
      </c>
      <c r="K5">
        <f>H14-H5</f>
        <v>7</v>
      </c>
      <c r="L5">
        <f t="shared" ref="L5:N13" si="0">POWER(K5,2)</f>
        <v>49</v>
      </c>
      <c r="M5">
        <f>I14-I5</f>
        <v>10</v>
      </c>
      <c r="N5">
        <f t="shared" si="0"/>
        <v>100</v>
      </c>
      <c r="O5">
        <f>J14-J5</f>
        <v>-16</v>
      </c>
      <c r="P5">
        <f t="shared" ref="P5" si="1">POWER(O5,2)</f>
        <v>256</v>
      </c>
    </row>
    <row r="6" spans="1:16">
      <c r="H6" s="2">
        <v>64</v>
      </c>
      <c r="I6" s="2">
        <v>52</v>
      </c>
      <c r="J6" s="2">
        <v>37</v>
      </c>
      <c r="K6">
        <f>H14-H6</f>
        <v>-14</v>
      </c>
      <c r="L6">
        <f t="shared" si="0"/>
        <v>196</v>
      </c>
      <c r="M6">
        <f>I14-I6</f>
        <v>1</v>
      </c>
      <c r="N6">
        <f t="shared" si="0"/>
        <v>1</v>
      </c>
      <c r="O6">
        <f>J14-J6</f>
        <v>7</v>
      </c>
      <c r="P6">
        <f t="shared" ref="P6" si="2">POWER(O6,2)</f>
        <v>49</v>
      </c>
    </row>
    <row r="7" spans="1:16">
      <c r="H7" s="2">
        <v>62</v>
      </c>
      <c r="I7" s="2">
        <v>58</v>
      </c>
      <c r="J7" s="2">
        <v>40</v>
      </c>
      <c r="K7">
        <f>H14-H7</f>
        <v>-12</v>
      </c>
      <c r="L7">
        <f t="shared" si="0"/>
        <v>144</v>
      </c>
      <c r="M7">
        <f>I14-I7</f>
        <v>-5</v>
      </c>
      <c r="N7">
        <f t="shared" si="0"/>
        <v>25</v>
      </c>
      <c r="O7">
        <f>J14-J7</f>
        <v>4</v>
      </c>
      <c r="P7">
        <f t="shared" ref="P7" si="3">POWER(O7,2)</f>
        <v>16</v>
      </c>
    </row>
    <row r="8" spans="1:16">
      <c r="H8" s="2">
        <v>44</v>
      </c>
      <c r="I8" s="2">
        <v>54</v>
      </c>
      <c r="J8" s="2">
        <v>23</v>
      </c>
      <c r="K8">
        <f>H14-H8</f>
        <v>6</v>
      </c>
      <c r="L8">
        <f t="shared" si="0"/>
        <v>36</v>
      </c>
      <c r="M8">
        <f>I14-I8</f>
        <v>-1</v>
      </c>
      <c r="N8">
        <f t="shared" si="0"/>
        <v>1</v>
      </c>
      <c r="O8">
        <f>J14-J8</f>
        <v>21</v>
      </c>
      <c r="P8">
        <f t="shared" ref="P8" si="4">POWER(O8,2)</f>
        <v>441</v>
      </c>
    </row>
    <row r="9" spans="1:16">
      <c r="H9" s="2">
        <v>54</v>
      </c>
      <c r="I9" s="2">
        <v>50</v>
      </c>
      <c r="J9" s="2">
        <v>39</v>
      </c>
      <c r="K9">
        <f>H14-H9</f>
        <v>-4</v>
      </c>
      <c r="L9">
        <f t="shared" si="0"/>
        <v>16</v>
      </c>
      <c r="M9">
        <f>I14-I9</f>
        <v>3</v>
      </c>
      <c r="N9">
        <f t="shared" si="0"/>
        <v>9</v>
      </c>
      <c r="O9">
        <f>J14-J9</f>
        <v>5</v>
      </c>
      <c r="P9">
        <f t="shared" ref="P9" si="5">POWER(O9,2)</f>
        <v>25</v>
      </c>
    </row>
    <row r="10" spans="1:16">
      <c r="H10" s="2">
        <v>57</v>
      </c>
      <c r="I10" s="2">
        <v>65</v>
      </c>
      <c r="J10" s="2">
        <v>55</v>
      </c>
      <c r="K10">
        <f>H14-H10</f>
        <v>-7</v>
      </c>
      <c r="L10">
        <f t="shared" si="0"/>
        <v>49</v>
      </c>
      <c r="M10">
        <f>I14-I10</f>
        <v>-12</v>
      </c>
      <c r="N10">
        <f t="shared" si="0"/>
        <v>144</v>
      </c>
      <c r="O10">
        <f>J14-J10</f>
        <v>-11</v>
      </c>
      <c r="P10">
        <f t="shared" ref="P10" si="6">POWER(O10,2)</f>
        <v>121</v>
      </c>
    </row>
    <row r="11" spans="1:16">
      <c r="H11" s="2">
        <v>49</v>
      </c>
      <c r="I11" s="2">
        <v>53</v>
      </c>
      <c r="J11" s="2">
        <v>52</v>
      </c>
      <c r="K11">
        <f>H14-H11</f>
        <v>1</v>
      </c>
      <c r="L11">
        <f t="shared" si="0"/>
        <v>1</v>
      </c>
      <c r="M11">
        <f>I14-I11</f>
        <v>0</v>
      </c>
      <c r="N11">
        <f t="shared" si="0"/>
        <v>0</v>
      </c>
      <c r="O11">
        <f>J14-J11</f>
        <v>-8</v>
      </c>
      <c r="P11">
        <f t="shared" ref="P11" si="7">POWER(O11,2)</f>
        <v>64</v>
      </c>
    </row>
    <row r="12" spans="1:16">
      <c r="H12" s="2">
        <v>31</v>
      </c>
      <c r="I12" s="2">
        <v>43</v>
      </c>
      <c r="J12" s="2">
        <v>43</v>
      </c>
      <c r="K12">
        <f>H14-H12</f>
        <v>19</v>
      </c>
      <c r="L12">
        <f t="shared" si="0"/>
        <v>361</v>
      </c>
      <c r="M12">
        <f>I14-I12</f>
        <v>10</v>
      </c>
      <c r="N12">
        <f t="shared" si="0"/>
        <v>100</v>
      </c>
      <c r="O12">
        <f>J14-J12</f>
        <v>1</v>
      </c>
      <c r="P12">
        <f t="shared" ref="P12" si="8">POWER(O12,2)</f>
        <v>1</v>
      </c>
    </row>
    <row r="13" spans="1:16">
      <c r="H13" s="2">
        <v>69</v>
      </c>
      <c r="I13" s="2">
        <v>49</v>
      </c>
      <c r="J13" s="2">
        <v>39</v>
      </c>
      <c r="K13">
        <f>H14-H13</f>
        <v>-19</v>
      </c>
      <c r="L13">
        <f t="shared" si="0"/>
        <v>361</v>
      </c>
      <c r="M13">
        <f>I14-I13</f>
        <v>4</v>
      </c>
      <c r="N13">
        <f t="shared" si="0"/>
        <v>16</v>
      </c>
      <c r="O13">
        <f>J14-J13</f>
        <v>5</v>
      </c>
      <c r="P13">
        <f t="shared" ref="P13" si="9">POWER(O13,2)</f>
        <v>25</v>
      </c>
    </row>
    <row r="14" spans="1:16">
      <c r="G14" t="s">
        <v>4</v>
      </c>
      <c r="H14" s="6">
        <f>AVERAGE(H4:H13)</f>
        <v>50</v>
      </c>
      <c r="I14" s="6">
        <f>AVERAGE(I4:I13)</f>
        <v>53</v>
      </c>
      <c r="J14" s="6">
        <f>AVERAGE(J4:J13)</f>
        <v>44</v>
      </c>
      <c r="L14">
        <f>SUM(L4:L13)</f>
        <v>1742</v>
      </c>
      <c r="N14">
        <f>SUM(N4:N13)</f>
        <v>496</v>
      </c>
      <c r="P14">
        <f>SUM(P4:P13)</f>
        <v>1062</v>
      </c>
    </row>
    <row r="15" spans="1:16">
      <c r="G15" t="s">
        <v>5</v>
      </c>
      <c r="H15" s="6">
        <f>AVERAGE(H14:J14)</f>
        <v>49</v>
      </c>
      <c r="I15" s="6"/>
      <c r="J15" s="6"/>
    </row>
    <row r="17" spans="7:11" ht="30">
      <c r="G17" s="1" t="s">
        <v>8</v>
      </c>
      <c r="H17">
        <f>H15-H14</f>
        <v>-1</v>
      </c>
      <c r="I17">
        <f>H15-I14</f>
        <v>-4</v>
      </c>
      <c r="J17">
        <f>H15-J14</f>
        <v>5</v>
      </c>
    </row>
    <row r="18" spans="7:11" ht="30">
      <c r="G18" s="1" t="s">
        <v>7</v>
      </c>
      <c r="H18">
        <f>H17*H17</f>
        <v>1</v>
      </c>
      <c r="I18">
        <f>I17*I17</f>
        <v>16</v>
      </c>
      <c r="J18">
        <f>J17*J17</f>
        <v>25</v>
      </c>
      <c r="K18">
        <f>SUM(H18:J18)</f>
        <v>42</v>
      </c>
    </row>
    <row r="19" spans="7:11">
      <c r="G19" s="7" t="s">
        <v>9</v>
      </c>
      <c r="H19" s="7">
        <f>K18*10</f>
        <v>420</v>
      </c>
    </row>
    <row r="20" spans="7:11">
      <c r="G20" s="7" t="s">
        <v>10</v>
      </c>
      <c r="H20" s="7">
        <f>3-1</f>
        <v>2</v>
      </c>
    </row>
    <row r="21" spans="7:11">
      <c r="G21" s="7" t="s">
        <v>14</v>
      </c>
      <c r="H21" s="7">
        <f>SUM(L14,N14,P14)</f>
        <v>3300</v>
      </c>
    </row>
    <row r="22" spans="7:11">
      <c r="G22" s="7" t="s">
        <v>15</v>
      </c>
      <c r="H22" s="7">
        <f>(10-1)*3</f>
        <v>27</v>
      </c>
    </row>
    <row r="23" spans="7:11">
      <c r="G23" s="8" t="s">
        <v>16</v>
      </c>
      <c r="H23" s="8">
        <f>(H19/2)/(H21/27)</f>
        <v>1.718181818181818</v>
      </c>
    </row>
    <row r="25" spans="7:11" ht="60">
      <c r="G25" s="9" t="s">
        <v>18</v>
      </c>
      <c r="H25">
        <v>3.35</v>
      </c>
    </row>
    <row r="27" spans="7:11">
      <c r="G27" t="s">
        <v>19</v>
      </c>
      <c r="H27" t="s">
        <v>20</v>
      </c>
    </row>
    <row r="28" spans="7:11">
      <c r="G28" s="10" t="s">
        <v>21</v>
      </c>
      <c r="H28" s="10" t="s">
        <v>22</v>
      </c>
    </row>
    <row r="29" spans="7:11">
      <c r="G29" s="10" t="s">
        <v>23</v>
      </c>
      <c r="H29" s="10"/>
    </row>
  </sheetData>
  <mergeCells count="3">
    <mergeCell ref="K3:L3"/>
    <mergeCell ref="M3:N3"/>
    <mergeCell ref="O3:P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R31"/>
  <sheetViews>
    <sheetView topLeftCell="A22" workbookViewId="0">
      <selection activeCell="Q27" sqref="Q27"/>
    </sheetView>
  </sheetViews>
  <sheetFormatPr defaultRowHeight="15"/>
  <sheetData>
    <row r="1" spans="1:18">
      <c r="A1" t="s">
        <v>17</v>
      </c>
    </row>
    <row r="4" spans="1:18">
      <c r="J4" s="2" t="s">
        <v>24</v>
      </c>
      <c r="K4" s="2" t="s">
        <v>25</v>
      </c>
      <c r="L4" s="2" t="s">
        <v>26</v>
      </c>
      <c r="M4" s="4" t="s">
        <v>11</v>
      </c>
      <c r="N4" s="3"/>
      <c r="O4" s="3" t="s">
        <v>13</v>
      </c>
      <c r="P4" s="3"/>
      <c r="Q4" s="3" t="s">
        <v>12</v>
      </c>
      <c r="R4" s="3"/>
    </row>
    <row r="5" spans="1:18">
      <c r="J5" s="2">
        <v>10.76</v>
      </c>
      <c r="K5" s="2">
        <v>12.72</v>
      </c>
      <c r="L5" s="2">
        <v>11.88</v>
      </c>
      <c r="M5">
        <f>J13-J5</f>
        <v>0.82500000000000107</v>
      </c>
      <c r="N5">
        <f>POWER(M5,2)</f>
        <v>0.68062500000000181</v>
      </c>
      <c r="O5">
        <f>K13-K5</f>
        <v>1.1262499999999971</v>
      </c>
      <c r="P5">
        <f>POWER(O5,2)</f>
        <v>1.2684390624999935</v>
      </c>
      <c r="Q5">
        <f>L13-L5</f>
        <v>-2.9675000000000011</v>
      </c>
      <c r="R5">
        <f>POWER(Q5,2)</f>
        <v>8.8060562500000064</v>
      </c>
    </row>
    <row r="6" spans="1:18">
      <c r="J6" s="2">
        <v>15.05</v>
      </c>
      <c r="K6" s="2">
        <v>13.91</v>
      </c>
      <c r="L6" s="2">
        <v>5.86</v>
      </c>
      <c r="M6">
        <f>J13-J6</f>
        <v>-3.4649999999999999</v>
      </c>
      <c r="N6">
        <f t="shared" ref="N6:N12" si="0">POWER(M6,2)</f>
        <v>12.006224999999999</v>
      </c>
      <c r="O6">
        <f>K13-K6</f>
        <v>-6.3750000000002416E-2</v>
      </c>
      <c r="P6">
        <f t="shared" ref="P6:P12" si="1">POWER(O6,2)</f>
        <v>4.0640625000003079E-3</v>
      </c>
      <c r="Q6">
        <f>L13-L6</f>
        <v>3.0524999999999993</v>
      </c>
      <c r="R6">
        <f t="shared" ref="R6:R12" si="2">POWER(Q6,2)</f>
        <v>9.3177562499999951</v>
      </c>
    </row>
    <row r="7" spans="1:18">
      <c r="J7" s="2">
        <v>17.010000000000002</v>
      </c>
      <c r="K7" s="2">
        <v>6.43</v>
      </c>
      <c r="L7" s="2">
        <v>13.46</v>
      </c>
      <c r="M7">
        <f>J13-J7</f>
        <v>-5.4250000000000007</v>
      </c>
      <c r="N7">
        <f t="shared" si="0"/>
        <v>29.430625000000006</v>
      </c>
      <c r="O7">
        <f>K13-K7</f>
        <v>7.416249999999998</v>
      </c>
      <c r="P7">
        <f t="shared" si="1"/>
        <v>55.000764062499968</v>
      </c>
      <c r="Q7">
        <f>L13-L7</f>
        <v>-4.5475000000000012</v>
      </c>
      <c r="R7">
        <f t="shared" si="2"/>
        <v>20.679756250000011</v>
      </c>
    </row>
    <row r="8" spans="1:18">
      <c r="J8" s="2">
        <v>5.07</v>
      </c>
      <c r="K8" s="2">
        <v>11.19</v>
      </c>
      <c r="L8" s="2">
        <v>9.9</v>
      </c>
      <c r="M8">
        <f>J13-J8</f>
        <v>6.5150000000000006</v>
      </c>
      <c r="N8">
        <f t="shared" si="0"/>
        <v>42.445225000000008</v>
      </c>
      <c r="O8">
        <f>K13-K8</f>
        <v>2.6562499999999982</v>
      </c>
      <c r="P8">
        <f t="shared" si="1"/>
        <v>7.0556640624999902</v>
      </c>
      <c r="Q8">
        <f>L13-L8</f>
        <v>-0.98750000000000071</v>
      </c>
      <c r="R8">
        <f t="shared" si="2"/>
        <v>0.97515625000000139</v>
      </c>
    </row>
    <row r="9" spans="1:18">
      <c r="J9" s="2">
        <v>19.5</v>
      </c>
      <c r="K9" s="2">
        <v>18.79</v>
      </c>
      <c r="L9" s="2">
        <v>3.95</v>
      </c>
      <c r="M9">
        <f>J13-J9</f>
        <v>-7.9149999999999991</v>
      </c>
      <c r="N9">
        <f t="shared" si="0"/>
        <v>62.647224999999985</v>
      </c>
      <c r="O9">
        <f>K13-K9</f>
        <v>-4.9437500000000014</v>
      </c>
      <c r="P9">
        <f t="shared" si="1"/>
        <v>24.440664062500016</v>
      </c>
      <c r="Q9">
        <f>L13-L9</f>
        <v>4.9624999999999995</v>
      </c>
      <c r="R9">
        <f t="shared" si="2"/>
        <v>24.626406249999995</v>
      </c>
    </row>
    <row r="10" spans="1:18">
      <c r="J10" s="2">
        <v>8.16</v>
      </c>
      <c r="K10" s="2">
        <v>20.73</v>
      </c>
      <c r="L10" s="2">
        <v>3.44</v>
      </c>
      <c r="M10">
        <f>J13-J10</f>
        <v>3.4250000000000007</v>
      </c>
      <c r="N10">
        <f t="shared" si="0"/>
        <v>11.730625000000005</v>
      </c>
      <c r="O10">
        <f>K13-K10</f>
        <v>-6.8837500000000027</v>
      </c>
      <c r="P10">
        <f t="shared" si="1"/>
        <v>47.386014062500038</v>
      </c>
      <c r="Q10">
        <f>L13-L10</f>
        <v>5.4725000000000001</v>
      </c>
      <c r="R10">
        <f t="shared" si="2"/>
        <v>29.94825625</v>
      </c>
    </row>
    <row r="11" spans="1:18">
      <c r="J11" s="2">
        <v>10.38</v>
      </c>
      <c r="K11" s="2">
        <v>9.6</v>
      </c>
      <c r="L11" s="2">
        <v>7.11</v>
      </c>
      <c r="M11">
        <f>J13-J11</f>
        <v>1.2050000000000001</v>
      </c>
      <c r="N11">
        <f t="shared" si="0"/>
        <v>1.4520250000000001</v>
      </c>
      <c r="O11">
        <f>K13-K11</f>
        <v>4.2462499999999981</v>
      </c>
      <c r="P11">
        <f t="shared" si="1"/>
        <v>18.030639062499983</v>
      </c>
      <c r="Q11">
        <f>L13-L11</f>
        <v>1.8024999999999993</v>
      </c>
      <c r="R11">
        <f t="shared" si="2"/>
        <v>3.2490062499999977</v>
      </c>
    </row>
    <row r="12" spans="1:18">
      <c r="J12" s="2">
        <v>6.75</v>
      </c>
      <c r="K12" s="2">
        <v>17.399999999999999</v>
      </c>
      <c r="L12" s="2">
        <v>15.7</v>
      </c>
      <c r="M12">
        <f>J13-J12</f>
        <v>4.8350000000000009</v>
      </c>
      <c r="N12">
        <f t="shared" si="0"/>
        <v>23.37722500000001</v>
      </c>
      <c r="O12">
        <f>K13-K12</f>
        <v>-3.5537500000000009</v>
      </c>
      <c r="P12">
        <f t="shared" si="1"/>
        <v>12.629139062500006</v>
      </c>
      <c r="Q12">
        <f>L13-L12</f>
        <v>-6.7874999999999996</v>
      </c>
      <c r="R12">
        <f t="shared" si="2"/>
        <v>46.070156249999997</v>
      </c>
    </row>
    <row r="13" spans="1:18" ht="30">
      <c r="I13" s="12" t="s">
        <v>29</v>
      </c>
      <c r="J13" s="5">
        <f>AVERAGE(J5:J12)</f>
        <v>11.585000000000001</v>
      </c>
      <c r="K13" s="5">
        <f t="shared" ref="K13:L13" si="3">AVERAGE(K5:K12)</f>
        <v>13.846249999999998</v>
      </c>
      <c r="L13" s="5">
        <f t="shared" si="3"/>
        <v>8.9124999999999996</v>
      </c>
      <c r="N13">
        <f>SUM(N5:N12)</f>
        <v>183.7698</v>
      </c>
      <c r="P13">
        <f>SUM(P5:P12)</f>
        <v>165.81538749999999</v>
      </c>
      <c r="R13">
        <f>SUM(R5:R12)</f>
        <v>143.67255</v>
      </c>
    </row>
    <row r="14" spans="1:18">
      <c r="I14" s="12" t="s">
        <v>6</v>
      </c>
      <c r="J14" s="5">
        <f>STDEV(J5:J12)</f>
        <v>5.1237514158503572</v>
      </c>
      <c r="K14" s="5">
        <f t="shared" ref="K14:L15" si="4">STDEV(K5:K12)</f>
        <v>4.8670229607019628</v>
      </c>
      <c r="L14" s="5">
        <f t="shared" si="4"/>
        <v>4.5304138883770895</v>
      </c>
    </row>
    <row r="15" spans="1:18">
      <c r="I15" s="12" t="s">
        <v>27</v>
      </c>
      <c r="J15" s="5">
        <f>VAR(J5:J12)</f>
        <v>26.252828571428545</v>
      </c>
      <c r="K15" s="5">
        <f t="shared" ref="K15:L15" si="5">VAR(K5:K12)</f>
        <v>23.687912500000103</v>
      </c>
      <c r="L15" s="5">
        <f t="shared" si="5"/>
        <v>20.524650000000015</v>
      </c>
    </row>
    <row r="16" spans="1:18" ht="30">
      <c r="I16" s="12" t="s">
        <v>28</v>
      </c>
      <c r="J16" s="5">
        <f>AVERAGE(J13:L13)</f>
        <v>11.447916666666666</v>
      </c>
      <c r="K16" s="5"/>
      <c r="L16" s="5"/>
    </row>
    <row r="19" spans="9:13" ht="75">
      <c r="I19" s="1" t="s">
        <v>8</v>
      </c>
      <c r="J19">
        <f>J16-J13</f>
        <v>-0.13708333333333478</v>
      </c>
      <c r="K19">
        <f>J16-K13</f>
        <v>-2.3983333333333317</v>
      </c>
      <c r="L19">
        <f>J16-L13</f>
        <v>2.5354166666666664</v>
      </c>
    </row>
    <row r="20" spans="9:13" ht="45">
      <c r="I20" s="1" t="s">
        <v>7</v>
      </c>
      <c r="J20">
        <f>POWER(J19,2)</f>
        <v>1.8791840277778173E-2</v>
      </c>
      <c r="K20">
        <f>POWER(K19,2)</f>
        <v>5.7520027777777694</v>
      </c>
      <c r="L20">
        <f>POWER(L19,2)</f>
        <v>6.42833767361111</v>
      </c>
      <c r="M20">
        <f>SUM(J20:L20)</f>
        <v>12.199132291666658</v>
      </c>
    </row>
    <row r="21" spans="9:13">
      <c r="I21" s="9" t="s">
        <v>9</v>
      </c>
      <c r="J21" s="7">
        <f>M20*8</f>
        <v>97.593058333333261</v>
      </c>
    </row>
    <row r="22" spans="9:13">
      <c r="I22" s="9" t="s">
        <v>30</v>
      </c>
      <c r="J22" s="7">
        <f>3-1</f>
        <v>2</v>
      </c>
    </row>
    <row r="23" spans="9:13">
      <c r="I23" s="9" t="s">
        <v>14</v>
      </c>
      <c r="J23" s="7">
        <f>SUM(N13:R13)</f>
        <v>493.25773749999996</v>
      </c>
    </row>
    <row r="24" spans="9:13">
      <c r="I24" s="9" t="s">
        <v>31</v>
      </c>
      <c r="J24" s="7">
        <f>24-3</f>
        <v>21</v>
      </c>
    </row>
    <row r="25" spans="9:13">
      <c r="I25" s="13" t="s">
        <v>32</v>
      </c>
      <c r="J25" s="8">
        <f>(J21/J22)/(J23/J24)</f>
        <v>2.0774678927362986</v>
      </c>
    </row>
    <row r="27" spans="9:13" ht="120">
      <c r="I27" s="9" t="s">
        <v>18</v>
      </c>
      <c r="J27">
        <v>3.4668000000000001</v>
      </c>
    </row>
    <row r="29" spans="9:13">
      <c r="I29" t="s">
        <v>19</v>
      </c>
      <c r="J29" t="s">
        <v>20</v>
      </c>
    </row>
    <row r="30" spans="9:13" ht="30">
      <c r="I30" s="11" t="s">
        <v>21</v>
      </c>
      <c r="J30" s="10" t="s">
        <v>33</v>
      </c>
    </row>
    <row r="31" spans="9:13" ht="135">
      <c r="I31" s="11" t="s">
        <v>34</v>
      </c>
      <c r="J31" s="10"/>
    </row>
  </sheetData>
  <mergeCells count="3">
    <mergeCell ref="M4:N4"/>
    <mergeCell ref="O4:P4"/>
    <mergeCell ref="Q4:R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I25"/>
  <sheetViews>
    <sheetView topLeftCell="A7" workbookViewId="0">
      <selection activeCell="M20" sqref="M20"/>
    </sheetView>
  </sheetViews>
  <sheetFormatPr defaultRowHeight="15"/>
  <cols>
    <col min="1" max="1" width="70.7109375" customWidth="1"/>
    <col min="2" max="2" width="14.7109375" customWidth="1"/>
  </cols>
  <sheetData>
    <row r="2" spans="1:4" ht="150">
      <c r="A2" s="1" t="s">
        <v>35</v>
      </c>
      <c r="B2" s="1"/>
      <c r="C2" s="2" t="s">
        <v>36</v>
      </c>
      <c r="D2" s="2" t="s">
        <v>37</v>
      </c>
    </row>
    <row r="3" spans="1:4">
      <c r="C3" s="2">
        <v>20.2</v>
      </c>
      <c r="D3" s="2">
        <v>22.1</v>
      </c>
    </row>
    <row r="4" spans="1:4">
      <c r="C4" s="2">
        <v>20.9</v>
      </c>
      <c r="D4" s="2">
        <v>21.3</v>
      </c>
    </row>
    <row r="5" spans="1:4">
      <c r="C5" s="2">
        <v>22.3</v>
      </c>
      <c r="D5" s="2">
        <v>20.100000000000001</v>
      </c>
    </row>
    <row r="6" spans="1:4">
      <c r="C6" s="2">
        <v>22.8</v>
      </c>
      <c r="D6" s="2">
        <v>22.5</v>
      </c>
    </row>
    <row r="7" spans="1:4">
      <c r="C7" s="2">
        <v>21.5</v>
      </c>
      <c r="D7" s="2">
        <v>20.2</v>
      </c>
    </row>
    <row r="8" spans="1:4">
      <c r="C8" s="2">
        <v>23</v>
      </c>
      <c r="D8" s="2">
        <v>20.3</v>
      </c>
    </row>
    <row r="9" spans="1:4">
      <c r="C9" s="2">
        <v>22.4</v>
      </c>
      <c r="D9" s="2">
        <v>20.399999999999999</v>
      </c>
    </row>
    <row r="10" spans="1:4">
      <c r="C10" s="2">
        <v>21.4</v>
      </c>
      <c r="D10" s="2">
        <v>21.1</v>
      </c>
    </row>
    <row r="11" spans="1:4">
      <c r="C11" s="2">
        <v>21.2</v>
      </c>
      <c r="D11" s="2">
        <v>20.8</v>
      </c>
    </row>
    <row r="12" spans="1:4">
      <c r="C12" s="2">
        <v>21.3</v>
      </c>
      <c r="D12" s="2">
        <v>20.399999999999999</v>
      </c>
    </row>
    <row r="13" spans="1:4">
      <c r="B13" s="10" t="s">
        <v>38</v>
      </c>
      <c r="C13" s="10">
        <f>VAR(C3:C12)</f>
        <v>0.79777777777781012</v>
      </c>
      <c r="D13" s="10">
        <f>VAR(D3:D12)</f>
        <v>0.68844444444433373</v>
      </c>
    </row>
    <row r="14" spans="1:4">
      <c r="B14" s="10" t="s">
        <v>39</v>
      </c>
      <c r="C14" s="10">
        <v>10</v>
      </c>
      <c r="D14" s="10"/>
    </row>
    <row r="15" spans="1:4">
      <c r="B15" s="10" t="s">
        <v>16</v>
      </c>
      <c r="C15" s="10">
        <f>C13/D13</f>
        <v>1.1588121368627253</v>
      </c>
      <c r="D15" s="10"/>
    </row>
    <row r="17" spans="2:9">
      <c r="B17" t="s">
        <v>19</v>
      </c>
      <c r="C17" t="b">
        <f>C13=D13</f>
        <v>0</v>
      </c>
    </row>
    <row r="18" spans="2:9">
      <c r="B18" t="s">
        <v>40</v>
      </c>
      <c r="C18" t="b">
        <f>C13&lt;&gt;D13</f>
        <v>1</v>
      </c>
    </row>
    <row r="19" spans="2:9">
      <c r="B19" s="5" t="s">
        <v>41</v>
      </c>
      <c r="C19" s="5">
        <f>10-1</f>
        <v>9</v>
      </c>
    </row>
    <row r="20" spans="2:9">
      <c r="B20" s="5" t="s">
        <v>42</v>
      </c>
      <c r="C20" s="5">
        <f>10-1</f>
        <v>9</v>
      </c>
    </row>
    <row r="21" spans="2:9">
      <c r="F21" s="14">
        <v>0.97499999999999998</v>
      </c>
      <c r="G21" s="14">
        <v>9</v>
      </c>
      <c r="H21" s="14">
        <v>9</v>
      </c>
      <c r="I21" s="14">
        <f>FINV(F21,G21,H21)</f>
        <v>0.24838585469156299</v>
      </c>
    </row>
    <row r="22" spans="2:9">
      <c r="B22" s="10" t="s">
        <v>43</v>
      </c>
      <c r="C22" s="10">
        <v>4.0259999999999998</v>
      </c>
    </row>
    <row r="23" spans="2:9">
      <c r="B23" s="10" t="s">
        <v>44</v>
      </c>
      <c r="C23" s="10">
        <v>0.24829999999999999</v>
      </c>
    </row>
    <row r="25" spans="2:9">
      <c r="B25" s="15" t="s">
        <v>45</v>
      </c>
      <c r="C25" s="15"/>
      <c r="D25" s="15"/>
      <c r="E25" s="15"/>
      <c r="F25" s="15"/>
      <c r="G25" s="15"/>
    </row>
  </sheetData>
  <mergeCells count="1">
    <mergeCell ref="B25:G2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D25"/>
  <sheetViews>
    <sheetView topLeftCell="A4" workbookViewId="0">
      <selection activeCell="F24" sqref="F24"/>
    </sheetView>
  </sheetViews>
  <sheetFormatPr defaultRowHeight="15"/>
  <cols>
    <col min="1" max="1" width="60.7109375" style="1" customWidth="1"/>
    <col min="2" max="2" width="18.85546875" style="1" customWidth="1"/>
    <col min="3" max="3" width="11.5703125" bestFit="1" customWidth="1"/>
  </cols>
  <sheetData>
    <row r="1" spans="1:4" ht="105">
      <c r="A1" s="1" t="s">
        <v>46</v>
      </c>
      <c r="C1" s="2" t="s">
        <v>47</v>
      </c>
    </row>
    <row r="2" spans="1:4">
      <c r="C2" s="2">
        <v>100.5</v>
      </c>
    </row>
    <row r="3" spans="1:4">
      <c r="C3" s="2">
        <v>101.3</v>
      </c>
    </row>
    <row r="4" spans="1:4">
      <c r="C4" s="2">
        <v>99.5</v>
      </c>
    </row>
    <row r="5" spans="1:4">
      <c r="C5" s="2">
        <v>98.6</v>
      </c>
    </row>
    <row r="6" spans="1:4">
      <c r="C6" s="2">
        <v>104</v>
      </c>
    </row>
    <row r="7" spans="1:4">
      <c r="C7" s="2">
        <v>103.1</v>
      </c>
    </row>
    <row r="8" spans="1:4">
      <c r="C8" s="2">
        <v>100.5</v>
      </c>
    </row>
    <row r="9" spans="1:4">
      <c r="C9" s="2">
        <v>99.8</v>
      </c>
    </row>
    <row r="10" spans="1:4">
      <c r="C10" s="2">
        <v>98.6</v>
      </c>
    </row>
    <row r="11" spans="1:4">
      <c r="C11" s="2">
        <v>102.4</v>
      </c>
    </row>
    <row r="12" spans="1:4">
      <c r="B12" s="12" t="s">
        <v>48</v>
      </c>
      <c r="C12" s="5">
        <f>AVERAGE(C2:C11)</f>
        <v>100.83</v>
      </c>
    </row>
    <row r="13" spans="1:4">
      <c r="B13" s="12" t="s">
        <v>49</v>
      </c>
      <c r="C13" s="5">
        <f>STDEV(C2:C11)</f>
        <v>1.8523558573399306</v>
      </c>
    </row>
    <row r="14" spans="1:4">
      <c r="B14" s="1" t="s">
        <v>39</v>
      </c>
      <c r="C14">
        <v>10</v>
      </c>
      <c r="D14">
        <f>SQRT(C14)</f>
        <v>3.1622776601683795</v>
      </c>
    </row>
    <row r="15" spans="1:4">
      <c r="B15" s="1" t="s">
        <v>50</v>
      </c>
      <c r="C15">
        <f>C14-1</f>
        <v>9</v>
      </c>
    </row>
    <row r="16" spans="1:4">
      <c r="B16" s="1" t="s">
        <v>51</v>
      </c>
      <c r="C16">
        <v>0.05</v>
      </c>
      <c r="D16">
        <f>C16/2</f>
        <v>2.5000000000000001E-2</v>
      </c>
    </row>
    <row r="17" spans="2:3">
      <c r="B17" s="1" t="s">
        <v>53</v>
      </c>
      <c r="C17">
        <v>2.262</v>
      </c>
    </row>
    <row r="22" spans="2:3">
      <c r="B22" s="1">
        <f>(100.83)-(2.262)*(C13/D14)</f>
        <v>99.504996505816052</v>
      </c>
      <c r="C22" s="1">
        <f>(100.83)+(2.262)*(C13/D14)</f>
        <v>102.15500349418394</v>
      </c>
    </row>
    <row r="23" spans="2:3" ht="30">
      <c r="B23" s="11" t="s">
        <v>54</v>
      </c>
    </row>
    <row r="25" spans="2:3">
      <c r="B25" s="1" t="s">
        <v>55</v>
      </c>
      <c r="C25" s="10">
        <f>C12-B22</f>
        <v>1.3250034941839459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13"/>
  <sheetViews>
    <sheetView workbookViewId="0">
      <selection activeCell="B10" sqref="B10:C11"/>
    </sheetView>
  </sheetViews>
  <sheetFormatPr defaultRowHeight="15"/>
  <cols>
    <col min="1" max="1" width="55" style="1" customWidth="1"/>
  </cols>
  <sheetData>
    <row r="1" spans="1:3" ht="150">
      <c r="A1" s="1" t="s">
        <v>56</v>
      </c>
    </row>
    <row r="3" spans="1:3">
      <c r="B3" t="s">
        <v>58</v>
      </c>
      <c r="C3">
        <v>105</v>
      </c>
    </row>
    <row r="4" spans="1:3">
      <c r="B4" t="s">
        <v>59</v>
      </c>
      <c r="C4" t="s">
        <v>62</v>
      </c>
    </row>
    <row r="6" spans="1:3">
      <c r="B6" t="s">
        <v>60</v>
      </c>
      <c r="C6">
        <v>125</v>
      </c>
    </row>
    <row r="7" spans="1:3">
      <c r="B7" t="s">
        <v>61</v>
      </c>
      <c r="C7">
        <v>14</v>
      </c>
    </row>
    <row r="8" spans="1:3">
      <c r="B8" t="s">
        <v>39</v>
      </c>
      <c r="C8">
        <v>25</v>
      </c>
    </row>
    <row r="10" spans="1:3">
      <c r="B10" s="10" t="s">
        <v>63</v>
      </c>
      <c r="C10" s="10">
        <f>(C6-C3)/(14/5)</f>
        <v>7.1428571428571432</v>
      </c>
    </row>
    <row r="11" spans="1:3">
      <c r="B11" s="10" t="s">
        <v>52</v>
      </c>
      <c r="C11" s="10">
        <v>1.7110000000000001</v>
      </c>
    </row>
    <row r="13" spans="1:3">
      <c r="B13" s="10" t="s">
        <v>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7"/>
  <sheetViews>
    <sheetView topLeftCell="A4" workbookViewId="0">
      <selection activeCell="F28" sqref="F28"/>
    </sheetView>
  </sheetViews>
  <sheetFormatPr defaultRowHeight="15"/>
  <cols>
    <col min="1" max="1" width="40.28515625" style="1" customWidth="1"/>
    <col min="2" max="2" width="14.7109375" customWidth="1"/>
  </cols>
  <sheetData>
    <row r="1" spans="1:3" ht="225">
      <c r="A1" s="1" t="s">
        <v>65</v>
      </c>
    </row>
    <row r="2" spans="1:3">
      <c r="B2" t="s">
        <v>57</v>
      </c>
      <c r="C2">
        <v>15</v>
      </c>
    </row>
    <row r="4" spans="1:3">
      <c r="B4" t="s">
        <v>66</v>
      </c>
      <c r="C4">
        <v>169</v>
      </c>
    </row>
    <row r="5" spans="1:3">
      <c r="B5" t="s">
        <v>73</v>
      </c>
      <c r="C5">
        <v>16</v>
      </c>
    </row>
    <row r="6" spans="1:3">
      <c r="B6" t="s">
        <v>67</v>
      </c>
      <c r="C6">
        <v>14</v>
      </c>
    </row>
    <row r="7" spans="1:3">
      <c r="B7" t="s">
        <v>68</v>
      </c>
      <c r="C7">
        <v>0.1</v>
      </c>
    </row>
    <row r="9" spans="1:3">
      <c r="B9" t="s">
        <v>69</v>
      </c>
      <c r="C9" t="s">
        <v>72</v>
      </c>
    </row>
    <row r="10" spans="1:3">
      <c r="B10" t="s">
        <v>70</v>
      </c>
      <c r="C10" t="s">
        <v>71</v>
      </c>
    </row>
    <row r="12" spans="1:3">
      <c r="B12" s="10" t="s">
        <v>74</v>
      </c>
      <c r="C12" s="10">
        <f>(16-15)/(C6/SQRT(C4))</f>
        <v>0.9285714285714286</v>
      </c>
    </row>
    <row r="14" spans="1:3">
      <c r="B14" s="10" t="s">
        <v>75</v>
      </c>
      <c r="C14" s="10">
        <v>1.2816000000000001</v>
      </c>
    </row>
    <row r="16" spans="1:3">
      <c r="B16" t="s">
        <v>19</v>
      </c>
      <c r="C16" t="b">
        <f>C12=C14</f>
        <v>0</v>
      </c>
    </row>
    <row r="17" spans="2:3">
      <c r="B17" s="10" t="s">
        <v>40</v>
      </c>
      <c r="C17" s="10" t="b">
        <f>C12&lt;&gt;C14</f>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1.ANNOVA</vt:lpstr>
      <vt:lpstr>2.ANOVA stocks</vt:lpstr>
      <vt:lpstr>3.Perform F distribution</vt:lpstr>
      <vt:lpstr>4.t-distribution</vt:lpstr>
      <vt:lpstr>5.T-test</vt:lpstr>
      <vt:lpstr>6.Z-test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dc:creator>
  <cp:lastModifiedBy>RAJKUMAR</cp:lastModifiedBy>
  <dcterms:created xsi:type="dcterms:W3CDTF">2022-04-17T01:14:52Z</dcterms:created>
  <dcterms:modified xsi:type="dcterms:W3CDTF">2022-04-17T04:48:50Z</dcterms:modified>
</cp:coreProperties>
</file>