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7635" windowHeight="4680" activeTab="3"/>
  </bookViews>
  <sheets>
    <sheet name="strong_scaling_64_32_16_hc_cc_c" sheetId="1" r:id="rId1"/>
    <sheet name="CC" sheetId="2" r:id="rId2"/>
    <sheet name="CC8" sheetId="3" r:id="rId3"/>
    <sheet name="Combined" sheetId="4" r:id="rId4"/>
  </sheets>
  <calcPr calcId="125725"/>
</workbook>
</file>

<file path=xl/calcChain.xml><?xml version="1.0" encoding="utf-8"?>
<calcChain xmlns="http://schemas.openxmlformats.org/spreadsheetml/2006/main">
  <c r="N83" i="4"/>
  <c r="M83"/>
  <c r="L83"/>
  <c r="K83"/>
  <c r="J83"/>
  <c r="I83"/>
  <c r="H83"/>
  <c r="G83"/>
  <c r="F83"/>
  <c r="E83"/>
  <c r="F82"/>
  <c r="G82"/>
  <c r="H82"/>
  <c r="I82"/>
  <c r="J82"/>
  <c r="K82"/>
  <c r="L82"/>
  <c r="M82"/>
  <c r="N82"/>
  <c r="E82"/>
  <c r="N73"/>
  <c r="M73"/>
  <c r="L73"/>
  <c r="K73"/>
  <c r="J73"/>
  <c r="I73"/>
  <c r="H73"/>
  <c r="G73"/>
  <c r="F73"/>
  <c r="E73"/>
  <c r="N88"/>
  <c r="M88"/>
  <c r="L88"/>
  <c r="K88"/>
  <c r="J88"/>
  <c r="I88"/>
  <c r="H88"/>
  <c r="G88"/>
  <c r="F88"/>
  <c r="E88"/>
  <c r="N96"/>
  <c r="J96"/>
  <c r="H96"/>
  <c r="G96"/>
  <c r="F96"/>
  <c r="L94"/>
  <c r="H94"/>
  <c r="N92"/>
  <c r="J92"/>
  <c r="F92"/>
  <c r="F95"/>
  <c r="G95"/>
  <c r="H95"/>
  <c r="I95"/>
  <c r="J95"/>
  <c r="K95"/>
  <c r="L95"/>
  <c r="M95"/>
  <c r="N95"/>
  <c r="E95"/>
  <c r="F93"/>
  <c r="G93"/>
  <c r="H93"/>
  <c r="I93"/>
  <c r="J93"/>
  <c r="K93"/>
  <c r="L93"/>
  <c r="M93"/>
  <c r="N93"/>
  <c r="E93"/>
  <c r="F91"/>
  <c r="G91"/>
  <c r="H91"/>
  <c r="I91"/>
  <c r="J91"/>
  <c r="K91"/>
  <c r="L91"/>
  <c r="M91"/>
  <c r="N91"/>
  <c r="E91"/>
  <c r="G89"/>
  <c r="F89"/>
  <c r="E89"/>
  <c r="N89"/>
  <c r="H89"/>
  <c r="I89"/>
  <c r="J89"/>
  <c r="K89"/>
  <c r="L89"/>
  <c r="M89"/>
  <c r="E87"/>
  <c r="J81"/>
  <c r="L79"/>
  <c r="H79"/>
  <c r="N77"/>
  <c r="J77"/>
  <c r="F77"/>
  <c r="H78"/>
  <c r="L78"/>
  <c r="F87"/>
  <c r="G87"/>
  <c r="H87"/>
  <c r="I87"/>
  <c r="J87"/>
  <c r="K87"/>
  <c r="L87"/>
  <c r="M87"/>
  <c r="N87"/>
  <c r="N68"/>
  <c r="M68"/>
  <c r="L68"/>
  <c r="K68"/>
  <c r="J68"/>
  <c r="I68"/>
  <c r="H68"/>
  <c r="G68"/>
  <c r="F68"/>
  <c r="E68"/>
  <c r="N66"/>
  <c r="M66"/>
  <c r="L66"/>
  <c r="K66"/>
  <c r="J66"/>
  <c r="I66"/>
  <c r="H66"/>
  <c r="G66"/>
  <c r="F66"/>
  <c r="E66"/>
  <c r="N64"/>
  <c r="M64"/>
  <c r="L64"/>
  <c r="K64"/>
  <c r="J64"/>
  <c r="I64"/>
  <c r="H64"/>
  <c r="G64"/>
  <c r="F64"/>
  <c r="E64"/>
  <c r="N62"/>
  <c r="M62"/>
  <c r="L62"/>
  <c r="K62"/>
  <c r="J62"/>
  <c r="I62"/>
  <c r="H62"/>
  <c r="G62"/>
  <c r="F62"/>
  <c r="E62"/>
  <c r="N60"/>
  <c r="M60"/>
  <c r="L60"/>
  <c r="K60"/>
  <c r="J60"/>
  <c r="I60"/>
  <c r="H60"/>
  <c r="G60"/>
  <c r="F60"/>
  <c r="E60"/>
  <c r="N58"/>
  <c r="M58"/>
  <c r="L58"/>
  <c r="K58"/>
  <c r="J58"/>
  <c r="I58"/>
  <c r="H58"/>
  <c r="G58"/>
  <c r="F58"/>
  <c r="E58"/>
  <c r="N48"/>
  <c r="M48"/>
  <c r="L48"/>
  <c r="K48"/>
  <c r="J48"/>
  <c r="I48"/>
  <c r="H48"/>
  <c r="G48"/>
  <c r="F48"/>
  <c r="E48"/>
  <c r="N46"/>
  <c r="M46"/>
  <c r="L46"/>
  <c r="K46"/>
  <c r="J46"/>
  <c r="I46"/>
  <c r="H46"/>
  <c r="G46"/>
  <c r="F46"/>
  <c r="E46"/>
  <c r="N44"/>
  <c r="M44"/>
  <c r="L44"/>
  <c r="K44"/>
  <c r="J44"/>
  <c r="I44"/>
  <c r="H44"/>
  <c r="G44"/>
  <c r="F44"/>
  <c r="E44"/>
  <c r="N42"/>
  <c r="M42"/>
  <c r="L42"/>
  <c r="K42"/>
  <c r="J42"/>
  <c r="I42"/>
  <c r="H42"/>
  <c r="G42"/>
  <c r="F42"/>
  <c r="E42"/>
  <c r="N40"/>
  <c r="M40"/>
  <c r="L40"/>
  <c r="K40"/>
  <c r="J40"/>
  <c r="I40"/>
  <c r="H40"/>
  <c r="G40"/>
  <c r="F40"/>
  <c r="E40"/>
  <c r="N38"/>
  <c r="M38"/>
  <c r="L38"/>
  <c r="K38"/>
  <c r="J38"/>
  <c r="I38"/>
  <c r="H38"/>
  <c r="G38"/>
  <c r="F38"/>
  <c r="E38"/>
  <c r="N27"/>
  <c r="M27"/>
  <c r="L27"/>
  <c r="K27"/>
  <c r="J27"/>
  <c r="I27"/>
  <c r="H27"/>
  <c r="G27"/>
  <c r="F27"/>
  <c r="AT10" s="1"/>
  <c r="E27"/>
  <c r="N25"/>
  <c r="M25"/>
  <c r="L25"/>
  <c r="K25"/>
  <c r="J25"/>
  <c r="I25"/>
  <c r="H25"/>
  <c r="G25"/>
  <c r="F25"/>
  <c r="E25"/>
  <c r="N23"/>
  <c r="M23"/>
  <c r="L23"/>
  <c r="K23"/>
  <c r="J23"/>
  <c r="I23"/>
  <c r="H23"/>
  <c r="G23"/>
  <c r="F23"/>
  <c r="E23"/>
  <c r="N21"/>
  <c r="M21"/>
  <c r="L21"/>
  <c r="K21"/>
  <c r="J21"/>
  <c r="I21"/>
  <c r="H21"/>
  <c r="G21"/>
  <c r="F21"/>
  <c r="E21"/>
  <c r="N19"/>
  <c r="M19"/>
  <c r="M96" s="1"/>
  <c r="L19"/>
  <c r="L76" s="1"/>
  <c r="K19"/>
  <c r="J19"/>
  <c r="I19"/>
  <c r="I92" s="1"/>
  <c r="H19"/>
  <c r="H90" s="1"/>
  <c r="G19"/>
  <c r="F19"/>
  <c r="E19"/>
  <c r="E90" s="1"/>
  <c r="N17"/>
  <c r="N74" s="1"/>
  <c r="M17"/>
  <c r="L17"/>
  <c r="L96" s="1"/>
  <c r="K17"/>
  <c r="K75" s="1"/>
  <c r="J17"/>
  <c r="J74" s="1"/>
  <c r="I17"/>
  <c r="H17"/>
  <c r="H92" s="1"/>
  <c r="G17"/>
  <c r="G75" s="1"/>
  <c r="F17"/>
  <c r="F74" s="1"/>
  <c r="E17"/>
  <c r="E29" i="1"/>
  <c r="E33" i="3"/>
  <c r="F33"/>
  <c r="G33"/>
  <c r="H33"/>
  <c r="I33"/>
  <c r="J33"/>
  <c r="K33"/>
  <c r="L33"/>
  <c r="M33"/>
  <c r="N33"/>
  <c r="F31"/>
  <c r="G31"/>
  <c r="H31"/>
  <c r="I31"/>
  <c r="J31"/>
  <c r="K31"/>
  <c r="L31"/>
  <c r="M31"/>
  <c r="N31"/>
  <c r="E31"/>
  <c r="E29"/>
  <c r="F29"/>
  <c r="G29"/>
  <c r="H29"/>
  <c r="I29"/>
  <c r="J29"/>
  <c r="K29"/>
  <c r="L29"/>
  <c r="M29"/>
  <c r="N29"/>
  <c r="E27"/>
  <c r="F27"/>
  <c r="G27"/>
  <c r="H27"/>
  <c r="I27"/>
  <c r="J27"/>
  <c r="K27"/>
  <c r="L27"/>
  <c r="M27"/>
  <c r="N27"/>
  <c r="E25"/>
  <c r="F25"/>
  <c r="G25"/>
  <c r="H25"/>
  <c r="I25"/>
  <c r="J25"/>
  <c r="K25"/>
  <c r="L25"/>
  <c r="M25"/>
  <c r="N25"/>
  <c r="F23"/>
  <c r="G23"/>
  <c r="H23"/>
  <c r="I23"/>
  <c r="J23"/>
  <c r="K23"/>
  <c r="L23"/>
  <c r="M23"/>
  <c r="N23"/>
  <c r="E23"/>
  <c r="E33" i="2"/>
  <c r="F33"/>
  <c r="G33"/>
  <c r="H33"/>
  <c r="I33"/>
  <c r="J33"/>
  <c r="K33"/>
  <c r="L33"/>
  <c r="M33"/>
  <c r="N33"/>
  <c r="F31"/>
  <c r="G31"/>
  <c r="H31"/>
  <c r="I31"/>
  <c r="J31"/>
  <c r="K31"/>
  <c r="L31"/>
  <c r="M31"/>
  <c r="N31"/>
  <c r="E31"/>
  <c r="N29"/>
  <c r="M29"/>
  <c r="L29"/>
  <c r="K29"/>
  <c r="J29"/>
  <c r="I29"/>
  <c r="H29"/>
  <c r="G29"/>
  <c r="F29"/>
  <c r="E29"/>
  <c r="F27"/>
  <c r="G27"/>
  <c r="H27"/>
  <c r="I27"/>
  <c r="J27"/>
  <c r="K27"/>
  <c r="L27"/>
  <c r="M27"/>
  <c r="N27"/>
  <c r="E27"/>
  <c r="E25"/>
  <c r="F25"/>
  <c r="G25"/>
  <c r="H25"/>
  <c r="I25"/>
  <c r="J25"/>
  <c r="K25"/>
  <c r="L25"/>
  <c r="M25"/>
  <c r="N25"/>
  <c r="F23"/>
  <c r="G23"/>
  <c r="H23"/>
  <c r="I23"/>
  <c r="J23"/>
  <c r="K23"/>
  <c r="L23"/>
  <c r="M23"/>
  <c r="N23"/>
  <c r="E23"/>
  <c r="E23" i="1"/>
  <c r="E25"/>
  <c r="E27"/>
  <c r="E31"/>
  <c r="N33"/>
  <c r="M33"/>
  <c r="L33"/>
  <c r="K33"/>
  <c r="J33"/>
  <c r="I33"/>
  <c r="H33"/>
  <c r="G33"/>
  <c r="F33"/>
  <c r="E33"/>
  <c r="F31"/>
  <c r="G31"/>
  <c r="H31"/>
  <c r="I31"/>
  <c r="J31"/>
  <c r="K31"/>
  <c r="L31"/>
  <c r="M31"/>
  <c r="N31"/>
  <c r="N29"/>
  <c r="M29"/>
  <c r="L29"/>
  <c r="K29"/>
  <c r="J29"/>
  <c r="I29"/>
  <c r="H29"/>
  <c r="G29"/>
  <c r="F29"/>
  <c r="F27"/>
  <c r="G27"/>
  <c r="H27"/>
  <c r="I27"/>
  <c r="J27"/>
  <c r="K27"/>
  <c r="L27"/>
  <c r="M27"/>
  <c r="N27"/>
  <c r="N25"/>
  <c r="M25"/>
  <c r="L25"/>
  <c r="K25"/>
  <c r="J25"/>
  <c r="I25"/>
  <c r="H25"/>
  <c r="G25"/>
  <c r="F25"/>
  <c r="F23"/>
  <c r="G23"/>
  <c r="H23"/>
  <c r="I23"/>
  <c r="J23"/>
  <c r="K23"/>
  <c r="L23"/>
  <c r="M23"/>
  <c r="N23"/>
  <c r="E80" i="4" l="1"/>
  <c r="K80"/>
  <c r="G80"/>
  <c r="I90"/>
  <c r="E74"/>
  <c r="H76"/>
  <c r="M78"/>
  <c r="E77"/>
  <c r="M77"/>
  <c r="G79"/>
  <c r="K79"/>
  <c r="E78"/>
  <c r="L80"/>
  <c r="H80"/>
  <c r="F81"/>
  <c r="H81"/>
  <c r="N81"/>
  <c r="L90"/>
  <c r="E92"/>
  <c r="M92"/>
  <c r="E96"/>
  <c r="I96"/>
  <c r="E75"/>
  <c r="I75"/>
  <c r="M75"/>
  <c r="G74"/>
  <c r="M76"/>
  <c r="I76"/>
  <c r="N78"/>
  <c r="J78"/>
  <c r="F78"/>
  <c r="H77"/>
  <c r="L77"/>
  <c r="F79"/>
  <c r="J79"/>
  <c r="N79"/>
  <c r="M80"/>
  <c r="I80"/>
  <c r="E81"/>
  <c r="I81"/>
  <c r="M81"/>
  <c r="G90"/>
  <c r="K90"/>
  <c r="L92"/>
  <c r="F94"/>
  <c r="J94"/>
  <c r="N94"/>
  <c r="K74"/>
  <c r="E76"/>
  <c r="K76"/>
  <c r="G76"/>
  <c r="K81"/>
  <c r="M90"/>
  <c r="M74"/>
  <c r="I78"/>
  <c r="I77"/>
  <c r="G94"/>
  <c r="K94"/>
  <c r="H75"/>
  <c r="L75"/>
  <c r="I74"/>
  <c r="N76"/>
  <c r="J76"/>
  <c r="F76"/>
  <c r="K78"/>
  <c r="G78"/>
  <c r="G77"/>
  <c r="K77"/>
  <c r="E79"/>
  <c r="I79"/>
  <c r="M79"/>
  <c r="N80"/>
  <c r="J80"/>
  <c r="F80"/>
  <c r="G81"/>
  <c r="L81"/>
  <c r="F90"/>
  <c r="J90"/>
  <c r="N90"/>
  <c r="G92"/>
  <c r="K92"/>
  <c r="E94"/>
  <c r="I94"/>
  <c r="M94"/>
  <c r="K96"/>
  <c r="F75"/>
  <c r="J75"/>
  <c r="N75"/>
  <c r="AT8"/>
  <c r="L74"/>
  <c r="H74"/>
  <c r="L72"/>
  <c r="G72"/>
  <c r="K72"/>
  <c r="I72"/>
  <c r="M72"/>
  <c r="E72"/>
  <c r="H72"/>
  <c r="AT6"/>
  <c r="AT9"/>
  <c r="F72"/>
  <c r="J72"/>
  <c r="N72"/>
  <c r="AT7"/>
</calcChain>
</file>

<file path=xl/sharedStrings.xml><?xml version="1.0" encoding="utf-8"?>
<sst xmlns="http://schemas.openxmlformats.org/spreadsheetml/2006/main" count="226" uniqueCount="29">
  <si>
    <t xml:space="preserve">BT </t>
  </si>
  <si>
    <t>CG</t>
  </si>
  <si>
    <t>EP</t>
  </si>
  <si>
    <t>LU</t>
  </si>
  <si>
    <t>SP</t>
  </si>
  <si>
    <t>Sparse</t>
  </si>
  <si>
    <t>SMG2000</t>
  </si>
  <si>
    <t>Sweep3d</t>
  </si>
  <si>
    <t>Lammps</t>
  </si>
  <si>
    <t>UMT2k</t>
  </si>
  <si>
    <t>Comm</t>
  </si>
  <si>
    <t>Exec</t>
  </si>
  <si>
    <t>Tasks</t>
  </si>
  <si>
    <t>Run #</t>
  </si>
  <si>
    <t>Times</t>
  </si>
  <si>
    <t>16 Node half cores High CPU strong scaling runs</t>
  </si>
  <si>
    <t>Cost</t>
  </si>
  <si>
    <t>Cost ($)</t>
  </si>
  <si>
    <t>16 Node half cores CC strong scaling runs</t>
  </si>
  <si>
    <t>8 Node half cores CC8 strong scaling runs</t>
  </si>
  <si>
    <t>App</t>
  </si>
  <si>
    <t>Sweep3D</t>
  </si>
  <si>
    <t>Time</t>
  </si>
  <si>
    <t>CC</t>
  </si>
  <si>
    <t>CC8</t>
  </si>
  <si>
    <t>HC</t>
  </si>
  <si>
    <t>Type</t>
  </si>
  <si>
    <t>Next least cost</t>
  </si>
  <si>
    <t>Next least 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</si>
</sst>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3"/>
  <sheetViews>
    <sheetView topLeftCell="A13" workbookViewId="0">
      <selection activeCell="L10" sqref="L10"/>
    </sheetView>
  </sheetViews>
  <sheetFormatPr defaultRowHeight="15"/>
  <sheetData>
    <row r="1" spans="1:14">
      <c r="A1" t="s">
        <v>15</v>
      </c>
    </row>
    <row r="2" spans="1:14">
      <c r="A2" t="s">
        <v>14</v>
      </c>
    </row>
    <row r="4" spans="1:14">
      <c r="B4" t="s">
        <v>12</v>
      </c>
      <c r="C4" t="s">
        <v>13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</row>
    <row r="6" spans="1:14">
      <c r="B6">
        <v>64</v>
      </c>
      <c r="C6">
        <v>1</v>
      </c>
      <c r="D6" t="s">
        <v>10</v>
      </c>
      <c r="E6">
        <v>85.662918000000005</v>
      </c>
      <c r="F6">
        <v>68.737804999999994</v>
      </c>
      <c r="G6">
        <v>0.213114</v>
      </c>
      <c r="H6">
        <v>13.110137</v>
      </c>
      <c r="I6">
        <v>50.557071000000001</v>
      </c>
      <c r="J6">
        <v>64.200237000000001</v>
      </c>
      <c r="K6">
        <v>32.936481000000001</v>
      </c>
      <c r="L6">
        <v>25.989730999999999</v>
      </c>
      <c r="M6">
        <v>37.094858000000002</v>
      </c>
      <c r="N6">
        <v>88.191250999999994</v>
      </c>
    </row>
    <row r="7" spans="1:14">
      <c r="D7" t="s">
        <v>11</v>
      </c>
      <c r="E7">
        <v>118.870907</v>
      </c>
      <c r="F7">
        <v>84.093708000000007</v>
      </c>
      <c r="G7">
        <v>10.983857</v>
      </c>
      <c r="H7">
        <v>39.911518999999998</v>
      </c>
      <c r="I7">
        <v>114.689729</v>
      </c>
      <c r="J7">
        <v>79.524870000000007</v>
      </c>
      <c r="K7">
        <v>40.844354000000003</v>
      </c>
      <c r="L7">
        <v>30.388449000000001</v>
      </c>
      <c r="M7">
        <v>91.956085999999999</v>
      </c>
      <c r="N7">
        <v>177.034818</v>
      </c>
    </row>
    <row r="8" spans="1:14">
      <c r="C8">
        <v>2</v>
      </c>
      <c r="D8" t="s">
        <v>10</v>
      </c>
      <c r="E8">
        <v>90.398870000000002</v>
      </c>
      <c r="F8">
        <v>63.248612000000001</v>
      </c>
      <c r="G8">
        <v>0.203955</v>
      </c>
      <c r="H8">
        <v>10.134185</v>
      </c>
      <c r="I8">
        <v>52.263539999999999</v>
      </c>
      <c r="J8">
        <v>64.175149000000005</v>
      </c>
      <c r="K8">
        <v>36.580939999999998</v>
      </c>
      <c r="L8">
        <v>27.530363000000001</v>
      </c>
      <c r="M8">
        <v>36.576712000000001</v>
      </c>
      <c r="N8">
        <v>86.032568999999995</v>
      </c>
    </row>
    <row r="9" spans="1:14">
      <c r="D9" t="s">
        <v>11</v>
      </c>
      <c r="E9">
        <v>122.986493</v>
      </c>
      <c r="F9">
        <v>78.631737000000001</v>
      </c>
      <c r="G9">
        <v>10.992295</v>
      </c>
      <c r="H9">
        <v>37.168675</v>
      </c>
      <c r="I9">
        <v>114.886675</v>
      </c>
      <c r="J9">
        <v>95.670025999999993</v>
      </c>
      <c r="K9">
        <v>45.086708000000002</v>
      </c>
      <c r="L9">
        <v>31.924368000000001</v>
      </c>
      <c r="M9">
        <v>90.627267000000003</v>
      </c>
      <c r="N9">
        <v>176.132914</v>
      </c>
    </row>
    <row r="10" spans="1:14">
      <c r="B10">
        <v>32</v>
      </c>
      <c r="C10">
        <v>1</v>
      </c>
      <c r="D10" t="s">
        <v>10</v>
      </c>
      <c r="E10">
        <v>94.615016999999995</v>
      </c>
      <c r="F10">
        <v>54.961455000000001</v>
      </c>
      <c r="G10">
        <v>1.602306</v>
      </c>
      <c r="H10">
        <v>24.161473999999998</v>
      </c>
      <c r="I10">
        <v>66.871211000000002</v>
      </c>
      <c r="J10">
        <v>64.559771999999995</v>
      </c>
      <c r="K10">
        <v>32.418714000000001</v>
      </c>
      <c r="L10">
        <v>32.764513999999998</v>
      </c>
      <c r="M10">
        <v>45.836682000000003</v>
      </c>
      <c r="N10">
        <v>122.473341</v>
      </c>
    </row>
    <row r="11" spans="1:14">
      <c r="D11" t="s">
        <v>11</v>
      </c>
      <c r="E11">
        <v>153.427998</v>
      </c>
      <c r="F11">
        <v>84.004630000000006</v>
      </c>
      <c r="G11">
        <v>23.116941000000001</v>
      </c>
      <c r="H11">
        <v>103.89558100000001</v>
      </c>
      <c r="I11">
        <v>189.33810299999999</v>
      </c>
      <c r="J11">
        <v>99.932444000000004</v>
      </c>
      <c r="K11">
        <v>51.282960000000003</v>
      </c>
      <c r="L11">
        <v>42.327832000000001</v>
      </c>
      <c r="M11">
        <v>155.17517900000001</v>
      </c>
      <c r="N11">
        <v>294.21966500000002</v>
      </c>
    </row>
    <row r="12" spans="1:14">
      <c r="C12">
        <v>2</v>
      </c>
      <c r="D12" t="s">
        <v>10</v>
      </c>
      <c r="E12">
        <v>94.359292999999994</v>
      </c>
      <c r="F12">
        <v>48.893146000000002</v>
      </c>
      <c r="G12">
        <v>0.23597299999999999</v>
      </c>
      <c r="H12">
        <v>25.255196999999999</v>
      </c>
      <c r="I12">
        <v>72.371461999999994</v>
      </c>
      <c r="J12">
        <v>63.063631999999998</v>
      </c>
      <c r="K12">
        <v>34.855465000000002</v>
      </c>
      <c r="L12">
        <v>33.736756999999997</v>
      </c>
      <c r="M12">
        <v>47.803279000000003</v>
      </c>
      <c r="N12">
        <v>121.85733500000001</v>
      </c>
    </row>
    <row r="13" spans="1:14">
      <c r="D13" t="s">
        <v>11</v>
      </c>
      <c r="E13">
        <v>153.10034899999999</v>
      </c>
      <c r="F13">
        <v>77.804463999999996</v>
      </c>
      <c r="G13">
        <v>21.780080999999999</v>
      </c>
      <c r="H13">
        <v>104.17586900000001</v>
      </c>
      <c r="I13">
        <v>196.152477</v>
      </c>
      <c r="J13">
        <v>97.472437999999997</v>
      </c>
      <c r="K13">
        <v>53.335543999999999</v>
      </c>
      <c r="L13">
        <v>42.947254999999998</v>
      </c>
      <c r="M13">
        <v>156.75365400000001</v>
      </c>
      <c r="N13">
        <v>293.64704799999998</v>
      </c>
    </row>
    <row r="14" spans="1:14">
      <c r="B14">
        <v>16</v>
      </c>
      <c r="C14">
        <v>1</v>
      </c>
      <c r="D14" t="s">
        <v>10</v>
      </c>
      <c r="E14">
        <v>73.837434000000002</v>
      </c>
      <c r="F14">
        <v>26.294619999999998</v>
      </c>
      <c r="G14">
        <v>0.91481100000000004</v>
      </c>
      <c r="H14">
        <v>25.391207000000001</v>
      </c>
      <c r="I14">
        <v>70.852756999999997</v>
      </c>
      <c r="J14">
        <v>32.681674999999998</v>
      </c>
      <c r="K14">
        <v>40.011203999999999</v>
      </c>
      <c r="L14">
        <v>50.949559999999998</v>
      </c>
      <c r="M14">
        <v>44.516370999999999</v>
      </c>
      <c r="N14">
        <v>156.40787900000001</v>
      </c>
    </row>
    <row r="15" spans="1:14">
      <c r="D15" t="s">
        <v>11</v>
      </c>
      <c r="E15">
        <v>222.041079</v>
      </c>
      <c r="F15">
        <v>81.921693000000005</v>
      </c>
      <c r="G15">
        <v>43.935203000000001</v>
      </c>
      <c r="H15">
        <v>216.21018799999999</v>
      </c>
      <c r="I15">
        <v>386.60641299999997</v>
      </c>
      <c r="J15">
        <v>73.062819000000005</v>
      </c>
      <c r="K15">
        <v>85.972009</v>
      </c>
      <c r="L15">
        <v>72.743419000000003</v>
      </c>
      <c r="M15">
        <v>262.33796000000001</v>
      </c>
      <c r="N15">
        <v>500.41842200000002</v>
      </c>
    </row>
    <row r="16" spans="1:14">
      <c r="C16">
        <v>2</v>
      </c>
      <c r="D16" t="s">
        <v>10</v>
      </c>
      <c r="E16">
        <v>72.655589000000006</v>
      </c>
      <c r="F16">
        <v>24.703578</v>
      </c>
      <c r="G16">
        <v>0.42385</v>
      </c>
      <c r="H16">
        <v>22.473210999999999</v>
      </c>
      <c r="I16">
        <v>69.28528</v>
      </c>
      <c r="J16">
        <v>35.391638999999998</v>
      </c>
      <c r="K16">
        <v>41.549577999999997</v>
      </c>
      <c r="L16">
        <v>48.503836</v>
      </c>
      <c r="M16">
        <v>44.063932000000001</v>
      </c>
      <c r="N16">
        <v>154.65663900000001</v>
      </c>
    </row>
    <row r="17" spans="1:14">
      <c r="D17" t="s">
        <v>11</v>
      </c>
      <c r="E17">
        <v>219.02892299999999</v>
      </c>
      <c r="F17">
        <v>81.236733000000001</v>
      </c>
      <c r="G17">
        <v>43.458516000000003</v>
      </c>
      <c r="H17">
        <v>217.141334</v>
      </c>
      <c r="I17">
        <v>388.62150400000002</v>
      </c>
      <c r="J17">
        <v>79.763686000000007</v>
      </c>
      <c r="K17">
        <v>86.584626</v>
      </c>
      <c r="L17">
        <v>70.931729000000004</v>
      </c>
      <c r="M17">
        <v>261.54011000000003</v>
      </c>
      <c r="N17">
        <v>501.08757700000001</v>
      </c>
    </row>
    <row r="19" spans="1:14">
      <c r="A19" t="s">
        <v>17</v>
      </c>
    </row>
    <row r="20" spans="1:14">
      <c r="B20" t="s">
        <v>12</v>
      </c>
      <c r="C20" t="s">
        <v>13</v>
      </c>
      <c r="E20" t="s">
        <v>0</v>
      </c>
      <c r="F20" t="s">
        <v>1</v>
      </c>
      <c r="G20" t="s">
        <v>2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</row>
    <row r="22" spans="1:14">
      <c r="B22">
        <v>64</v>
      </c>
      <c r="C22">
        <v>1</v>
      </c>
    </row>
    <row r="23" spans="1:14">
      <c r="E23">
        <f>(0.0184*E7*16)</f>
        <v>34.995595020800003</v>
      </c>
      <c r="F23">
        <f t="shared" ref="F23:N25" si="0">(0.0184*F7*16)</f>
        <v>24.757187635200001</v>
      </c>
      <c r="G23">
        <f t="shared" si="0"/>
        <v>3.2336475008000001</v>
      </c>
      <c r="H23">
        <f t="shared" si="0"/>
        <v>11.749951193599999</v>
      </c>
      <c r="I23">
        <f t="shared" si="0"/>
        <v>33.764656217599999</v>
      </c>
      <c r="J23">
        <f t="shared" si="0"/>
        <v>23.412121728000002</v>
      </c>
      <c r="K23">
        <f t="shared" si="0"/>
        <v>12.024577817600001</v>
      </c>
      <c r="L23">
        <f t="shared" si="0"/>
        <v>8.946359385600001</v>
      </c>
      <c r="M23">
        <f t="shared" si="0"/>
        <v>27.071871718400001</v>
      </c>
      <c r="N23">
        <f t="shared" si="0"/>
        <v>52.119050419200001</v>
      </c>
    </row>
    <row r="24" spans="1:14">
      <c r="C24">
        <v>2</v>
      </c>
    </row>
    <row r="25" spans="1:14">
      <c r="E25">
        <f>(0.0184*E9*16)</f>
        <v>36.207223539200001</v>
      </c>
      <c r="F25">
        <f t="shared" si="0"/>
        <v>23.1491833728</v>
      </c>
      <c r="G25">
        <f t="shared" si="0"/>
        <v>3.2361316480000002</v>
      </c>
      <c r="H25">
        <f t="shared" si="0"/>
        <v>10.942457920000001</v>
      </c>
      <c r="I25">
        <f t="shared" si="0"/>
        <v>33.822637119999996</v>
      </c>
      <c r="J25">
        <f t="shared" si="0"/>
        <v>28.165255654399996</v>
      </c>
      <c r="K25">
        <f t="shared" si="0"/>
        <v>13.2735268352</v>
      </c>
      <c r="L25">
        <f t="shared" si="0"/>
        <v>9.3985339392</v>
      </c>
      <c r="M25">
        <f t="shared" si="0"/>
        <v>26.680667404800001</v>
      </c>
      <c r="N25">
        <f t="shared" si="0"/>
        <v>51.853529881599997</v>
      </c>
    </row>
    <row r="26" spans="1:14">
      <c r="B26">
        <v>32</v>
      </c>
      <c r="C26">
        <v>1</v>
      </c>
    </row>
    <row r="27" spans="1:14">
      <c r="E27">
        <f>(0.0184*E11*8)</f>
        <v>22.5846013056</v>
      </c>
      <c r="F27">
        <f t="shared" ref="F27:N29" si="1">(0.0184*F11*8)</f>
        <v>12.365481536000001</v>
      </c>
      <c r="G27">
        <f t="shared" si="1"/>
        <v>3.4028137152000002</v>
      </c>
      <c r="H27">
        <f t="shared" si="1"/>
        <v>15.2934295232</v>
      </c>
      <c r="I27">
        <f t="shared" si="1"/>
        <v>27.870568761599998</v>
      </c>
      <c r="J27">
        <f t="shared" si="1"/>
        <v>14.710055756800001</v>
      </c>
      <c r="K27">
        <f t="shared" si="1"/>
        <v>7.5488517120000003</v>
      </c>
      <c r="L27">
        <f t="shared" si="1"/>
        <v>6.2306568703999998</v>
      </c>
      <c r="M27">
        <f t="shared" si="1"/>
        <v>22.841786348800003</v>
      </c>
      <c r="N27">
        <f t="shared" si="1"/>
        <v>43.309134688</v>
      </c>
    </row>
    <row r="28" spans="1:14">
      <c r="C28">
        <v>2</v>
      </c>
    </row>
    <row r="29" spans="1:14">
      <c r="E29">
        <f>(0.0184*E13*8)</f>
        <v>22.536371372799998</v>
      </c>
      <c r="F29">
        <f t="shared" si="1"/>
        <v>11.452817100799999</v>
      </c>
      <c r="G29">
        <f t="shared" si="1"/>
        <v>3.2060279231999997</v>
      </c>
      <c r="H29">
        <f t="shared" si="1"/>
        <v>15.3346879168</v>
      </c>
      <c r="I29">
        <f t="shared" si="1"/>
        <v>28.8736446144</v>
      </c>
      <c r="J29">
        <f t="shared" si="1"/>
        <v>14.347942873599999</v>
      </c>
      <c r="K29">
        <f t="shared" si="1"/>
        <v>7.8509920767999999</v>
      </c>
      <c r="L29">
        <f t="shared" si="1"/>
        <v>6.3218359359999994</v>
      </c>
      <c r="M29">
        <f t="shared" si="1"/>
        <v>23.074137868800001</v>
      </c>
      <c r="N29">
        <f t="shared" si="1"/>
        <v>43.224845465599998</v>
      </c>
    </row>
    <row r="30" spans="1:14">
      <c r="B30">
        <v>16</v>
      </c>
      <c r="C30">
        <v>1</v>
      </c>
    </row>
    <row r="31" spans="1:14">
      <c r="E31">
        <f>(0.0184*E15*4)</f>
        <v>16.342223414399999</v>
      </c>
      <c r="F31">
        <f t="shared" ref="F31:N33" si="2">(0.0184*F15*4)</f>
        <v>6.0294366047999999</v>
      </c>
      <c r="G31">
        <f t="shared" si="2"/>
        <v>3.2336309407999999</v>
      </c>
      <c r="H31">
        <f t="shared" si="2"/>
        <v>15.913069836799998</v>
      </c>
      <c r="I31">
        <f t="shared" si="2"/>
        <v>28.454231996799997</v>
      </c>
      <c r="J31">
        <f t="shared" si="2"/>
        <v>5.3774234783999999</v>
      </c>
      <c r="K31">
        <f t="shared" si="2"/>
        <v>6.3275398624000001</v>
      </c>
      <c r="L31">
        <f t="shared" si="2"/>
        <v>5.3539156384000002</v>
      </c>
      <c r="M31">
        <f t="shared" si="2"/>
        <v>19.308073856</v>
      </c>
      <c r="N31">
        <f t="shared" si="2"/>
        <v>36.830795859200002</v>
      </c>
    </row>
    <row r="32" spans="1:14">
      <c r="C32">
        <v>2</v>
      </c>
    </row>
    <row r="33" spans="5:14">
      <c r="E33">
        <f>(0.0184*E17*4)</f>
        <v>16.1205287328</v>
      </c>
      <c r="F33">
        <f t="shared" si="2"/>
        <v>5.9790235487999999</v>
      </c>
      <c r="G33">
        <f t="shared" si="2"/>
        <v>3.1985467776000003</v>
      </c>
      <c r="H33">
        <f t="shared" si="2"/>
        <v>15.9816021824</v>
      </c>
      <c r="I33">
        <f t="shared" si="2"/>
        <v>28.6025426944</v>
      </c>
      <c r="J33">
        <f t="shared" si="2"/>
        <v>5.8706072896000006</v>
      </c>
      <c r="K33">
        <f t="shared" si="2"/>
        <v>6.3726284735999998</v>
      </c>
      <c r="L33">
        <f t="shared" si="2"/>
        <v>5.2205752543999999</v>
      </c>
      <c r="M33">
        <f t="shared" si="2"/>
        <v>19.249352096000003</v>
      </c>
      <c r="N33">
        <f t="shared" si="2"/>
        <v>36.880045667200001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3"/>
  <sheetViews>
    <sheetView zoomScaleNormal="100" workbookViewId="0">
      <selection activeCell="H18" sqref="H18"/>
    </sheetView>
  </sheetViews>
  <sheetFormatPr defaultRowHeight="15"/>
  <sheetData>
    <row r="1" spans="1:14">
      <c r="A1" t="s">
        <v>18</v>
      </c>
    </row>
    <row r="2" spans="1:14">
      <c r="A2" t="s">
        <v>14</v>
      </c>
    </row>
    <row r="4" spans="1:14">
      <c r="B4" t="s">
        <v>12</v>
      </c>
      <c r="C4" t="s">
        <v>13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</row>
    <row r="6" spans="1:14">
      <c r="B6">
        <v>64</v>
      </c>
      <c r="C6">
        <v>1</v>
      </c>
      <c r="D6" t="s">
        <v>10</v>
      </c>
      <c r="E6">
        <v>25.033588999999999</v>
      </c>
      <c r="F6">
        <v>9.0688610000000001</v>
      </c>
      <c r="G6">
        <v>0.51239000000000001</v>
      </c>
      <c r="H6">
        <v>7.1187610000000001</v>
      </c>
      <c r="I6">
        <v>11.823433</v>
      </c>
      <c r="J6">
        <v>13.163942</v>
      </c>
      <c r="K6">
        <v>19.751480000000001</v>
      </c>
      <c r="L6">
        <v>19.861362</v>
      </c>
      <c r="M6">
        <v>11.710089</v>
      </c>
      <c r="N6">
        <v>29.565707</v>
      </c>
    </row>
    <row r="7" spans="1:14">
      <c r="D7" t="s">
        <v>11</v>
      </c>
      <c r="E7">
        <v>53.660919999999997</v>
      </c>
      <c r="F7">
        <v>16.569716</v>
      </c>
      <c r="G7">
        <v>7.9368499999999997</v>
      </c>
      <c r="H7">
        <v>25.758960999999999</v>
      </c>
      <c r="I7">
        <v>44.864916999999998</v>
      </c>
      <c r="J7">
        <v>28.016708000000001</v>
      </c>
      <c r="K7">
        <v>24.947002000000001</v>
      </c>
      <c r="L7">
        <v>23.356659000000001</v>
      </c>
      <c r="M7">
        <v>57.366486000000002</v>
      </c>
      <c r="N7">
        <v>94.160602999999995</v>
      </c>
    </row>
    <row r="8" spans="1:14">
      <c r="C8">
        <v>2</v>
      </c>
      <c r="D8" t="s">
        <v>10</v>
      </c>
      <c r="E8">
        <v>24.527045000000001</v>
      </c>
      <c r="F8">
        <v>8.2325330000000001</v>
      </c>
      <c r="G8">
        <v>0.59504999999999997</v>
      </c>
      <c r="H8">
        <v>5.1631470000000004</v>
      </c>
      <c r="I8">
        <v>12.907779</v>
      </c>
      <c r="J8">
        <v>13.556122999999999</v>
      </c>
      <c r="K8">
        <v>20.579749</v>
      </c>
      <c r="L8">
        <v>21.185427000000001</v>
      </c>
      <c r="M8">
        <v>10.932202999999999</v>
      </c>
      <c r="N8">
        <v>30.322886</v>
      </c>
    </row>
    <row r="9" spans="1:14">
      <c r="D9" t="s">
        <v>11</v>
      </c>
      <c r="E9">
        <v>49.882666</v>
      </c>
      <c r="F9">
        <v>15.677137999999999</v>
      </c>
      <c r="G9">
        <v>8.0457630000000009</v>
      </c>
      <c r="H9">
        <v>23.748957000000001</v>
      </c>
      <c r="I9">
        <v>45.567839999999997</v>
      </c>
      <c r="J9">
        <v>37.348385999999998</v>
      </c>
      <c r="K9">
        <v>25.803992999999998</v>
      </c>
      <c r="L9">
        <v>24.645759000000002</v>
      </c>
      <c r="M9">
        <v>49.334690000000002</v>
      </c>
      <c r="N9">
        <v>94.673351999999994</v>
      </c>
    </row>
    <row r="10" spans="1:14">
      <c r="B10">
        <v>32</v>
      </c>
      <c r="C10">
        <v>1</v>
      </c>
      <c r="D10" t="s">
        <v>10</v>
      </c>
      <c r="E10">
        <v>18.258853999999999</v>
      </c>
      <c r="F10">
        <v>9.1612559999999998</v>
      </c>
      <c r="G10">
        <v>0.307361</v>
      </c>
      <c r="H10">
        <v>7.0886849999999999</v>
      </c>
      <c r="I10">
        <v>14.396008999999999</v>
      </c>
      <c r="J10">
        <v>14.731401999999999</v>
      </c>
      <c r="K10">
        <v>16.064626000000001</v>
      </c>
      <c r="L10">
        <v>26.347567999999999</v>
      </c>
      <c r="M10">
        <v>14.42024</v>
      </c>
      <c r="N10">
        <v>43.105556</v>
      </c>
    </row>
    <row r="11" spans="1:14">
      <c r="D11" t="s">
        <v>11</v>
      </c>
      <c r="E11">
        <v>66.666256000000004</v>
      </c>
      <c r="F11">
        <v>22.813528000000002</v>
      </c>
      <c r="G11">
        <v>15.237461</v>
      </c>
      <c r="H11">
        <v>46.318337</v>
      </c>
      <c r="I11">
        <v>70.423717999999994</v>
      </c>
      <c r="J11">
        <v>39.234608000000001</v>
      </c>
      <c r="K11">
        <v>25.798570000000002</v>
      </c>
      <c r="L11">
        <v>34.090544999999999</v>
      </c>
      <c r="M11">
        <v>91.627808999999999</v>
      </c>
      <c r="N11">
        <v>162.705983</v>
      </c>
    </row>
    <row r="12" spans="1:14">
      <c r="C12">
        <v>2</v>
      </c>
      <c r="D12" t="s">
        <v>10</v>
      </c>
      <c r="E12">
        <v>15.427095</v>
      </c>
      <c r="F12">
        <v>6.8461069999999999</v>
      </c>
      <c r="G12">
        <v>0.98326599999999997</v>
      </c>
      <c r="H12">
        <v>7.11557</v>
      </c>
      <c r="I12">
        <v>14.358015999999999</v>
      </c>
      <c r="J12">
        <v>12.441250999999999</v>
      </c>
      <c r="K12">
        <v>18.695917000000001</v>
      </c>
      <c r="L12">
        <v>26.743072999999999</v>
      </c>
      <c r="M12">
        <v>15.44013</v>
      </c>
      <c r="N12">
        <v>42.603471999999996</v>
      </c>
    </row>
    <row r="13" spans="1:14">
      <c r="D13" t="s">
        <v>11</v>
      </c>
      <c r="E13">
        <v>57.792315000000002</v>
      </c>
      <c r="F13">
        <v>20.590655000000002</v>
      </c>
      <c r="G13">
        <v>15.902453</v>
      </c>
      <c r="H13">
        <v>46.163051000000003</v>
      </c>
      <c r="I13">
        <v>67.497427000000002</v>
      </c>
      <c r="J13">
        <v>33.463469000000003</v>
      </c>
      <c r="K13">
        <v>28.421042</v>
      </c>
      <c r="L13">
        <v>34.350439999999999</v>
      </c>
      <c r="M13">
        <v>92.478110000000001</v>
      </c>
      <c r="N13">
        <v>161.798823</v>
      </c>
    </row>
    <row r="14" spans="1:14">
      <c r="B14">
        <v>16</v>
      </c>
      <c r="C14">
        <v>1</v>
      </c>
      <c r="D14" t="s">
        <v>10</v>
      </c>
      <c r="E14">
        <v>15.547090000000001</v>
      </c>
      <c r="F14">
        <v>6.8330299999999999</v>
      </c>
      <c r="G14">
        <v>0.33723199999999998</v>
      </c>
      <c r="H14">
        <v>6.2980859999999996</v>
      </c>
      <c r="I14">
        <v>17.842327999999998</v>
      </c>
      <c r="J14">
        <v>7.2834680000000001</v>
      </c>
      <c r="K14">
        <v>18.502617000000001</v>
      </c>
      <c r="L14">
        <v>40.596862999999999</v>
      </c>
      <c r="M14">
        <v>17.996547</v>
      </c>
      <c r="N14">
        <v>61.702812000000002</v>
      </c>
    </row>
    <row r="15" spans="1:14">
      <c r="D15" t="s">
        <v>11</v>
      </c>
      <c r="E15">
        <v>114.11675700000001</v>
      </c>
      <c r="F15">
        <v>36.935974999999999</v>
      </c>
      <c r="G15">
        <v>30.399470000000001</v>
      </c>
      <c r="H15">
        <v>92.725494999999995</v>
      </c>
      <c r="I15">
        <v>151.49989299999999</v>
      </c>
      <c r="J15">
        <v>31.961362999999999</v>
      </c>
      <c r="K15">
        <v>38.008778</v>
      </c>
      <c r="L15">
        <v>57.523614000000002</v>
      </c>
      <c r="M15">
        <v>171.314277</v>
      </c>
      <c r="N15">
        <v>296.36615999999998</v>
      </c>
    </row>
    <row r="16" spans="1:14">
      <c r="C16">
        <v>2</v>
      </c>
      <c r="D16" t="s">
        <v>10</v>
      </c>
      <c r="E16">
        <v>16.729711000000002</v>
      </c>
      <c r="F16">
        <v>7.1168909999999999</v>
      </c>
      <c r="G16">
        <v>0.31729499999999999</v>
      </c>
      <c r="H16">
        <v>7.1577900000000003</v>
      </c>
      <c r="I16">
        <v>14.675288999999999</v>
      </c>
      <c r="J16">
        <v>7.6214040000000001</v>
      </c>
      <c r="K16">
        <v>18.670705999999999</v>
      </c>
      <c r="L16">
        <v>41.009199000000002</v>
      </c>
      <c r="M16">
        <v>19.347017000000001</v>
      </c>
      <c r="N16">
        <v>61.370640000000002</v>
      </c>
    </row>
    <row r="17" spans="1:14">
      <c r="D17" t="s">
        <v>11</v>
      </c>
      <c r="E17">
        <v>115.617952</v>
      </c>
      <c r="F17">
        <v>37.213355</v>
      </c>
      <c r="G17">
        <v>30.329632</v>
      </c>
      <c r="H17">
        <v>93.635007999999999</v>
      </c>
      <c r="I17">
        <v>148.389656</v>
      </c>
      <c r="J17">
        <v>32.558719000000004</v>
      </c>
      <c r="K17">
        <v>38.143442</v>
      </c>
      <c r="L17">
        <v>57.936338999999997</v>
      </c>
      <c r="M17">
        <v>172.42838</v>
      </c>
      <c r="N17">
        <v>295.96295199999997</v>
      </c>
    </row>
    <row r="19" spans="1:14">
      <c r="A19" t="s">
        <v>17</v>
      </c>
    </row>
    <row r="20" spans="1:14">
      <c r="B20" t="s">
        <v>12</v>
      </c>
      <c r="C20" t="s">
        <v>13</v>
      </c>
      <c r="E20" t="s">
        <v>0</v>
      </c>
      <c r="F20" t="s">
        <v>1</v>
      </c>
      <c r="G20" t="s">
        <v>2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</row>
    <row r="22" spans="1:14">
      <c r="B22">
        <v>64</v>
      </c>
      <c r="C22">
        <v>1</v>
      </c>
    </row>
    <row r="23" spans="1:14">
      <c r="E23">
        <f>(0.0361*E7*16)</f>
        <v>30.994547391999998</v>
      </c>
      <c r="F23">
        <f t="shared" ref="F23:N23" si="0">(0.0361*F7*16)</f>
        <v>9.5706679615999999</v>
      </c>
      <c r="G23">
        <f t="shared" si="0"/>
        <v>4.5843245599999998</v>
      </c>
      <c r="H23">
        <f t="shared" si="0"/>
        <v>14.8783758736</v>
      </c>
      <c r="I23">
        <f t="shared" si="0"/>
        <v>25.913976059199999</v>
      </c>
      <c r="J23">
        <f t="shared" si="0"/>
        <v>16.182450540800001</v>
      </c>
      <c r="K23">
        <f t="shared" si="0"/>
        <v>14.409388355200001</v>
      </c>
      <c r="L23">
        <f t="shared" si="0"/>
        <v>13.490806238400001</v>
      </c>
      <c r="M23">
        <f t="shared" si="0"/>
        <v>33.134882313600002</v>
      </c>
      <c r="N23">
        <f t="shared" si="0"/>
        <v>54.387164292799994</v>
      </c>
    </row>
    <row r="24" spans="1:14">
      <c r="C24">
        <v>2</v>
      </c>
    </row>
    <row r="25" spans="1:14">
      <c r="E25">
        <f t="shared" ref="E25:N25" si="1">(0.0361*E9*16)</f>
        <v>28.812227881600002</v>
      </c>
      <c r="F25">
        <f t="shared" si="1"/>
        <v>9.0551149088000003</v>
      </c>
      <c r="G25">
        <f t="shared" si="1"/>
        <v>4.6472327088000007</v>
      </c>
      <c r="H25">
        <f t="shared" si="1"/>
        <v>13.7173975632</v>
      </c>
      <c r="I25">
        <f t="shared" si="1"/>
        <v>26.319984383999998</v>
      </c>
      <c r="J25">
        <f t="shared" si="1"/>
        <v>21.5724277536</v>
      </c>
      <c r="K25">
        <f t="shared" si="1"/>
        <v>14.9043863568</v>
      </c>
      <c r="L25">
        <f t="shared" si="1"/>
        <v>14.235390398400002</v>
      </c>
      <c r="M25">
        <f t="shared" si="1"/>
        <v>28.495716944000002</v>
      </c>
      <c r="N25">
        <f t="shared" si="1"/>
        <v>54.683328115199998</v>
      </c>
    </row>
    <row r="26" spans="1:14">
      <c r="B26">
        <v>32</v>
      </c>
      <c r="C26">
        <v>1</v>
      </c>
    </row>
    <row r="27" spans="1:14">
      <c r="E27">
        <f>(0.0361*E11*8)</f>
        <v>19.2532147328</v>
      </c>
      <c r="F27">
        <f t="shared" ref="F27:N29" si="2">(0.0361*F11*8)</f>
        <v>6.5885468864000005</v>
      </c>
      <c r="G27">
        <f t="shared" si="2"/>
        <v>4.4005787368</v>
      </c>
      <c r="H27">
        <f t="shared" si="2"/>
        <v>13.3767357256</v>
      </c>
      <c r="I27">
        <f t="shared" si="2"/>
        <v>20.338369758399999</v>
      </c>
      <c r="J27">
        <f t="shared" si="2"/>
        <v>11.3309547904</v>
      </c>
      <c r="K27">
        <f t="shared" si="2"/>
        <v>7.4506270160000003</v>
      </c>
      <c r="L27">
        <f t="shared" si="2"/>
        <v>9.8453493959999996</v>
      </c>
      <c r="M27">
        <f t="shared" si="2"/>
        <v>26.462111239199999</v>
      </c>
      <c r="N27">
        <f t="shared" si="2"/>
        <v>46.9894878904</v>
      </c>
    </row>
    <row r="28" spans="1:14">
      <c r="C28">
        <v>2</v>
      </c>
    </row>
    <row r="29" spans="1:14">
      <c r="E29">
        <f>(0.0361*E13*8)</f>
        <v>16.690420572000001</v>
      </c>
      <c r="F29">
        <f t="shared" si="2"/>
        <v>5.9465811640000004</v>
      </c>
      <c r="G29">
        <f t="shared" si="2"/>
        <v>4.5926284264000001</v>
      </c>
      <c r="H29">
        <f t="shared" si="2"/>
        <v>13.3318891288</v>
      </c>
      <c r="I29">
        <f t="shared" si="2"/>
        <v>19.4932569176</v>
      </c>
      <c r="J29">
        <f t="shared" si="2"/>
        <v>9.6642498472000007</v>
      </c>
      <c r="K29">
        <f t="shared" si="2"/>
        <v>8.2079969296000002</v>
      </c>
      <c r="L29">
        <f t="shared" si="2"/>
        <v>9.9204070719999997</v>
      </c>
      <c r="M29">
        <f t="shared" si="2"/>
        <v>26.707678168000001</v>
      </c>
      <c r="N29">
        <f t="shared" si="2"/>
        <v>46.727500082399999</v>
      </c>
    </row>
    <row r="30" spans="1:14">
      <c r="B30">
        <v>16</v>
      </c>
      <c r="C30">
        <v>1</v>
      </c>
    </row>
    <row r="31" spans="1:14">
      <c r="E31">
        <f>(0.0361*E15*4)</f>
        <v>16.478459710800003</v>
      </c>
      <c r="F31">
        <f t="shared" ref="F31:N31" si="3">(0.0361*F15*4)</f>
        <v>5.33355479</v>
      </c>
      <c r="G31">
        <f t="shared" si="3"/>
        <v>4.3896834680000003</v>
      </c>
      <c r="H31">
        <f t="shared" si="3"/>
        <v>13.389561477999999</v>
      </c>
      <c r="I31">
        <f t="shared" si="3"/>
        <v>21.876584549199997</v>
      </c>
      <c r="J31">
        <f t="shared" si="3"/>
        <v>4.6152208172</v>
      </c>
      <c r="K31">
        <f t="shared" si="3"/>
        <v>5.4884675431999996</v>
      </c>
      <c r="L31">
        <f t="shared" si="3"/>
        <v>8.3064098616000006</v>
      </c>
      <c r="M31">
        <f t="shared" si="3"/>
        <v>24.737781598800002</v>
      </c>
      <c r="N31">
        <f t="shared" si="3"/>
        <v>42.795273504000001</v>
      </c>
    </row>
    <row r="32" spans="1:14">
      <c r="C32">
        <v>2</v>
      </c>
    </row>
    <row r="33" spans="5:14">
      <c r="E33">
        <f t="shared" ref="E33:N33" si="4">(0.0361*E17*4)</f>
        <v>16.695232268800002</v>
      </c>
      <c r="F33">
        <f t="shared" si="4"/>
        <v>5.373608462</v>
      </c>
      <c r="G33">
        <f t="shared" si="4"/>
        <v>4.3795988607999998</v>
      </c>
      <c r="H33">
        <f t="shared" si="4"/>
        <v>13.5208951552</v>
      </c>
      <c r="I33">
        <f t="shared" si="4"/>
        <v>21.427466326400001</v>
      </c>
      <c r="J33">
        <f t="shared" si="4"/>
        <v>4.7014790236000001</v>
      </c>
      <c r="K33">
        <f t="shared" si="4"/>
        <v>5.5079130247999997</v>
      </c>
      <c r="L33">
        <f t="shared" si="4"/>
        <v>8.3660073516000004</v>
      </c>
      <c r="M33">
        <f t="shared" si="4"/>
        <v>24.898658072</v>
      </c>
      <c r="N33">
        <f t="shared" si="4"/>
        <v>42.737050268799997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3"/>
  <sheetViews>
    <sheetView topLeftCell="A4" workbookViewId="0">
      <selection activeCell="B4" sqref="B4:N33"/>
    </sheetView>
  </sheetViews>
  <sheetFormatPr defaultRowHeight="15"/>
  <sheetData>
    <row r="1" spans="1:14">
      <c r="A1" t="s">
        <v>19</v>
      </c>
    </row>
    <row r="2" spans="1:14">
      <c r="A2" t="s">
        <v>14</v>
      </c>
    </row>
    <row r="4" spans="1:14">
      <c r="B4" t="s">
        <v>12</v>
      </c>
      <c r="C4" t="s">
        <v>13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</row>
    <row r="6" spans="1:14">
      <c r="B6">
        <v>64</v>
      </c>
      <c r="C6">
        <v>1</v>
      </c>
      <c r="D6" t="s">
        <v>10</v>
      </c>
      <c r="E6">
        <v>21.551228999999999</v>
      </c>
      <c r="F6">
        <v>4.3173430000000002</v>
      </c>
      <c r="G6">
        <v>3.617E-3</v>
      </c>
      <c r="H6">
        <v>2.8658769999999998</v>
      </c>
      <c r="I6">
        <v>14.571388000000001</v>
      </c>
      <c r="J6">
        <v>9.7694770000000002</v>
      </c>
      <c r="K6">
        <v>11.111197000000001</v>
      </c>
      <c r="L6">
        <v>18.446012</v>
      </c>
      <c r="M6">
        <v>8.8696350000000006</v>
      </c>
      <c r="N6">
        <v>29.193137</v>
      </c>
    </row>
    <row r="7" spans="1:14">
      <c r="D7" t="s">
        <v>11</v>
      </c>
      <c r="E7">
        <v>45.460861000000001</v>
      </c>
      <c r="F7">
        <v>12.856728</v>
      </c>
      <c r="G7">
        <v>8.2951759999999997</v>
      </c>
      <c r="H7">
        <v>21.839945</v>
      </c>
      <c r="I7">
        <v>39.876004999999999</v>
      </c>
      <c r="J7">
        <v>23.251055000000001</v>
      </c>
      <c r="K7">
        <v>15.585367</v>
      </c>
      <c r="L7">
        <v>21.806963</v>
      </c>
      <c r="M7">
        <v>44.000000999999997</v>
      </c>
      <c r="N7">
        <v>93.224680000000006</v>
      </c>
    </row>
    <row r="8" spans="1:14">
      <c r="C8">
        <v>2</v>
      </c>
      <c r="D8" t="s">
        <v>10</v>
      </c>
      <c r="E8">
        <v>17.410502999999999</v>
      </c>
      <c r="F8">
        <v>4.3633519999999999</v>
      </c>
      <c r="G8">
        <v>0.81411900000000004</v>
      </c>
      <c r="H8">
        <v>2.5950449999999998</v>
      </c>
      <c r="I8">
        <v>14.488647</v>
      </c>
      <c r="J8">
        <v>9.8869910000000001</v>
      </c>
      <c r="K8">
        <v>10.639058</v>
      </c>
      <c r="L8">
        <v>18.427759999999999</v>
      </c>
      <c r="M8">
        <v>7.7997699999999996</v>
      </c>
      <c r="N8">
        <v>24.599646</v>
      </c>
    </row>
    <row r="9" spans="1:14">
      <c r="D9" t="s">
        <v>11</v>
      </c>
      <c r="E9">
        <v>40.863703999999998</v>
      </c>
      <c r="F9">
        <v>12.92676</v>
      </c>
      <c r="G9">
        <v>8.9697220000000009</v>
      </c>
      <c r="H9">
        <v>21.475045000000001</v>
      </c>
      <c r="I9">
        <v>39.960149000000001</v>
      </c>
      <c r="J9">
        <v>28.501408000000001</v>
      </c>
      <c r="K9">
        <v>15.100032000000001</v>
      </c>
      <c r="L9">
        <v>21.804279000000001</v>
      </c>
      <c r="M9">
        <v>42.490147999999998</v>
      </c>
      <c r="N9">
        <v>89.149448000000007</v>
      </c>
    </row>
    <row r="10" spans="1:14">
      <c r="B10">
        <v>32</v>
      </c>
      <c r="C10">
        <v>1</v>
      </c>
      <c r="D10" t="s">
        <v>10</v>
      </c>
      <c r="E10">
        <v>12.310071000000001</v>
      </c>
      <c r="F10">
        <v>5.57003</v>
      </c>
      <c r="G10">
        <v>0.131299</v>
      </c>
      <c r="H10">
        <v>3.4611130000000001</v>
      </c>
      <c r="I10">
        <v>12.17536</v>
      </c>
      <c r="J10">
        <v>10.457509999999999</v>
      </c>
      <c r="K10">
        <v>11.058343000000001</v>
      </c>
      <c r="L10">
        <v>23.177865000000001</v>
      </c>
      <c r="M10">
        <v>12.437872</v>
      </c>
      <c r="N10">
        <v>31.785350000000001</v>
      </c>
    </row>
    <row r="11" spans="1:14">
      <c r="D11" t="s">
        <v>11</v>
      </c>
      <c r="E11">
        <v>54.658605000000001</v>
      </c>
      <c r="F11">
        <v>21.792233</v>
      </c>
      <c r="G11">
        <v>16.455031000000002</v>
      </c>
      <c r="H11">
        <v>41.928263999999999</v>
      </c>
      <c r="I11">
        <v>54.181317</v>
      </c>
      <c r="J11">
        <v>32.344735999999997</v>
      </c>
      <c r="K11">
        <v>19.003433999999999</v>
      </c>
      <c r="L11">
        <v>30.286265</v>
      </c>
      <c r="M11">
        <v>83.105322999999999</v>
      </c>
      <c r="N11">
        <v>153.454466</v>
      </c>
    </row>
    <row r="12" spans="1:14">
      <c r="C12">
        <v>2</v>
      </c>
      <c r="D12" t="s">
        <v>10</v>
      </c>
      <c r="E12">
        <v>13.481925</v>
      </c>
      <c r="F12">
        <v>4.0265769999999996</v>
      </c>
      <c r="G12">
        <v>7.6949000000000004E-2</v>
      </c>
      <c r="H12">
        <v>3.130306</v>
      </c>
      <c r="I12">
        <v>12.229563000000001</v>
      </c>
      <c r="J12">
        <v>9.5981699999999996</v>
      </c>
      <c r="K12">
        <v>11.951014000000001</v>
      </c>
      <c r="L12">
        <v>23.139133000000001</v>
      </c>
      <c r="M12">
        <v>12.387551999999999</v>
      </c>
      <c r="N12">
        <v>31.824221000000001</v>
      </c>
    </row>
    <row r="13" spans="1:14">
      <c r="D13" t="s">
        <v>11</v>
      </c>
      <c r="E13">
        <v>55.484927999999996</v>
      </c>
      <c r="F13">
        <v>20.282734999999999</v>
      </c>
      <c r="G13">
        <v>16.353123</v>
      </c>
      <c r="H13">
        <v>41.787421000000002</v>
      </c>
      <c r="I13">
        <v>54.121384999999997</v>
      </c>
      <c r="J13">
        <v>30.275088</v>
      </c>
      <c r="K13">
        <v>19.888786</v>
      </c>
      <c r="L13">
        <v>30.173808000000001</v>
      </c>
      <c r="M13">
        <v>83.219806000000005</v>
      </c>
      <c r="N13">
        <v>153.50162700000001</v>
      </c>
    </row>
    <row r="14" spans="1:14">
      <c r="B14">
        <v>16</v>
      </c>
      <c r="C14">
        <v>1</v>
      </c>
      <c r="D14" t="s">
        <v>10</v>
      </c>
      <c r="E14">
        <v>10.938871000000001</v>
      </c>
      <c r="F14">
        <v>5.4438959999999996</v>
      </c>
      <c r="G14">
        <v>4.3637000000000002E-2</v>
      </c>
      <c r="H14">
        <v>4.509995</v>
      </c>
      <c r="I14">
        <v>12.793488999999999</v>
      </c>
      <c r="J14">
        <v>6.6947660000000004</v>
      </c>
      <c r="K14">
        <v>10.789959</v>
      </c>
      <c r="L14">
        <v>27.601101</v>
      </c>
      <c r="M14">
        <v>14.021641000000001</v>
      </c>
      <c r="N14">
        <v>54.840285000000002</v>
      </c>
    </row>
    <row r="15" spans="1:14">
      <c r="D15" t="s">
        <v>11</v>
      </c>
      <c r="E15">
        <v>111.884185</v>
      </c>
      <c r="F15">
        <v>41.277549999999998</v>
      </c>
      <c r="G15">
        <v>32.732109999999999</v>
      </c>
      <c r="H15">
        <v>89.488866000000002</v>
      </c>
      <c r="I15">
        <v>121.70764</v>
      </c>
      <c r="J15">
        <v>31.405013</v>
      </c>
      <c r="K15">
        <v>27.348265999999999</v>
      </c>
      <c r="L15">
        <v>41.255949000000001</v>
      </c>
      <c r="M15">
        <v>157.921648</v>
      </c>
      <c r="N15">
        <v>295.81530600000002</v>
      </c>
    </row>
    <row r="16" spans="1:14">
      <c r="C16">
        <v>2</v>
      </c>
      <c r="D16" t="s">
        <v>10</v>
      </c>
      <c r="E16">
        <v>10.594999</v>
      </c>
      <c r="F16">
        <v>5.1786940000000001</v>
      </c>
      <c r="G16">
        <v>1.077E-3</v>
      </c>
      <c r="H16">
        <v>4.649457</v>
      </c>
      <c r="I16">
        <v>13.357298999999999</v>
      </c>
      <c r="J16">
        <v>6.6219000000000001</v>
      </c>
      <c r="K16">
        <v>10.755338999999999</v>
      </c>
      <c r="L16">
        <v>27.657518</v>
      </c>
      <c r="M16">
        <v>14.320387999999999</v>
      </c>
      <c r="N16">
        <v>53.321601999999999</v>
      </c>
    </row>
    <row r="17" spans="1:14">
      <c r="D17" t="s">
        <v>11</v>
      </c>
      <c r="E17">
        <v>111.660303</v>
      </c>
      <c r="F17">
        <v>41.087645999999999</v>
      </c>
      <c r="G17">
        <v>35.140186999999997</v>
      </c>
      <c r="H17">
        <v>90.117491000000001</v>
      </c>
      <c r="I17">
        <v>121.840439</v>
      </c>
      <c r="J17">
        <v>35.677489999999999</v>
      </c>
      <c r="K17">
        <v>27.250288999999999</v>
      </c>
      <c r="L17">
        <v>41.241149</v>
      </c>
      <c r="M17">
        <v>157.83474000000001</v>
      </c>
      <c r="N17">
        <v>294.05402800000002</v>
      </c>
    </row>
    <row r="19" spans="1:14">
      <c r="A19" t="s">
        <v>17</v>
      </c>
    </row>
    <row r="20" spans="1:14">
      <c r="B20" t="s">
        <v>12</v>
      </c>
      <c r="C20" t="s">
        <v>13</v>
      </c>
      <c r="E20" t="s">
        <v>0</v>
      </c>
      <c r="F20" t="s">
        <v>1</v>
      </c>
      <c r="G20" t="s">
        <v>2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</row>
    <row r="22" spans="1:14">
      <c r="B22">
        <v>64</v>
      </c>
      <c r="C22">
        <v>1</v>
      </c>
    </row>
    <row r="23" spans="1:14">
      <c r="E23">
        <f>(0.0667*E7*8)</f>
        <v>24.257915429600001</v>
      </c>
      <c r="F23">
        <f t="shared" ref="F23:N23" si="0">(0.0667*F7*8)</f>
        <v>6.8603500608000001</v>
      </c>
      <c r="G23">
        <f t="shared" si="0"/>
        <v>4.4263059135999994</v>
      </c>
      <c r="H23">
        <f t="shared" si="0"/>
        <v>11.653794651999998</v>
      </c>
      <c r="I23">
        <f t="shared" si="0"/>
        <v>21.277836267999998</v>
      </c>
      <c r="J23">
        <f t="shared" si="0"/>
        <v>12.406762947999999</v>
      </c>
      <c r="K23">
        <f t="shared" si="0"/>
        <v>8.3163518311999987</v>
      </c>
      <c r="L23">
        <f t="shared" si="0"/>
        <v>11.636195456799999</v>
      </c>
      <c r="M23">
        <f t="shared" si="0"/>
        <v>23.478400533599999</v>
      </c>
      <c r="N23">
        <f t="shared" si="0"/>
        <v>49.744689248</v>
      </c>
    </row>
    <row r="24" spans="1:14">
      <c r="C24">
        <v>2</v>
      </c>
    </row>
    <row r="25" spans="1:14">
      <c r="E25">
        <f t="shared" ref="E25:N25" si="1">(0.0667*E9*8)</f>
        <v>21.804872454399998</v>
      </c>
      <c r="F25">
        <f t="shared" si="1"/>
        <v>6.8977191359999992</v>
      </c>
      <c r="G25">
        <f t="shared" si="1"/>
        <v>4.7862436592000002</v>
      </c>
      <c r="H25">
        <f t="shared" si="1"/>
        <v>11.459084012</v>
      </c>
      <c r="I25">
        <f t="shared" si="1"/>
        <v>21.322735506400001</v>
      </c>
      <c r="J25">
        <f t="shared" si="1"/>
        <v>15.208351308799999</v>
      </c>
      <c r="K25">
        <f t="shared" si="1"/>
        <v>8.0573770751999998</v>
      </c>
      <c r="L25">
        <f t="shared" si="1"/>
        <v>11.634763274399999</v>
      </c>
      <c r="M25">
        <f t="shared" si="1"/>
        <v>22.672742972799998</v>
      </c>
      <c r="N25">
        <f t="shared" si="1"/>
        <v>47.570145452799999</v>
      </c>
    </row>
    <row r="26" spans="1:14">
      <c r="B26">
        <v>32</v>
      </c>
      <c r="C26">
        <v>1</v>
      </c>
    </row>
    <row r="27" spans="1:14">
      <c r="E27">
        <f>(0.0667*E11*4)</f>
        <v>14.582915814</v>
      </c>
      <c r="F27">
        <f t="shared" ref="F27:N27" si="2">(0.0667*F11*4)</f>
        <v>5.8141677643999996</v>
      </c>
      <c r="G27">
        <f t="shared" si="2"/>
        <v>4.3902022708000006</v>
      </c>
      <c r="H27">
        <f t="shared" si="2"/>
        <v>11.186460835199998</v>
      </c>
      <c r="I27">
        <f t="shared" si="2"/>
        <v>14.455575375599999</v>
      </c>
      <c r="J27">
        <f t="shared" si="2"/>
        <v>8.6295755647999979</v>
      </c>
      <c r="K27">
        <f t="shared" si="2"/>
        <v>5.0701161911999995</v>
      </c>
      <c r="L27">
        <f t="shared" si="2"/>
        <v>8.080375501999999</v>
      </c>
      <c r="M27">
        <f t="shared" si="2"/>
        <v>22.1725001764</v>
      </c>
      <c r="N27">
        <f t="shared" si="2"/>
        <v>40.941651528799994</v>
      </c>
    </row>
    <row r="28" spans="1:14">
      <c r="C28">
        <v>2</v>
      </c>
    </row>
    <row r="29" spans="1:14">
      <c r="E29">
        <f t="shared" ref="E29:N29" si="3">(0.0667*E13*4)</f>
        <v>14.803378790399998</v>
      </c>
      <c r="F29">
        <f t="shared" si="3"/>
        <v>5.4114336979999997</v>
      </c>
      <c r="G29">
        <f t="shared" si="3"/>
        <v>4.3630132163999997</v>
      </c>
      <c r="H29">
        <f t="shared" si="3"/>
        <v>11.1488839228</v>
      </c>
      <c r="I29">
        <f t="shared" si="3"/>
        <v>14.439585517999998</v>
      </c>
      <c r="J29">
        <f t="shared" si="3"/>
        <v>8.0773934783999994</v>
      </c>
      <c r="K29">
        <f t="shared" si="3"/>
        <v>5.3063281047999995</v>
      </c>
      <c r="L29">
        <f t="shared" si="3"/>
        <v>8.0503719743999991</v>
      </c>
      <c r="M29">
        <f t="shared" si="3"/>
        <v>22.203044240800001</v>
      </c>
      <c r="N29">
        <f t="shared" si="3"/>
        <v>40.954234083599999</v>
      </c>
    </row>
    <row r="30" spans="1:14">
      <c r="B30">
        <v>16</v>
      </c>
      <c r="C30">
        <v>1</v>
      </c>
    </row>
    <row r="31" spans="1:14">
      <c r="E31">
        <f>(0.0667*E15*2)</f>
        <v>14.925350279</v>
      </c>
      <c r="F31">
        <f t="shared" ref="F31:N31" si="4">(0.0667*F15*2)</f>
        <v>5.5064251699999991</v>
      </c>
      <c r="G31">
        <f t="shared" si="4"/>
        <v>4.3664634739999997</v>
      </c>
      <c r="H31">
        <f t="shared" si="4"/>
        <v>11.937814724399999</v>
      </c>
      <c r="I31">
        <f t="shared" si="4"/>
        <v>16.235799175999997</v>
      </c>
      <c r="J31">
        <f t="shared" si="4"/>
        <v>4.1894287341999998</v>
      </c>
      <c r="K31">
        <f t="shared" si="4"/>
        <v>3.6482586843999996</v>
      </c>
      <c r="L31">
        <f t="shared" si="4"/>
        <v>5.5035435966000001</v>
      </c>
      <c r="M31">
        <f t="shared" si="4"/>
        <v>21.066747843199998</v>
      </c>
      <c r="N31">
        <f t="shared" si="4"/>
        <v>39.4617618204</v>
      </c>
    </row>
    <row r="32" spans="1:14">
      <c r="C32">
        <v>2</v>
      </c>
    </row>
    <row r="33" spans="5:14">
      <c r="E33">
        <f t="shared" ref="E33:N33" si="5">(0.0667*E17*2)</f>
        <v>14.895484420199999</v>
      </c>
      <c r="F33">
        <f t="shared" si="5"/>
        <v>5.4810919763999992</v>
      </c>
      <c r="G33">
        <f t="shared" si="5"/>
        <v>4.6877009457999996</v>
      </c>
      <c r="H33">
        <f t="shared" si="5"/>
        <v>12.0216732994</v>
      </c>
      <c r="I33">
        <f t="shared" si="5"/>
        <v>16.253514562599999</v>
      </c>
      <c r="J33">
        <f t="shared" si="5"/>
        <v>4.7593771659999993</v>
      </c>
      <c r="K33">
        <f t="shared" si="5"/>
        <v>3.6351885525999994</v>
      </c>
      <c r="L33">
        <f t="shared" si="5"/>
        <v>5.5015692765999997</v>
      </c>
      <c r="M33">
        <f t="shared" si="5"/>
        <v>21.055154315999999</v>
      </c>
      <c r="N33">
        <f t="shared" si="5"/>
        <v>39.2268073352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V98"/>
  <sheetViews>
    <sheetView tabSelected="1" workbookViewId="0">
      <selection activeCell="Q18" sqref="Q18"/>
    </sheetView>
  </sheetViews>
  <sheetFormatPr defaultRowHeight="15"/>
  <cols>
    <col min="2" max="2" width="17" customWidth="1"/>
    <col min="46" max="46" width="13.7109375" customWidth="1"/>
    <col min="47" max="47" width="14.5703125" customWidth="1"/>
    <col min="48" max="48" width="17.42578125" customWidth="1"/>
    <col min="49" max="49" width="18.7109375" customWidth="1"/>
    <col min="50" max="50" width="15" customWidth="1"/>
  </cols>
  <sheetData>
    <row r="2" spans="1:48">
      <c r="E2" t="s">
        <v>25</v>
      </c>
    </row>
    <row r="4" spans="1:48">
      <c r="B4" t="s">
        <v>12</v>
      </c>
      <c r="C4" t="s">
        <v>13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AS4" t="s">
        <v>20</v>
      </c>
      <c r="AT4" t="s">
        <v>16</v>
      </c>
      <c r="AV4" t="s">
        <v>22</v>
      </c>
    </row>
    <row r="6" spans="1:48">
      <c r="A6" t="s">
        <v>25</v>
      </c>
      <c r="B6">
        <v>64</v>
      </c>
      <c r="D6" t="s">
        <v>25</v>
      </c>
      <c r="E6">
        <v>118.870907</v>
      </c>
      <c r="F6">
        <v>84.093708000000007</v>
      </c>
      <c r="G6">
        <v>10.983857</v>
      </c>
      <c r="H6">
        <v>39.911518999999998</v>
      </c>
      <c r="I6">
        <v>114.689729</v>
      </c>
      <c r="J6">
        <v>79.524870000000007</v>
      </c>
      <c r="K6">
        <v>40.844354000000003</v>
      </c>
      <c r="L6">
        <v>30.388449000000001</v>
      </c>
      <c r="M6">
        <v>91.956085999999999</v>
      </c>
      <c r="N6">
        <v>177.034818</v>
      </c>
      <c r="AS6" t="s">
        <v>1</v>
      </c>
      <c r="AT6">
        <f>MIN(MIN(F18:F27),MIN(Q18:Q27),MIN(AB18:AB27))</f>
        <v>0</v>
      </c>
    </row>
    <row r="7" spans="1:48">
      <c r="D7" t="s">
        <v>25</v>
      </c>
      <c r="E7">
        <v>122.986493</v>
      </c>
      <c r="F7">
        <v>78.631737000000001</v>
      </c>
      <c r="G7">
        <v>10.992295</v>
      </c>
      <c r="H7">
        <v>37.168675</v>
      </c>
      <c r="I7">
        <v>114.886675</v>
      </c>
      <c r="J7">
        <v>95.670025999999993</v>
      </c>
      <c r="K7">
        <v>45.086708000000002</v>
      </c>
      <c r="L7">
        <v>31.924368000000001</v>
      </c>
      <c r="M7">
        <v>90.627267000000003</v>
      </c>
      <c r="N7">
        <v>176.132914</v>
      </c>
      <c r="AS7" t="s">
        <v>3</v>
      </c>
      <c r="AT7">
        <f>MIN(MIN(H20:H28),MIN(S20:S28),MIN(AD20:AD28))</f>
        <v>0</v>
      </c>
    </row>
    <row r="8" spans="1:48">
      <c r="D8" t="s">
        <v>25</v>
      </c>
      <c r="E8">
        <v>153.427998</v>
      </c>
      <c r="F8">
        <v>84.004630000000006</v>
      </c>
      <c r="G8">
        <v>23.116941000000001</v>
      </c>
      <c r="H8">
        <v>103.89558100000001</v>
      </c>
      <c r="I8">
        <v>189.33810299999999</v>
      </c>
      <c r="J8">
        <v>99.932444000000004</v>
      </c>
      <c r="K8">
        <v>51.282960000000003</v>
      </c>
      <c r="L8">
        <v>42.327832000000001</v>
      </c>
      <c r="M8">
        <v>155.17517900000001</v>
      </c>
      <c r="N8">
        <v>294.21966500000002</v>
      </c>
      <c r="AS8" t="s">
        <v>5</v>
      </c>
      <c r="AT8">
        <f>MIN(MIN(I22:I29),MIN(T22:T29),MIN(AE22:AE29))</f>
        <v>0</v>
      </c>
    </row>
    <row r="9" spans="1:48">
      <c r="D9" t="s">
        <v>25</v>
      </c>
      <c r="E9">
        <v>153.10034899999999</v>
      </c>
      <c r="F9">
        <v>77.804463999999996</v>
      </c>
      <c r="G9">
        <v>21.780080999999999</v>
      </c>
      <c r="H9">
        <v>104.17586900000001</v>
      </c>
      <c r="I9">
        <v>196.152477</v>
      </c>
      <c r="J9">
        <v>97.472437999999997</v>
      </c>
      <c r="K9">
        <v>53.335543999999999</v>
      </c>
      <c r="L9">
        <v>42.947254999999998</v>
      </c>
      <c r="M9">
        <v>156.75365400000001</v>
      </c>
      <c r="N9">
        <v>293.64704799999998</v>
      </c>
      <c r="AS9" t="s">
        <v>21</v>
      </c>
      <c r="AT9">
        <f>MIN(MIN(F24:F30),MIN(Q24:Q30),MIN(AB24:AB30))</f>
        <v>0</v>
      </c>
    </row>
    <row r="10" spans="1:48">
      <c r="D10" t="s">
        <v>25</v>
      </c>
      <c r="E10">
        <v>222.041079</v>
      </c>
      <c r="F10">
        <v>81.921693000000005</v>
      </c>
      <c r="G10">
        <v>43.935203000000001</v>
      </c>
      <c r="H10">
        <v>216.21018799999999</v>
      </c>
      <c r="I10">
        <v>386.60641299999997</v>
      </c>
      <c r="J10">
        <v>73.062819000000005</v>
      </c>
      <c r="K10">
        <v>85.972009</v>
      </c>
      <c r="L10">
        <v>72.743419000000003</v>
      </c>
      <c r="M10">
        <v>262.33796000000001</v>
      </c>
      <c r="N10">
        <v>500.41842200000002</v>
      </c>
      <c r="AS10" t="s">
        <v>9</v>
      </c>
      <c r="AT10">
        <f>MIN(MIN(F26:F31),MIN(Q26:Q31),MIN(AB26:AB31))</f>
        <v>0</v>
      </c>
    </row>
    <row r="11" spans="1:48">
      <c r="D11" t="s">
        <v>25</v>
      </c>
      <c r="E11">
        <v>219.02892299999999</v>
      </c>
      <c r="F11">
        <v>81.236733000000001</v>
      </c>
      <c r="G11">
        <v>43.458516000000003</v>
      </c>
      <c r="H11">
        <v>217.141334</v>
      </c>
      <c r="I11">
        <v>388.62150400000002</v>
      </c>
      <c r="J11">
        <v>79.763686000000007</v>
      </c>
      <c r="K11">
        <v>86.584626</v>
      </c>
      <c r="L11">
        <v>70.931729000000004</v>
      </c>
      <c r="M11">
        <v>261.54011000000003</v>
      </c>
      <c r="N11">
        <v>501.08757700000001</v>
      </c>
    </row>
    <row r="14" spans="1:48">
      <c r="B14" t="s">
        <v>12</v>
      </c>
      <c r="C14" t="s">
        <v>13</v>
      </c>
      <c r="E14" t="s">
        <v>0</v>
      </c>
      <c r="F14" t="s">
        <v>1</v>
      </c>
      <c r="G14" t="s">
        <v>2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 t="s">
        <v>8</v>
      </c>
      <c r="N14" t="s">
        <v>9</v>
      </c>
    </row>
    <row r="16" spans="1:48">
      <c r="B16">
        <v>64</v>
      </c>
      <c r="C16">
        <v>1</v>
      </c>
      <c r="D16" t="s">
        <v>25</v>
      </c>
    </row>
    <row r="17" spans="1:14">
      <c r="D17" t="s">
        <v>25</v>
      </c>
      <c r="E17">
        <f>(0.0184*E6*16)</f>
        <v>34.995595020800003</v>
      </c>
      <c r="F17">
        <f>(0.0184*F6*16)</f>
        <v>24.757187635200001</v>
      </c>
      <c r="G17">
        <f>(0.0184*G6*16)</f>
        <v>3.2336475008000001</v>
      </c>
      <c r="H17">
        <f>(0.0184*H6*16)</f>
        <v>11.749951193599999</v>
      </c>
      <c r="I17">
        <f>(0.0184*I6*16)</f>
        <v>33.764656217599999</v>
      </c>
      <c r="J17">
        <f>(0.0184*J6*16)</f>
        <v>23.412121728000002</v>
      </c>
      <c r="K17">
        <f>(0.0184*K6*16)</f>
        <v>12.024577817600001</v>
      </c>
      <c r="L17">
        <f>(0.0184*L6*16)</f>
        <v>8.946359385600001</v>
      </c>
      <c r="M17">
        <f>(0.0184*M6*16)</f>
        <v>27.071871718400001</v>
      </c>
      <c r="N17">
        <f>(0.0184*N6*16)</f>
        <v>52.119050419200001</v>
      </c>
    </row>
    <row r="18" spans="1:14">
      <c r="C18">
        <v>2</v>
      </c>
      <c r="D18" t="s">
        <v>25</v>
      </c>
    </row>
    <row r="19" spans="1:14">
      <c r="D19" t="s">
        <v>25</v>
      </c>
      <c r="E19">
        <f>(0.0184*E7*16)</f>
        <v>36.207223539200001</v>
      </c>
      <c r="F19">
        <f t="shared" ref="F19:N19" si="0">(0.0184*F7*16)</f>
        <v>23.1491833728</v>
      </c>
      <c r="G19">
        <f t="shared" si="0"/>
        <v>3.2361316480000002</v>
      </c>
      <c r="H19">
        <f t="shared" si="0"/>
        <v>10.942457920000001</v>
      </c>
      <c r="I19">
        <f t="shared" si="0"/>
        <v>33.822637119999996</v>
      </c>
      <c r="J19">
        <f t="shared" si="0"/>
        <v>28.165255654399996</v>
      </c>
      <c r="K19">
        <f t="shared" si="0"/>
        <v>13.2735268352</v>
      </c>
      <c r="L19">
        <f t="shared" si="0"/>
        <v>9.3985339392</v>
      </c>
      <c r="M19">
        <f t="shared" si="0"/>
        <v>26.680667404800001</v>
      </c>
      <c r="N19">
        <f t="shared" si="0"/>
        <v>51.853529881599997</v>
      </c>
    </row>
    <row r="20" spans="1:14">
      <c r="B20">
        <v>32</v>
      </c>
      <c r="C20">
        <v>1</v>
      </c>
      <c r="D20" t="s">
        <v>25</v>
      </c>
    </row>
    <row r="21" spans="1:14">
      <c r="D21" t="s">
        <v>25</v>
      </c>
      <c r="E21">
        <f>(0.0184*E8*8)</f>
        <v>22.5846013056</v>
      </c>
      <c r="F21">
        <f>(0.0184*F8*8)</f>
        <v>12.365481536000001</v>
      </c>
      <c r="G21">
        <f>(0.0184*G8*8)</f>
        <v>3.4028137152000002</v>
      </c>
      <c r="H21">
        <f>(0.0184*H8*8)</f>
        <v>15.2934295232</v>
      </c>
      <c r="I21">
        <f>(0.0184*I8*8)</f>
        <v>27.870568761599998</v>
      </c>
      <c r="J21">
        <f>(0.0184*J8*8)</f>
        <v>14.710055756800001</v>
      </c>
      <c r="K21">
        <f>(0.0184*K8*8)</f>
        <v>7.5488517120000003</v>
      </c>
      <c r="L21">
        <f>(0.0184*L8*8)</f>
        <v>6.2306568703999998</v>
      </c>
      <c r="M21">
        <f>(0.0184*M8*8)</f>
        <v>22.841786348800003</v>
      </c>
      <c r="N21">
        <f>(0.0184*N8*8)</f>
        <v>43.309134688</v>
      </c>
    </row>
    <row r="22" spans="1:14">
      <c r="C22">
        <v>2</v>
      </c>
      <c r="D22" t="s">
        <v>25</v>
      </c>
    </row>
    <row r="23" spans="1:14">
      <c r="D23" t="s">
        <v>25</v>
      </c>
      <c r="E23">
        <f>(0.0184*E9*8)</f>
        <v>22.536371372799998</v>
      </c>
      <c r="F23">
        <f t="shared" ref="F23:N23" si="1">(0.0184*F9*8)</f>
        <v>11.452817100799999</v>
      </c>
      <c r="G23">
        <f t="shared" si="1"/>
        <v>3.2060279231999997</v>
      </c>
      <c r="H23">
        <f t="shared" si="1"/>
        <v>15.3346879168</v>
      </c>
      <c r="I23">
        <f t="shared" si="1"/>
        <v>28.8736446144</v>
      </c>
      <c r="J23">
        <f t="shared" si="1"/>
        <v>14.347942873599999</v>
      </c>
      <c r="K23">
        <f t="shared" si="1"/>
        <v>7.8509920767999999</v>
      </c>
      <c r="L23">
        <f t="shared" si="1"/>
        <v>6.3218359359999994</v>
      </c>
      <c r="M23">
        <f t="shared" si="1"/>
        <v>23.074137868800001</v>
      </c>
      <c r="N23">
        <f t="shared" si="1"/>
        <v>43.224845465599998</v>
      </c>
    </row>
    <row r="24" spans="1:14">
      <c r="B24">
        <v>16</v>
      </c>
      <c r="C24">
        <v>1</v>
      </c>
      <c r="D24" t="s">
        <v>25</v>
      </c>
    </row>
    <row r="25" spans="1:14">
      <c r="D25" t="s">
        <v>25</v>
      </c>
      <c r="E25">
        <f>(0.0184*E10*4)</f>
        <v>16.342223414399999</v>
      </c>
      <c r="F25">
        <f>(0.0184*F10*4)</f>
        <v>6.0294366047999999</v>
      </c>
      <c r="G25">
        <f>(0.0184*G10*4)</f>
        <v>3.2336309407999999</v>
      </c>
      <c r="H25">
        <f>(0.0184*H10*4)</f>
        <v>15.913069836799998</v>
      </c>
      <c r="I25">
        <f>(0.0184*I10*4)</f>
        <v>28.454231996799997</v>
      </c>
      <c r="J25">
        <f>(0.0184*J10*4)</f>
        <v>5.3774234783999999</v>
      </c>
      <c r="K25">
        <f>(0.0184*K10*4)</f>
        <v>6.3275398624000001</v>
      </c>
      <c r="L25">
        <f>(0.0184*L10*4)</f>
        <v>5.3539156384000002</v>
      </c>
      <c r="M25">
        <f>(0.0184*M10*4)</f>
        <v>19.308073856</v>
      </c>
      <c r="N25">
        <f>(0.0184*N10*4)</f>
        <v>36.830795859200002</v>
      </c>
    </row>
    <row r="26" spans="1:14">
      <c r="C26">
        <v>2</v>
      </c>
      <c r="D26" t="s">
        <v>25</v>
      </c>
    </row>
    <row r="27" spans="1:14">
      <c r="D27" t="s">
        <v>25</v>
      </c>
      <c r="E27">
        <f>(0.0184*E11*4)</f>
        <v>16.1205287328</v>
      </c>
      <c r="F27">
        <f t="shared" ref="F27:N27" si="2">(0.0184*F11*4)</f>
        <v>5.9790235487999999</v>
      </c>
      <c r="G27">
        <f t="shared" si="2"/>
        <v>3.1985467776000003</v>
      </c>
      <c r="H27">
        <f t="shared" si="2"/>
        <v>15.9816021824</v>
      </c>
      <c r="I27">
        <f t="shared" si="2"/>
        <v>28.6025426944</v>
      </c>
      <c r="J27">
        <f t="shared" si="2"/>
        <v>5.8706072896000006</v>
      </c>
      <c r="K27">
        <f t="shared" si="2"/>
        <v>6.3726284735999998</v>
      </c>
      <c r="L27">
        <f t="shared" si="2"/>
        <v>5.2205752543999999</v>
      </c>
      <c r="M27">
        <f t="shared" si="2"/>
        <v>19.249352096000003</v>
      </c>
      <c r="N27">
        <f t="shared" si="2"/>
        <v>36.880045667200001</v>
      </c>
    </row>
    <row r="28" spans="1:14">
      <c r="D28" t="s">
        <v>25</v>
      </c>
    </row>
    <row r="30" spans="1:14">
      <c r="A30" t="s">
        <v>23</v>
      </c>
      <c r="B30">
        <v>64</v>
      </c>
      <c r="D30" t="s">
        <v>23</v>
      </c>
      <c r="E30">
        <v>53.660919999999997</v>
      </c>
      <c r="F30">
        <v>16.569716</v>
      </c>
      <c r="G30">
        <v>7.9368499999999997</v>
      </c>
      <c r="H30">
        <v>25.758960999999999</v>
      </c>
      <c r="I30">
        <v>44.864916999999998</v>
      </c>
      <c r="J30">
        <v>28.016708000000001</v>
      </c>
      <c r="K30">
        <v>24.947002000000001</v>
      </c>
      <c r="L30">
        <v>23.356659000000001</v>
      </c>
      <c r="M30">
        <v>57.366486000000002</v>
      </c>
      <c r="N30">
        <v>94.160602999999995</v>
      </c>
    </row>
    <row r="31" spans="1:14">
      <c r="D31" t="s">
        <v>23</v>
      </c>
      <c r="E31">
        <v>49.882666</v>
      </c>
      <c r="F31">
        <v>15.677137999999999</v>
      </c>
      <c r="G31">
        <v>8.0457630000000009</v>
      </c>
      <c r="H31">
        <v>23.748957000000001</v>
      </c>
      <c r="I31">
        <v>45.567839999999997</v>
      </c>
      <c r="J31">
        <v>37.348385999999998</v>
      </c>
      <c r="K31">
        <v>25.803992999999998</v>
      </c>
      <c r="L31">
        <v>24.645759000000002</v>
      </c>
      <c r="M31">
        <v>49.334690000000002</v>
      </c>
      <c r="N31">
        <v>94.673351999999994</v>
      </c>
    </row>
    <row r="32" spans="1:14">
      <c r="D32" t="s">
        <v>23</v>
      </c>
      <c r="E32">
        <v>66.666256000000004</v>
      </c>
      <c r="F32">
        <v>22.813528000000002</v>
      </c>
      <c r="G32">
        <v>15.237461</v>
      </c>
      <c r="H32">
        <v>46.318337</v>
      </c>
      <c r="I32">
        <v>70.423717999999994</v>
      </c>
      <c r="J32">
        <v>39.234608000000001</v>
      </c>
      <c r="K32">
        <v>25.798570000000002</v>
      </c>
      <c r="L32">
        <v>34.090544999999999</v>
      </c>
      <c r="M32">
        <v>91.627808999999999</v>
      </c>
      <c r="N32">
        <v>162.705983</v>
      </c>
    </row>
    <row r="33" spans="2:14">
      <c r="D33" t="s">
        <v>23</v>
      </c>
      <c r="E33">
        <v>57.792315000000002</v>
      </c>
      <c r="F33">
        <v>20.590655000000002</v>
      </c>
      <c r="G33">
        <v>15.902453</v>
      </c>
      <c r="H33">
        <v>46.163051000000003</v>
      </c>
      <c r="I33">
        <v>67.497427000000002</v>
      </c>
      <c r="J33">
        <v>33.463469000000003</v>
      </c>
      <c r="K33">
        <v>28.421042</v>
      </c>
      <c r="L33">
        <v>34.350439999999999</v>
      </c>
      <c r="M33">
        <v>92.478110000000001</v>
      </c>
      <c r="N33">
        <v>161.798823</v>
      </c>
    </row>
    <row r="34" spans="2:14">
      <c r="D34" t="s">
        <v>23</v>
      </c>
      <c r="E34">
        <v>114.11675700000001</v>
      </c>
      <c r="F34">
        <v>36.935974999999999</v>
      </c>
      <c r="G34">
        <v>30.399470000000001</v>
      </c>
      <c r="H34">
        <v>92.725494999999995</v>
      </c>
      <c r="I34">
        <v>151.49989299999999</v>
      </c>
      <c r="J34">
        <v>31.961362999999999</v>
      </c>
      <c r="K34">
        <v>38.008778</v>
      </c>
      <c r="L34">
        <v>57.523614000000002</v>
      </c>
      <c r="M34">
        <v>171.314277</v>
      </c>
      <c r="N34">
        <v>296.36615999999998</v>
      </c>
    </row>
    <row r="35" spans="2:14">
      <c r="D35" t="s">
        <v>23</v>
      </c>
      <c r="E35">
        <v>115.617952</v>
      </c>
      <c r="F35">
        <v>37.213355</v>
      </c>
      <c r="G35">
        <v>30.329632</v>
      </c>
      <c r="H35">
        <v>93.635007999999999</v>
      </c>
      <c r="I35">
        <v>148.389656</v>
      </c>
      <c r="J35">
        <v>32.558719000000004</v>
      </c>
      <c r="K35">
        <v>38.143442</v>
      </c>
      <c r="L35">
        <v>57.936338999999997</v>
      </c>
      <c r="M35">
        <v>172.42838</v>
      </c>
      <c r="N35">
        <v>295.96295199999997</v>
      </c>
    </row>
    <row r="37" spans="2:14">
      <c r="B37">
        <v>64</v>
      </c>
      <c r="C37">
        <v>1</v>
      </c>
    </row>
    <row r="38" spans="2:14">
      <c r="D38" t="s">
        <v>23</v>
      </c>
      <c r="E38">
        <f>(0.0361*E30*16)</f>
        <v>30.994547391999998</v>
      </c>
      <c r="F38">
        <f t="shared" ref="F38:N38" si="3">(0.0361*F30*16)</f>
        <v>9.5706679615999999</v>
      </c>
      <c r="G38">
        <f t="shared" si="3"/>
        <v>4.5843245599999998</v>
      </c>
      <c r="H38">
        <f t="shared" si="3"/>
        <v>14.8783758736</v>
      </c>
      <c r="I38">
        <f t="shared" si="3"/>
        <v>25.913976059199999</v>
      </c>
      <c r="J38">
        <f t="shared" si="3"/>
        <v>16.182450540800001</v>
      </c>
      <c r="K38">
        <f t="shared" si="3"/>
        <v>14.409388355200001</v>
      </c>
      <c r="L38">
        <f t="shared" si="3"/>
        <v>13.490806238400001</v>
      </c>
      <c r="M38">
        <f t="shared" si="3"/>
        <v>33.134882313600002</v>
      </c>
      <c r="N38">
        <f t="shared" si="3"/>
        <v>54.387164292799994</v>
      </c>
    </row>
    <row r="39" spans="2:14">
      <c r="C39">
        <v>2</v>
      </c>
      <c r="D39" t="s">
        <v>23</v>
      </c>
    </row>
    <row r="40" spans="2:14">
      <c r="D40" t="s">
        <v>23</v>
      </c>
      <c r="E40">
        <f t="shared" ref="E40:N40" si="4">(0.0361*E31*16)</f>
        <v>28.812227881600002</v>
      </c>
      <c r="F40">
        <f t="shared" si="4"/>
        <v>9.0551149088000003</v>
      </c>
      <c r="G40">
        <f t="shared" si="4"/>
        <v>4.6472327088000007</v>
      </c>
      <c r="H40">
        <f t="shared" si="4"/>
        <v>13.7173975632</v>
      </c>
      <c r="I40">
        <f t="shared" si="4"/>
        <v>26.319984383999998</v>
      </c>
      <c r="J40">
        <f t="shared" si="4"/>
        <v>21.5724277536</v>
      </c>
      <c r="K40">
        <f t="shared" si="4"/>
        <v>14.9043863568</v>
      </c>
      <c r="L40">
        <f t="shared" si="4"/>
        <v>14.235390398400002</v>
      </c>
      <c r="M40">
        <f t="shared" si="4"/>
        <v>28.495716944000002</v>
      </c>
      <c r="N40">
        <f t="shared" si="4"/>
        <v>54.683328115199998</v>
      </c>
    </row>
    <row r="41" spans="2:14">
      <c r="B41">
        <v>32</v>
      </c>
      <c r="C41">
        <v>1</v>
      </c>
      <c r="D41" t="s">
        <v>23</v>
      </c>
    </row>
    <row r="42" spans="2:14">
      <c r="D42" t="s">
        <v>23</v>
      </c>
      <c r="E42">
        <f>(0.0361*E32*8)</f>
        <v>19.2532147328</v>
      </c>
      <c r="F42">
        <f t="shared" ref="F42:N42" si="5">(0.0361*F32*8)</f>
        <v>6.5885468864000005</v>
      </c>
      <c r="G42">
        <f t="shared" si="5"/>
        <v>4.4005787368</v>
      </c>
      <c r="H42">
        <f t="shared" si="5"/>
        <v>13.3767357256</v>
      </c>
      <c r="I42">
        <f t="shared" si="5"/>
        <v>20.338369758399999</v>
      </c>
      <c r="J42">
        <f t="shared" si="5"/>
        <v>11.3309547904</v>
      </c>
      <c r="K42">
        <f t="shared" si="5"/>
        <v>7.4506270160000003</v>
      </c>
      <c r="L42">
        <f t="shared" si="5"/>
        <v>9.8453493959999996</v>
      </c>
      <c r="M42">
        <f t="shared" si="5"/>
        <v>26.462111239199999</v>
      </c>
      <c r="N42">
        <f t="shared" si="5"/>
        <v>46.9894878904</v>
      </c>
    </row>
    <row r="43" spans="2:14">
      <c r="C43">
        <v>2</v>
      </c>
      <c r="D43" t="s">
        <v>23</v>
      </c>
    </row>
    <row r="44" spans="2:14">
      <c r="D44" t="s">
        <v>23</v>
      </c>
      <c r="E44">
        <f>(0.0361*E33*8)</f>
        <v>16.690420572000001</v>
      </c>
      <c r="F44">
        <f t="shared" ref="F44:N44" si="6">(0.0361*F33*8)</f>
        <v>5.9465811640000004</v>
      </c>
      <c r="G44">
        <f t="shared" si="6"/>
        <v>4.5926284264000001</v>
      </c>
      <c r="H44">
        <f t="shared" si="6"/>
        <v>13.3318891288</v>
      </c>
      <c r="I44">
        <f t="shared" si="6"/>
        <v>19.4932569176</v>
      </c>
      <c r="J44">
        <f t="shared" si="6"/>
        <v>9.6642498472000007</v>
      </c>
      <c r="K44">
        <f t="shared" si="6"/>
        <v>8.2079969296000002</v>
      </c>
      <c r="L44">
        <f t="shared" si="6"/>
        <v>9.9204070719999997</v>
      </c>
      <c r="M44">
        <f t="shared" si="6"/>
        <v>26.707678168000001</v>
      </c>
      <c r="N44">
        <f t="shared" si="6"/>
        <v>46.727500082399999</v>
      </c>
    </row>
    <row r="45" spans="2:14">
      <c r="B45">
        <v>16</v>
      </c>
      <c r="C45">
        <v>1</v>
      </c>
      <c r="D45" t="s">
        <v>23</v>
      </c>
    </row>
    <row r="46" spans="2:14">
      <c r="D46" t="s">
        <v>23</v>
      </c>
      <c r="E46">
        <f>(0.0361*E34*4)</f>
        <v>16.478459710800003</v>
      </c>
      <c r="F46">
        <f t="shared" ref="F46:N46" si="7">(0.0361*F34*4)</f>
        <v>5.33355479</v>
      </c>
      <c r="G46">
        <f t="shared" si="7"/>
        <v>4.3896834680000003</v>
      </c>
      <c r="H46">
        <f t="shared" si="7"/>
        <v>13.389561477999999</v>
      </c>
      <c r="I46">
        <f t="shared" si="7"/>
        <v>21.876584549199997</v>
      </c>
      <c r="J46">
        <f t="shared" si="7"/>
        <v>4.6152208172</v>
      </c>
      <c r="K46">
        <f t="shared" si="7"/>
        <v>5.4884675431999996</v>
      </c>
      <c r="L46">
        <f t="shared" si="7"/>
        <v>8.3064098616000006</v>
      </c>
      <c r="M46">
        <f t="shared" si="7"/>
        <v>24.737781598800002</v>
      </c>
      <c r="N46">
        <f t="shared" si="7"/>
        <v>42.795273504000001</v>
      </c>
    </row>
    <row r="47" spans="2:14">
      <c r="C47">
        <v>2</v>
      </c>
      <c r="D47" t="s">
        <v>23</v>
      </c>
    </row>
    <row r="48" spans="2:14">
      <c r="D48" t="s">
        <v>23</v>
      </c>
      <c r="E48">
        <f t="shared" ref="E48:N48" si="8">(0.0361*E35*4)</f>
        <v>16.695232268800002</v>
      </c>
      <c r="F48">
        <f t="shared" si="8"/>
        <v>5.373608462</v>
      </c>
      <c r="G48">
        <f t="shared" si="8"/>
        <v>4.3795988607999998</v>
      </c>
      <c r="H48">
        <f t="shared" si="8"/>
        <v>13.5208951552</v>
      </c>
      <c r="I48">
        <f t="shared" si="8"/>
        <v>21.427466326400001</v>
      </c>
      <c r="J48">
        <f t="shared" si="8"/>
        <v>4.7014790236000001</v>
      </c>
      <c r="K48">
        <f t="shared" si="8"/>
        <v>5.5079130247999997</v>
      </c>
      <c r="L48">
        <f t="shared" si="8"/>
        <v>8.3660073516000004</v>
      </c>
      <c r="M48">
        <f t="shared" si="8"/>
        <v>24.898658072</v>
      </c>
      <c r="N48">
        <f t="shared" si="8"/>
        <v>42.737050268799997</v>
      </c>
    </row>
    <row r="50" spans="1:14">
      <c r="A50" t="s">
        <v>24</v>
      </c>
      <c r="B50">
        <v>64</v>
      </c>
      <c r="D50" t="s">
        <v>24</v>
      </c>
      <c r="E50">
        <v>45.460861000000001</v>
      </c>
      <c r="F50">
        <v>12.856728</v>
      </c>
      <c r="G50">
        <v>8.2951759999999997</v>
      </c>
      <c r="H50">
        <v>21.839945</v>
      </c>
      <c r="I50">
        <v>39.876004999999999</v>
      </c>
      <c r="J50">
        <v>23.251055000000001</v>
      </c>
      <c r="K50">
        <v>15.585367</v>
      </c>
      <c r="L50">
        <v>21.806963</v>
      </c>
      <c r="M50">
        <v>44.000000999999997</v>
      </c>
      <c r="N50">
        <v>93.224680000000006</v>
      </c>
    </row>
    <row r="51" spans="1:14">
      <c r="D51" t="s">
        <v>24</v>
      </c>
      <c r="E51">
        <v>40.863703999999998</v>
      </c>
      <c r="F51">
        <v>12.92676</v>
      </c>
      <c r="G51">
        <v>8.9697220000000009</v>
      </c>
      <c r="H51">
        <v>21.475045000000001</v>
      </c>
      <c r="I51">
        <v>39.960149000000001</v>
      </c>
      <c r="J51">
        <v>28.501408000000001</v>
      </c>
      <c r="K51">
        <v>15.100032000000001</v>
      </c>
      <c r="L51">
        <v>21.804279000000001</v>
      </c>
      <c r="M51">
        <v>42.490147999999998</v>
      </c>
      <c r="N51">
        <v>89.149448000000007</v>
      </c>
    </row>
    <row r="52" spans="1:14">
      <c r="D52" t="s">
        <v>24</v>
      </c>
      <c r="E52">
        <v>54.658605000000001</v>
      </c>
      <c r="F52">
        <v>21.792233</v>
      </c>
      <c r="G52">
        <v>16.455031000000002</v>
      </c>
      <c r="H52">
        <v>41.928263999999999</v>
      </c>
      <c r="I52">
        <v>54.181317</v>
      </c>
      <c r="J52">
        <v>32.344735999999997</v>
      </c>
      <c r="K52">
        <v>19.003433999999999</v>
      </c>
      <c r="L52">
        <v>30.286265</v>
      </c>
      <c r="M52">
        <v>83.105322999999999</v>
      </c>
      <c r="N52">
        <v>153.454466</v>
      </c>
    </row>
    <row r="53" spans="1:14">
      <c r="D53" t="s">
        <v>24</v>
      </c>
      <c r="E53">
        <v>55.484927999999996</v>
      </c>
      <c r="F53">
        <v>20.282734999999999</v>
      </c>
      <c r="G53">
        <v>16.353123</v>
      </c>
      <c r="H53">
        <v>41.787421000000002</v>
      </c>
      <c r="I53">
        <v>54.121384999999997</v>
      </c>
      <c r="J53">
        <v>30.275088</v>
      </c>
      <c r="K53">
        <v>19.888786</v>
      </c>
      <c r="L53">
        <v>30.173808000000001</v>
      </c>
      <c r="M53">
        <v>83.219806000000005</v>
      </c>
      <c r="N53">
        <v>153.50162700000001</v>
      </c>
    </row>
    <row r="54" spans="1:14">
      <c r="D54" t="s">
        <v>24</v>
      </c>
      <c r="E54">
        <v>111.884185</v>
      </c>
      <c r="F54">
        <v>41.277549999999998</v>
      </c>
      <c r="G54">
        <v>32.732109999999999</v>
      </c>
      <c r="H54">
        <v>89.488866000000002</v>
      </c>
      <c r="I54">
        <v>121.70764</v>
      </c>
      <c r="J54">
        <v>31.405013</v>
      </c>
      <c r="K54">
        <v>27.348265999999999</v>
      </c>
      <c r="L54">
        <v>41.255949000000001</v>
      </c>
      <c r="M54">
        <v>157.921648</v>
      </c>
      <c r="N54">
        <v>295.81530600000002</v>
      </c>
    </row>
    <row r="55" spans="1:14">
      <c r="D55" t="s">
        <v>24</v>
      </c>
      <c r="E55">
        <v>111.660303</v>
      </c>
      <c r="F55">
        <v>41.087645999999999</v>
      </c>
      <c r="G55">
        <v>35.140186999999997</v>
      </c>
      <c r="H55">
        <v>90.117491000000001</v>
      </c>
      <c r="I55">
        <v>121.840439</v>
      </c>
      <c r="J55">
        <v>35.677489999999999</v>
      </c>
      <c r="K55">
        <v>27.250288999999999</v>
      </c>
      <c r="L55">
        <v>41.241149</v>
      </c>
      <c r="M55">
        <v>157.83474000000001</v>
      </c>
      <c r="N55">
        <v>294.05402800000002</v>
      </c>
    </row>
    <row r="57" spans="1:14">
      <c r="B57">
        <v>64</v>
      </c>
      <c r="C57">
        <v>1</v>
      </c>
    </row>
    <row r="58" spans="1:14">
      <c r="D58" t="s">
        <v>24</v>
      </c>
      <c r="E58">
        <f>(0.0667*E50*8)</f>
        <v>24.257915429600001</v>
      </c>
      <c r="F58">
        <f t="shared" ref="F58:N58" si="9">(0.0667*F50*8)</f>
        <v>6.8603500608000001</v>
      </c>
      <c r="G58">
        <f t="shared" si="9"/>
        <v>4.4263059135999994</v>
      </c>
      <c r="H58">
        <f t="shared" si="9"/>
        <v>11.653794651999998</v>
      </c>
      <c r="I58">
        <f t="shared" si="9"/>
        <v>21.277836267999998</v>
      </c>
      <c r="J58">
        <f t="shared" si="9"/>
        <v>12.406762947999999</v>
      </c>
      <c r="K58">
        <f t="shared" si="9"/>
        <v>8.3163518311999987</v>
      </c>
      <c r="L58">
        <f t="shared" si="9"/>
        <v>11.636195456799999</v>
      </c>
      <c r="M58">
        <f t="shared" si="9"/>
        <v>23.478400533599999</v>
      </c>
      <c r="N58">
        <f t="shared" si="9"/>
        <v>49.744689248</v>
      </c>
    </row>
    <row r="59" spans="1:14">
      <c r="C59">
        <v>2</v>
      </c>
      <c r="D59" t="s">
        <v>24</v>
      </c>
    </row>
    <row r="60" spans="1:14">
      <c r="D60" t="s">
        <v>24</v>
      </c>
      <c r="E60">
        <f t="shared" ref="E60:N60" si="10">(0.0667*E51*8)</f>
        <v>21.804872454399998</v>
      </c>
      <c r="F60">
        <f t="shared" si="10"/>
        <v>6.8977191359999992</v>
      </c>
      <c r="G60">
        <f t="shared" si="10"/>
        <v>4.7862436592000002</v>
      </c>
      <c r="H60">
        <f t="shared" si="10"/>
        <v>11.459084012</v>
      </c>
      <c r="I60">
        <f t="shared" si="10"/>
        <v>21.322735506400001</v>
      </c>
      <c r="J60">
        <f t="shared" si="10"/>
        <v>15.208351308799999</v>
      </c>
      <c r="K60">
        <f t="shared" si="10"/>
        <v>8.0573770751999998</v>
      </c>
      <c r="L60">
        <f t="shared" si="10"/>
        <v>11.634763274399999</v>
      </c>
      <c r="M60">
        <f t="shared" si="10"/>
        <v>22.672742972799998</v>
      </c>
      <c r="N60">
        <f t="shared" si="10"/>
        <v>47.570145452799999</v>
      </c>
    </row>
    <row r="61" spans="1:14">
      <c r="B61">
        <v>32</v>
      </c>
      <c r="C61">
        <v>1</v>
      </c>
      <c r="D61" t="s">
        <v>24</v>
      </c>
    </row>
    <row r="62" spans="1:14">
      <c r="D62" t="s">
        <v>24</v>
      </c>
      <c r="E62">
        <f>(0.0667*E52*4)</f>
        <v>14.582915814</v>
      </c>
      <c r="F62">
        <f t="shared" ref="F62:N62" si="11">(0.0667*F52*4)</f>
        <v>5.8141677643999996</v>
      </c>
      <c r="G62">
        <f t="shared" si="11"/>
        <v>4.3902022708000006</v>
      </c>
      <c r="H62">
        <f t="shared" si="11"/>
        <v>11.186460835199998</v>
      </c>
      <c r="I62">
        <f t="shared" si="11"/>
        <v>14.455575375599999</v>
      </c>
      <c r="J62">
        <f t="shared" si="11"/>
        <v>8.6295755647999979</v>
      </c>
      <c r="K62">
        <f t="shared" si="11"/>
        <v>5.0701161911999995</v>
      </c>
      <c r="L62">
        <f t="shared" si="11"/>
        <v>8.080375501999999</v>
      </c>
      <c r="M62">
        <f t="shared" si="11"/>
        <v>22.1725001764</v>
      </c>
      <c r="N62">
        <f t="shared" si="11"/>
        <v>40.941651528799994</v>
      </c>
    </row>
    <row r="63" spans="1:14">
      <c r="C63">
        <v>2</v>
      </c>
      <c r="D63" t="s">
        <v>24</v>
      </c>
    </row>
    <row r="64" spans="1:14">
      <c r="D64" t="s">
        <v>24</v>
      </c>
      <c r="E64">
        <f t="shared" ref="E64:N64" si="12">(0.0667*E53*4)</f>
        <v>14.803378790399998</v>
      </c>
      <c r="F64">
        <f t="shared" si="12"/>
        <v>5.4114336979999997</v>
      </c>
      <c r="G64">
        <f t="shared" si="12"/>
        <v>4.3630132163999997</v>
      </c>
      <c r="H64">
        <f t="shared" si="12"/>
        <v>11.1488839228</v>
      </c>
      <c r="I64">
        <f t="shared" si="12"/>
        <v>14.439585517999998</v>
      </c>
      <c r="J64">
        <f t="shared" si="12"/>
        <v>8.0773934783999994</v>
      </c>
      <c r="K64">
        <f t="shared" si="12"/>
        <v>5.3063281047999995</v>
      </c>
      <c r="L64">
        <f t="shared" si="12"/>
        <v>8.0503719743999991</v>
      </c>
      <c r="M64">
        <f t="shared" si="12"/>
        <v>22.203044240800001</v>
      </c>
      <c r="N64">
        <f t="shared" si="12"/>
        <v>40.954234083599999</v>
      </c>
    </row>
    <row r="65" spans="1:14">
      <c r="B65">
        <v>16</v>
      </c>
      <c r="C65">
        <v>1</v>
      </c>
      <c r="D65" t="s">
        <v>24</v>
      </c>
    </row>
    <row r="66" spans="1:14">
      <c r="D66" t="s">
        <v>24</v>
      </c>
      <c r="E66">
        <f>(0.0667*E54*2)</f>
        <v>14.925350279</v>
      </c>
      <c r="F66">
        <f t="shared" ref="F66:N66" si="13">(0.0667*F54*2)</f>
        <v>5.5064251699999991</v>
      </c>
      <c r="G66">
        <f t="shared" si="13"/>
        <v>4.3664634739999997</v>
      </c>
      <c r="H66">
        <f t="shared" si="13"/>
        <v>11.937814724399999</v>
      </c>
      <c r="I66">
        <f t="shared" si="13"/>
        <v>16.235799175999997</v>
      </c>
      <c r="J66">
        <f t="shared" si="13"/>
        <v>4.1894287341999998</v>
      </c>
      <c r="K66">
        <f t="shared" si="13"/>
        <v>3.6482586843999996</v>
      </c>
      <c r="L66">
        <f t="shared" si="13"/>
        <v>5.5035435966000001</v>
      </c>
      <c r="M66">
        <f t="shared" si="13"/>
        <v>21.066747843199998</v>
      </c>
      <c r="N66">
        <f t="shared" si="13"/>
        <v>39.4617618204</v>
      </c>
    </row>
    <row r="67" spans="1:14">
      <c r="C67">
        <v>2</v>
      </c>
      <c r="D67" t="s">
        <v>24</v>
      </c>
    </row>
    <row r="68" spans="1:14">
      <c r="D68" t="s">
        <v>24</v>
      </c>
      <c r="E68">
        <f t="shared" ref="E68:N68" si="14">(0.0667*E55*2)</f>
        <v>14.895484420199999</v>
      </c>
      <c r="F68">
        <f t="shared" si="14"/>
        <v>5.4810919763999992</v>
      </c>
      <c r="G68">
        <f t="shared" si="14"/>
        <v>4.6877009457999996</v>
      </c>
      <c r="H68">
        <f t="shared" si="14"/>
        <v>12.0216732994</v>
      </c>
      <c r="I68">
        <f t="shared" si="14"/>
        <v>16.253514562599999</v>
      </c>
      <c r="J68">
        <f t="shared" si="14"/>
        <v>4.7593771659999993</v>
      </c>
      <c r="K68">
        <f t="shared" si="14"/>
        <v>3.6351885525999994</v>
      </c>
      <c r="L68">
        <f t="shared" si="14"/>
        <v>5.5015692765999997</v>
      </c>
      <c r="M68">
        <f t="shared" si="14"/>
        <v>21.055154315999999</v>
      </c>
      <c r="N68">
        <f t="shared" si="14"/>
        <v>39.2268073352</v>
      </c>
    </row>
    <row r="72" spans="1:14">
      <c r="B72" t="s">
        <v>16</v>
      </c>
      <c r="E72">
        <f>MIN(E17:E27,E38:E48,E58:E68)</f>
        <v>14.582915814</v>
      </c>
      <c r="F72">
        <f>MIN(F17:F27,F38:F48,F58:F68)</f>
        <v>5.33355479</v>
      </c>
      <c r="G72">
        <f>MIN(G17:G27,G38:G48,G58:G68)</f>
        <v>3.1985467776000003</v>
      </c>
      <c r="H72">
        <f>MIN(H17:H27,H38:H48,H58:H68)</f>
        <v>10.942457920000001</v>
      </c>
      <c r="I72">
        <f>MIN(I17:I27,I38:I48,I58:I68)</f>
        <v>14.439585517999998</v>
      </c>
      <c r="J72">
        <f>MIN(J17:J27,J38:J48,J58:J68)</f>
        <v>4.1894287341999998</v>
      </c>
      <c r="K72">
        <f>MIN(K17:K27,K38:K48,K58:K68)</f>
        <v>3.6351885525999994</v>
      </c>
      <c r="L72">
        <f>MIN(L17:L27,L38:L48,L58:L68)</f>
        <v>5.2205752543999999</v>
      </c>
      <c r="M72">
        <f>MIN(M17:M27,M38:M48,M58:M68)</f>
        <v>19.249352096000003</v>
      </c>
      <c r="N72">
        <f>MIN(N17:N27,N38:N48,N58:N68)</f>
        <v>36.830795859200002</v>
      </c>
    </row>
    <row r="73" spans="1:14">
      <c r="E73" t="str">
        <f>INDEX(D17:D68,MATCH(SMALL((E17:E27,E38:E48, E58:E68),1),E17:E68,0))</f>
        <v>CC8</v>
      </c>
      <c r="F73" t="str">
        <f>INDEX(D17:D68,MATCH(SMALL((F17:F27,F38:F48, F58:F68),1),F17:F68,0))</f>
        <v>CC</v>
      </c>
      <c r="G73" t="str">
        <f>INDEX(D17:D68,MATCH(SMALL((G17:G27,G38:G48, G58:G68),1),G17:G68,0))</f>
        <v>HC</v>
      </c>
      <c r="H73" t="str">
        <f>INDEX(D17:D68,MATCH(SMALL((H17:H27,H38:H48, H58:H68),1),H17:H68,0))</f>
        <v>HC</v>
      </c>
      <c r="I73" t="str">
        <f>INDEX(D17:D68,MATCH(SMALL((I17:I27,I38:I48, I58:I68),1),I17:I68,0))</f>
        <v>CC8</v>
      </c>
      <c r="J73" t="str">
        <f>INDEX(D17:D68,MATCH(SMALL((J17:J27,J38:J48, J58:J68),1),J17:J68,0))</f>
        <v>CC8</v>
      </c>
      <c r="K73" t="str">
        <f>INDEX(D17:D68,MATCH(SMALL((K17:K27,K38:K48, K58:K68),1),K17:K68,0))</f>
        <v>CC8</v>
      </c>
      <c r="L73" t="str">
        <f>INDEX(D17:D68,MATCH(SMALL((L17:L27,L38:L48, L58:L68),1),L17:L68,0))</f>
        <v>HC</v>
      </c>
      <c r="M73" t="str">
        <f>INDEX(D17:D68,MATCH(SMALL((M17:M27,M38:M48, M58:M68),1),M17:M68,0))</f>
        <v>HC</v>
      </c>
      <c r="N73" t="str">
        <f>INDEX(D17:D68,MATCH(SMALL((N17:N27,N38:N48, N58:N68),1),N17:N68,0))</f>
        <v>HC</v>
      </c>
    </row>
    <row r="74" spans="1:14">
      <c r="A74" s="3">
        <v>1</v>
      </c>
      <c r="B74" s="1" t="s">
        <v>27</v>
      </c>
      <c r="E74">
        <f>SMALL((E17:E27,E38:E48, E58:E68),2)</f>
        <v>14.803378790399998</v>
      </c>
      <c r="F74">
        <f>SMALL((F17:F27,F38:F48, F58:F68),2)</f>
        <v>5.373608462</v>
      </c>
      <c r="G74">
        <f>SMALL((G17:G27,G38:G48, G58:G68),2)</f>
        <v>3.2060279231999997</v>
      </c>
      <c r="H74">
        <f>SMALL((H17:H27,H38:H48, H58:H68),2)</f>
        <v>11.1488839228</v>
      </c>
      <c r="I74">
        <f>SMALL((I17:I27,I38:I48, I58:I68),2)</f>
        <v>14.455575375599999</v>
      </c>
      <c r="J74">
        <f>SMALL((J17:J27,J38:J48, J58:J68),2)</f>
        <v>4.6152208172</v>
      </c>
      <c r="K74">
        <f>SMALL((K17:K27,K38:K48, K58:K68),2)</f>
        <v>3.6482586843999996</v>
      </c>
      <c r="L74">
        <f>SMALL((L17:L27,L38:L48, L58:L68),2)</f>
        <v>5.3539156384000002</v>
      </c>
      <c r="M74">
        <f>SMALL((M17:M27,M38:M48, M58:M68),2)</f>
        <v>19.308073856</v>
      </c>
      <c r="N74">
        <f>SMALL((N17:N27,N38:N48, N58:N68),2)</f>
        <v>36.880045667200001</v>
      </c>
    </row>
    <row r="75" spans="1:14">
      <c r="A75" s="3"/>
      <c r="B75" s="1" t="s">
        <v>26</v>
      </c>
      <c r="E75" t="str">
        <f>INDEX(D17:D68,MATCH(SMALL((E17:E27,E38:E48, E58:E68),2),E17:E68,0))</f>
        <v>CC8</v>
      </c>
      <c r="F75" t="str">
        <f>INDEX(D17:D68,MATCH(SMALL((F17:F27,F38:F48, F58:F68),2),F17:F68,0))</f>
        <v>CC</v>
      </c>
      <c r="G75" t="str">
        <f>INDEX(D17:D68,MATCH(SMALL((G17:G27,G38:G48, G58:G68),2),G17:G68,0))</f>
        <v>HC</v>
      </c>
      <c r="H75" t="str">
        <f>INDEX(D17:D68,MATCH(SMALL((H17:H27,H38:H48, H58:H68),2),H17:H68,0))</f>
        <v>CC8</v>
      </c>
      <c r="I75" t="str">
        <f>INDEX(D17:D68,MATCH(SMALL((I17:I27,I38:I48, I58:I68),2),I17:I68,0))</f>
        <v>CC8</v>
      </c>
      <c r="J75" t="str">
        <f>INDEX(D17:D68,MATCH(SMALL((J17:J27,J38:J48, J58:J68),2),J17:J68,0))</f>
        <v>CC</v>
      </c>
      <c r="K75" t="str">
        <f>INDEX(D17:D68,MATCH(SMALL((K17:K27,K38:K48, K58:K68),2),K17:K68,0))</f>
        <v>CC8</v>
      </c>
      <c r="L75" t="str">
        <f>INDEX(D17:D68,MATCH(SMALL((L17:L27,L38:L48, L58:L68),2),L17:L68,0))</f>
        <v>HC</v>
      </c>
      <c r="M75" t="str">
        <f>INDEX(D17:D68,MATCH(SMALL((M17:M27,M38:M48, M58:M68),2),M17:M68,0))</f>
        <v>HC</v>
      </c>
      <c r="N75" t="str">
        <f>INDEX(D17:D68,MATCH(SMALL((N17:N27,N38:N48, N58:N68),2),N17:N68,0))</f>
        <v>HC</v>
      </c>
    </row>
    <row r="76" spans="1:14">
      <c r="A76" s="3">
        <v>2</v>
      </c>
      <c r="B76" s="1" t="s">
        <v>27</v>
      </c>
      <c r="E76">
        <f>SMALL((E17:E27,E38:E48, E58:E68),3)</f>
        <v>14.895484420199999</v>
      </c>
      <c r="F76">
        <f>SMALL((F17:F27,F38:F48, F58:F68),3)</f>
        <v>5.4114336979999997</v>
      </c>
      <c r="G76">
        <f>SMALL((G17:G27,G38:G48, G58:G68),3)</f>
        <v>3.2336309407999999</v>
      </c>
      <c r="H76">
        <f>SMALL((H17:H27,H38:H48, H58:H68),3)</f>
        <v>11.186460835199998</v>
      </c>
      <c r="I76">
        <f>SMALL((I17:I27,I38:I48, I58:I68),3)</f>
        <v>16.235799175999997</v>
      </c>
      <c r="J76">
        <f>SMALL((J17:J27,J38:J48, J58:J68),3)</f>
        <v>4.7014790236000001</v>
      </c>
      <c r="K76">
        <f>SMALL((K17:K27,K38:K48, K58:K68),3)</f>
        <v>5.0701161911999995</v>
      </c>
      <c r="L76">
        <f>SMALL((L17:L27,L38:L48, L58:L68),3)</f>
        <v>5.5015692765999997</v>
      </c>
      <c r="M76">
        <f>SMALL((M17:M27,M38:M48, M58:M68),3)</f>
        <v>21.055154315999999</v>
      </c>
      <c r="N76">
        <f>SMALL((N17:N27,N38:N48, N58:N68),3)</f>
        <v>39.2268073352</v>
      </c>
    </row>
    <row r="77" spans="1:14">
      <c r="A77" s="3"/>
      <c r="B77" s="1" t="s">
        <v>26</v>
      </c>
      <c r="E77" t="str">
        <f>INDEX(D17:D68,MATCH(SMALL((E17:E27,E38:E48, E58:E68),3),E17:E68,0))</f>
        <v>CC8</v>
      </c>
      <c r="F77" t="str">
        <f>INDEX(D17:D68,MATCH(SMALL((F17:F27,F38:F48, F58:F68),3),F17:F68,0))</f>
        <v>CC8</v>
      </c>
      <c r="G77" t="str">
        <f>INDEX(D17:D68,MATCH(SMALL((G17:G27,G38:G48, G58:G68),3),G17:G68,0))</f>
        <v>HC</v>
      </c>
      <c r="H77" t="str">
        <f>INDEX(D17:D68,MATCH(SMALL((H17:H27,H38:H48, H58:H68),3),H17:H68,0))</f>
        <v>CC8</v>
      </c>
      <c r="I77" t="str">
        <f>INDEX(D17:D68,MATCH(SMALL((I17:I27,I38:I48, I58:I68),3),I17:I68,0))</f>
        <v>CC8</v>
      </c>
      <c r="J77" t="str">
        <f>INDEX(D17:D68,MATCH(SMALL((J17:J27,J38:J48, J58:J68),3),J17:J68,0))</f>
        <v>CC</v>
      </c>
      <c r="K77" t="str">
        <f>INDEX(D17:D68,MATCH(SMALL((K17:K27,K38:K48, K58:K68),3),K17:K68,0))</f>
        <v>CC8</v>
      </c>
      <c r="L77" t="str">
        <f>INDEX(D17:D68,MATCH(SMALL((L17:L27,L38:L48, L58:L68),3),L17:L68,0))</f>
        <v>CC8</v>
      </c>
      <c r="M77" t="str">
        <f>INDEX(D17:D68,MATCH(SMALL((M17:M27,M38:M48, M58:M68),3),M17:M68,0))</f>
        <v>CC8</v>
      </c>
      <c r="N77" t="str">
        <f>INDEX(D17:D68,MATCH(SMALL((N17:N27,N38:N48, N58:N68),3),N17:N68,0))</f>
        <v>CC8</v>
      </c>
    </row>
    <row r="78" spans="1:14">
      <c r="A78" s="3">
        <v>3</v>
      </c>
      <c r="B78" s="1" t="s">
        <v>27</v>
      </c>
      <c r="E78">
        <f>SMALL((E17:E27,E38:E48, E58:E68),4)</f>
        <v>14.925350279</v>
      </c>
      <c r="F78">
        <f>SMALL((F17:F27,F38:F48, F58:F68),4)</f>
        <v>5.4810919763999992</v>
      </c>
      <c r="G78">
        <f>SMALL((G17:G27,G38:G48, G58:G68),4)</f>
        <v>3.2336475008000001</v>
      </c>
      <c r="H78">
        <f>SMALL((H17:H27,H38:H48, H58:H68),4)</f>
        <v>11.459084012</v>
      </c>
      <c r="I78">
        <f>SMALL((I17:I27,I38:I48, I58:I68),4)</f>
        <v>16.253514562599999</v>
      </c>
      <c r="J78">
        <f>SMALL((J17:J27,J38:J48, J58:J68),4)</f>
        <v>4.7593771659999993</v>
      </c>
      <c r="K78">
        <f>SMALL((K17:K27,K38:K48, K58:K68),4)</f>
        <v>5.3063281047999995</v>
      </c>
      <c r="L78">
        <f>SMALL((L17:L27,L38:L48, L58:L68),4)</f>
        <v>5.5035435966000001</v>
      </c>
      <c r="M78">
        <f>SMALL((M17:M27,M38:M48, M58:M68),4)</f>
        <v>21.066747843199998</v>
      </c>
      <c r="N78">
        <f>SMALL((N17:N27,N38:N48, N58:N68),4)</f>
        <v>39.4617618204</v>
      </c>
    </row>
    <row r="79" spans="1:14">
      <c r="A79" s="3"/>
      <c r="B79" s="1" t="s">
        <v>26</v>
      </c>
      <c r="E79" t="str">
        <f>INDEX(D17:D68,MATCH(SMALL((E17:E27,E48:E58, E58:E68),3),E17:E68,0))</f>
        <v>CC8</v>
      </c>
      <c r="F79" t="str">
        <f>INDEX(D17:D68,MATCH(SMALL((F17:F27,F48:F58, F58:F68),3),F17:F68,0))</f>
        <v>CC8</v>
      </c>
      <c r="G79" t="str">
        <f>INDEX(D17:D68,MATCH(SMALL((G17:G27,G48:G58, G58:G68),3),G17:G68,0))</f>
        <v>HC</v>
      </c>
      <c r="H79" t="str">
        <f>INDEX(D17:D68,MATCH(SMALL((H17:H27,H48:H58, H58:H68),3),H17:H68,0))</f>
        <v>CC8</v>
      </c>
      <c r="I79" t="str">
        <f>INDEX(D17:D68,MATCH(SMALL((I17:I27,I48:I58, I58:I68),3),I17:I68,0))</f>
        <v>CC8</v>
      </c>
      <c r="J79" t="str">
        <f>INDEX(D17:D68,MATCH(SMALL((J17:J27,J48:J58, J58:J68),3),J17:J68,0))</f>
        <v>CC8</v>
      </c>
      <c r="K79" t="str">
        <f>INDEX(D17:D68,MATCH(SMALL((K17:K27,K48:K58, K58:K68),3),K17:K68,0))</f>
        <v>CC8</v>
      </c>
      <c r="L79" t="str">
        <f>INDEX(D17:D68,MATCH(SMALL((L17:L27,L48:L58, L58:L68),3),L17:L68,0))</f>
        <v>CC8</v>
      </c>
      <c r="M79" t="str">
        <f>INDEX(D17:D68,MATCH(SMALL((M17:M27,M48:M58, M58:M68),3),M17:M68,0))</f>
        <v>CC8</v>
      </c>
      <c r="N79" t="str">
        <f>INDEX(D17:D68,MATCH(SMALL((N17:N27,N48:N58, N58:N68),3),N17:N68,0))</f>
        <v>CC8</v>
      </c>
    </row>
    <row r="80" spans="1:14">
      <c r="A80" s="3">
        <v>4</v>
      </c>
      <c r="B80" s="1" t="s">
        <v>27</v>
      </c>
      <c r="E80">
        <f>SMALL((E17:E28,E38:E48, E58:E68),5)</f>
        <v>16.1205287328</v>
      </c>
      <c r="F80">
        <f>SMALL((F17:F28,F38:F48, F58:F68),5)</f>
        <v>5.5064251699999991</v>
      </c>
      <c r="G80">
        <f>SMALL((G17:G28,G38:G48, G58:G68),5)</f>
        <v>3.2361316480000002</v>
      </c>
      <c r="H80">
        <f>SMALL((H17:H28,H38:H48, H58:H68),5)</f>
        <v>11.653794651999998</v>
      </c>
      <c r="I80">
        <f>SMALL((I17:I28,I38:I48, I58:I68),5)</f>
        <v>19.4932569176</v>
      </c>
      <c r="J80">
        <f>SMALL((J17:J28,J38:J48, J58:J68),5)</f>
        <v>5.3774234783999999</v>
      </c>
      <c r="K80">
        <f>SMALL((K17:K28,K38:K48, K58:K68),5)</f>
        <v>5.4884675431999996</v>
      </c>
      <c r="L80">
        <f>SMALL((L17:L28,L38:L48, L58:L68),5)</f>
        <v>6.2306568703999998</v>
      </c>
      <c r="M80">
        <f>SMALL((M17:M28,M38:M48, M58:M68),5)</f>
        <v>22.1725001764</v>
      </c>
      <c r="N80">
        <f>SMALL((N17:N28,N38:N48, N58:N68),5)</f>
        <v>40.941651528799994</v>
      </c>
    </row>
    <row r="81" spans="1:14">
      <c r="A81" s="3"/>
      <c r="B81" s="1" t="s">
        <v>26</v>
      </c>
      <c r="E81" t="str">
        <f>INDEX(D17:D28,MATCH(SMALL((E17:E28,E38:E48, E58:E68),5),E17:E28,0))</f>
        <v>HC</v>
      </c>
      <c r="F81" t="str">
        <f>INDEX(D17:D28,MATCH(SMALL((E17:E28,E38:E48, E58:E68),5),E17:E28,0))</f>
        <v>HC</v>
      </c>
      <c r="G81" t="str">
        <f>INDEX(D17:D28,MATCH(SMALL((G17:G28,G38:G48, G58:G68),5),G17:G68,0))</f>
        <v>HC</v>
      </c>
      <c r="H81" t="str">
        <f>INDEX(D17:D68,MATCH(SMALL((H17:H28,H38:H48, H58:H68),5),H17:H68,0))</f>
        <v>CC8</v>
      </c>
      <c r="I81" t="str">
        <f>INDEX(D17:D68,MATCH(SMALL((H17:H28,H38:H48, H58:H68),5),H17:H68,0))</f>
        <v>CC8</v>
      </c>
      <c r="J81" t="str">
        <f>INDEX(D17:D28,MATCH(SMALL((J17:J28,J38:J48, J58:J68),5),J17:J28,0))</f>
        <v>HC</v>
      </c>
      <c r="K81" t="str">
        <f>INDEX(D17:D68,MATCH(SMALL((K17:K28,K38:K48, K58:K68),5),K17:K68,0))</f>
        <v>CC</v>
      </c>
      <c r="L81" t="str">
        <f>INDEX(D17:D68,MATCH(SMALL((K17:K28,K38:K48,K58:K68),5),K17:K68,0))</f>
        <v>CC</v>
      </c>
      <c r="M81" t="str">
        <f>INDEX(D17:D68,MATCH(SMALL((M17:M28,M38:M48, M58:M68),5),M17:M68,0))</f>
        <v>CC8</v>
      </c>
      <c r="N81" t="str">
        <f>INDEX(D17:D68,MATCH(SMALL((N17:N28,N38:N48, N58:N68),5),N17:N68,0))</f>
        <v>CC8</v>
      </c>
    </row>
    <row r="82" spans="1:14">
      <c r="A82" s="3">
        <v>5</v>
      </c>
      <c r="B82" s="1" t="s">
        <v>27</v>
      </c>
      <c r="E82">
        <f>SMALL((E17:E28,E48:E48, E58:E68),6)</f>
        <v>16.342223414399999</v>
      </c>
      <c r="F82">
        <f>SMALL((F17:F28,F48:F48, F58:F68),6)</f>
        <v>5.9790235487999999</v>
      </c>
      <c r="G82">
        <f>SMALL((G17:G28,G48:G48, G58:G68),6)</f>
        <v>3.4028137152000002</v>
      </c>
      <c r="H82">
        <f>SMALL((H17:H28,H48:H48, H58:H68),6)</f>
        <v>11.749951193599999</v>
      </c>
      <c r="I82">
        <f>SMALL((I17:I28,I48:I48, I58:I68),6)</f>
        <v>21.322735506400001</v>
      </c>
      <c r="J82">
        <f>SMALL((J17:J28,J48:J48, J58:J68),6)</f>
        <v>8.0773934783999994</v>
      </c>
      <c r="K82">
        <f>SMALL((K17:K28,K48:K48, K58:K68),6)</f>
        <v>6.3275398624000001</v>
      </c>
      <c r="L82">
        <f>SMALL((L17:L28,L48:L48, L58:L68),6)</f>
        <v>6.3218359359999994</v>
      </c>
      <c r="M82">
        <f>SMALL((M17:M28,M48:M48, M58:M68),6)</f>
        <v>22.203044240800001</v>
      </c>
      <c r="N82">
        <f>SMALL((N17:N28,N48:N48, N58:N68),6)</f>
        <v>40.954234083599999</v>
      </c>
    </row>
    <row r="83" spans="1:14">
      <c r="A83" s="3"/>
      <c r="B83" s="1" t="s">
        <v>26</v>
      </c>
      <c r="E83" t="str">
        <f>INDEX(D17:D68,MATCH(SMALL((E17:E28,E38:E48, E58:E68),6),E17:E68,0))</f>
        <v>HC</v>
      </c>
      <c r="F83" t="str">
        <f>INDEX(D17:D68,MATCH(SMALL((F17:F28,F38:F48, F58:F68),6),F17:F68,0))</f>
        <v>CC8</v>
      </c>
      <c r="G83" t="str">
        <f>INDEX(D17:D68,MATCH(SMALL((G17:G28,G38:G48, G58:G68),6),G17:G68,0))</f>
        <v>HC</v>
      </c>
      <c r="H83" t="str">
        <f>INDEX(D17:D68,MATCH(SMALL((H17:H28,H38:H48, H58:H68),6),H17:H68,0))</f>
        <v>HC</v>
      </c>
      <c r="I83" t="str">
        <f>INDEX(D17:D68,MATCH(SMALL((I17:I28,I38:I48, I58:I68),6),I17:I68,0))</f>
        <v>CC</v>
      </c>
      <c r="J83" t="str">
        <f>INDEX(D17:D68,MATCH(SMALL((J17:J28,J38:J48, J58:J68),6),J17:J68,0))</f>
        <v>HC</v>
      </c>
      <c r="K83" t="str">
        <f>INDEX(D17:D68,MATCH(SMALL((K17:K28,K38:K48, K58:K68),6),K17:K68,0))</f>
        <v>CC</v>
      </c>
      <c r="L83" t="str">
        <f>INDEX(D17:D68,MATCH(SMALL((L17:L28,L38:L48, L58:L68),6),L17:L68,0))</f>
        <v>HC</v>
      </c>
      <c r="M83" t="str">
        <f>INDEX(D17:D68,MATCH(SMALL((M17:M28,M38:M48, M58:M68),6),M17:M68,0))</f>
        <v>CC8</v>
      </c>
      <c r="N83" t="str">
        <f>INDEX(D17:D68,MATCH(SMALL((N17:N28,N38:N48, N58:N68),6),N17:N68,0))</f>
        <v>CC8</v>
      </c>
    </row>
    <row r="84" spans="1:14">
      <c r="A84" s="2"/>
      <c r="B84" s="1"/>
    </row>
    <row r="85" spans="1:14">
      <c r="A85" s="2"/>
      <c r="B85" s="1"/>
    </row>
    <row r="86" spans="1:14">
      <c r="A86" s="2"/>
      <c r="B86" s="1"/>
    </row>
    <row r="87" spans="1:14">
      <c r="B87" t="s">
        <v>22</v>
      </c>
      <c r="E87">
        <f>MIN(E6:E11, E30:E35, E50:E55)</f>
        <v>40.863703999999998</v>
      </c>
      <c r="F87">
        <f>MIN(F6:F11, F30:F35, F50:F55)</f>
        <v>12.856728</v>
      </c>
      <c r="G87">
        <f>MIN(G6:G11, G30:G35, G50:G55)</f>
        <v>7.9368499999999997</v>
      </c>
      <c r="H87">
        <f>MIN(H6:H11, H30:H35, H50:H55)</f>
        <v>21.475045000000001</v>
      </c>
      <c r="I87">
        <f>MIN(I6:I11, I30:I35, I50:I55)</f>
        <v>39.876004999999999</v>
      </c>
      <c r="J87">
        <f>MIN(J6:J11, J30:J35, J50:J55)</f>
        <v>23.251055000000001</v>
      </c>
      <c r="K87">
        <f>MIN(K6:K11, K30:K35, K50:K55)</f>
        <v>15.100032000000001</v>
      </c>
      <c r="L87">
        <f>MIN(L6:L11, L30:L35, L50:L55)</f>
        <v>21.804279000000001</v>
      </c>
      <c r="M87">
        <f>MIN(M6:M11, M30:M35, M50:M55)</f>
        <v>42.490147999999998</v>
      </c>
      <c r="N87">
        <f>MIN(N6:N11, N30:N35, N50:N55)</f>
        <v>89.149448000000007</v>
      </c>
    </row>
    <row r="88" spans="1:14">
      <c r="E88" t="str">
        <f>INDEX(D6:D55,MATCH(SMALL((E6:E11,E30:E35, E50:E55),1),E6:E55,0))</f>
        <v>CC8</v>
      </c>
      <c r="F88" t="str">
        <f>INDEX(D6:D55,MATCH(SMALL((F6:F11,F30:F35, F50:F55),1),F6:F55,0))</f>
        <v>CC8</v>
      </c>
      <c r="G88" t="str">
        <f>INDEX(D6:D55,MATCH(SMALL((G6:G11,G30:G35, G50:G55),1),G6:G55,0))</f>
        <v>CC</v>
      </c>
      <c r="H88" t="str">
        <f>INDEX(D6:D55,MATCH(SMALL((H6:H11,H30:H35, H50:H55),1),H6:H55,0))</f>
        <v>CC8</v>
      </c>
      <c r="I88" t="str">
        <f>INDEX(D6:D55,MATCH(SMALL((I6:I11,I30:I35, I50:I55),1),I6:I55,0))</f>
        <v>CC8</v>
      </c>
      <c r="J88" t="str">
        <f>INDEX(D6:D55,MATCH(SMALL((J6:J11,J30:J35, J50:J55),1),J6:J55,0))</f>
        <v>CC8</v>
      </c>
      <c r="K88" t="str">
        <f>INDEX(D6:D55,MATCH(SMALL((K6:K11,K30:K35, K50:K55),1),K6:K55,0))</f>
        <v>CC8</v>
      </c>
      <c r="L88" t="str">
        <f>INDEX(D6:D55,MATCH(SMALL((L6:L11,L30:L35, L50:L55),1),L6:L55,0))</f>
        <v>CC8</v>
      </c>
      <c r="M88" t="str">
        <f>INDEX(D6:D55,MATCH(SMALL((M6:M11,M30:M35, M50:M55),1),M6:M55,0))</f>
        <v>CC8</v>
      </c>
      <c r="N88" t="str">
        <f>INDEX(D6:D55,MATCH(SMALL((N6:N11,N30:N35, N50:N55),1),N6:N55,0))</f>
        <v>CC8</v>
      </c>
    </row>
    <row r="89" spans="1:14">
      <c r="A89" s="3">
        <v>1</v>
      </c>
      <c r="B89" s="1" t="s">
        <v>28</v>
      </c>
      <c r="E89">
        <f>SMALL((E6:E11,E30:E35, E50:E55),2)</f>
        <v>45.460861000000001</v>
      </c>
      <c r="F89">
        <f>SMALL((F6:F11,F30:F35, F50:F55),2)</f>
        <v>12.92676</v>
      </c>
      <c r="G89">
        <f>SMALL((G6:G11,G30:G35, G50:G55),2)</f>
        <v>8.0457630000000009</v>
      </c>
      <c r="H89">
        <f>SMALL((H6:H11,H30:H35, H50:H55),2)</f>
        <v>21.839945</v>
      </c>
      <c r="I89">
        <f>SMALL((I6:I11,I30:I35, I50:I55),2)</f>
        <v>39.960149000000001</v>
      </c>
      <c r="J89">
        <f>SMALL((J6:J11,J30:J35, J50:J55),2)</f>
        <v>28.016708000000001</v>
      </c>
      <c r="K89">
        <f>SMALL((K6:K11,K30:K35, K50:K55),2)</f>
        <v>15.585367</v>
      </c>
      <c r="L89">
        <f>SMALL((L6:L11,L30:L35, L50:L55),2)</f>
        <v>21.806963</v>
      </c>
      <c r="M89">
        <f>SMALL((M6:M11,M30:M35, M50:M55),2)</f>
        <v>44.000000999999997</v>
      </c>
      <c r="N89">
        <f>SMALL((N6:N11,N30:N35, N50:N55),2)</f>
        <v>93.224680000000006</v>
      </c>
    </row>
    <row r="90" spans="1:14">
      <c r="A90" s="3"/>
      <c r="B90" s="1" t="s">
        <v>26</v>
      </c>
      <c r="E90" t="str">
        <f>INDEX(D6:D55,MATCH(SMALL((E6:E11,E30:E35, E50:E55),2),E6:E55,0))</f>
        <v>CC8</v>
      </c>
      <c r="F90" t="str">
        <f>INDEX(D6:D55,MATCH(SMALL((F6:F11,F30:F35, F50:F55),2),F6:F55,0))</f>
        <v>CC8</v>
      </c>
      <c r="G90" t="str">
        <f>INDEX(D6:D55,MATCH(SMALL((G6:G11,G30:G35, G50:G55),2),G6:G55,0))</f>
        <v>CC</v>
      </c>
      <c r="H90" t="str">
        <f>INDEX(D6:D55,MATCH(SMALL((H6:H11,H30:H35, H50:H55),2),H6:H55,0))</f>
        <v>CC8</v>
      </c>
      <c r="I90" t="str">
        <f>INDEX(D6:D55,MATCH(SMALL((I6:I11,I30:I35, I50:I55),2),I6:I55,0))</f>
        <v>CC8</v>
      </c>
      <c r="J90" t="str">
        <f>INDEX(D6:D55,MATCH(SMALL((J6:J11,J30:J35, J50:J55),2),J6:J55,0))</f>
        <v>CC</v>
      </c>
      <c r="K90" t="str">
        <f>INDEX(D6:D55,MATCH(SMALL((K6:K11,K30:K35, K50:K55),2),K6:K55,0))</f>
        <v>CC8</v>
      </c>
      <c r="L90" t="str">
        <f>INDEX(D6:D55,MATCH(SMALL((L6:L11,L30:L35, L50:L55),2),L6:L55,0))</f>
        <v>CC8</v>
      </c>
      <c r="M90" t="str">
        <f>INDEX(D6:D55,MATCH(SMALL((M6:M11,M30:M35, M50:M55),2),M6:M55,0))</f>
        <v>CC8</v>
      </c>
      <c r="N90" t="str">
        <f>INDEX(D6:D55,MATCH(SMALL((N6:N11,N30:N35, N50:N55),2),N6:N55,0))</f>
        <v>CC8</v>
      </c>
    </row>
    <row r="91" spans="1:14">
      <c r="A91" s="3">
        <v>2</v>
      </c>
      <c r="B91" s="1" t="s">
        <v>28</v>
      </c>
      <c r="E91">
        <f>SMALL((E6:E11,E30:E35, E50:E55),3)</f>
        <v>49.882666</v>
      </c>
      <c r="F91">
        <f>SMALL((F6:F11,F30:F35, F50:F55),3)</f>
        <v>15.677137999999999</v>
      </c>
      <c r="G91">
        <f>SMALL((G6:G11,G30:G35, G50:G55),3)</f>
        <v>8.2951759999999997</v>
      </c>
      <c r="H91">
        <f>SMALL((H6:H11,H30:H35, H50:H55),3)</f>
        <v>23.748957000000001</v>
      </c>
      <c r="I91">
        <f>SMALL((I6:I11,I30:I35, I50:I55),3)</f>
        <v>44.864916999999998</v>
      </c>
      <c r="J91">
        <f>SMALL((J6:J11,J30:J35, J50:J55),3)</f>
        <v>28.501408000000001</v>
      </c>
      <c r="K91">
        <f>SMALL((K6:K11,K30:K35, K50:K55),3)</f>
        <v>19.003433999999999</v>
      </c>
      <c r="L91">
        <f>SMALL((L6:L11,L30:L35, L50:L55),3)</f>
        <v>23.356659000000001</v>
      </c>
      <c r="M91">
        <f>SMALL((M6:M11,M30:M35, M50:M55),3)</f>
        <v>49.334690000000002</v>
      </c>
      <c r="N91">
        <f>SMALL((N6:N11,N30:N35, N50:N55),3)</f>
        <v>94.160602999999995</v>
      </c>
    </row>
    <row r="92" spans="1:14">
      <c r="A92" s="3"/>
      <c r="B92" s="1" t="s">
        <v>26</v>
      </c>
      <c r="E92" t="str">
        <f>INDEX(D6:D55,MATCH(SMALL((E6:E11,E30:E35, E50:E55),3),E6:E55,0))</f>
        <v>CC</v>
      </c>
      <c r="F92" t="str">
        <f>INDEX(D6:D55,MATCH(SMALL((F6:F11,F30:F35, F50:F55),3),F6:F55,0))</f>
        <v>CC</v>
      </c>
      <c r="G92" t="str">
        <f>INDEX(D6:D55,MATCH(SMALL((G6:G11,G30:G35, G50:G55),3),G6:G55,0))</f>
        <v>CC8</v>
      </c>
      <c r="H92" t="str">
        <f>INDEX(D6:D55,MATCH(SMALL((H6:H11,H30:H35, H50:H55),3),H6:H55,0))</f>
        <v>CC</v>
      </c>
      <c r="I92" t="str">
        <f>INDEX(D6:D55,MATCH(SMALL((I6:I11,I30:I35, I50:I55),3),I6:I55,0))</f>
        <v>CC</v>
      </c>
      <c r="J92" t="str">
        <f>INDEX(D6:D55,MATCH(SMALL((J6:J11,J30:J35, J50:J55),3),J6:J55,0))</f>
        <v>CC8</v>
      </c>
      <c r="K92" t="str">
        <f>INDEX(D6:D55,MATCH(SMALL((K6:K11,K30:K35, K50:K55),3),K6:K55,0))</f>
        <v>CC8</v>
      </c>
      <c r="L92" t="str">
        <f>INDEX(D6:D55,MATCH(SMALL((L6:L11,L30:L35, L50:L55),3),L6:L55,0))</f>
        <v>CC</v>
      </c>
      <c r="M92" t="str">
        <f>INDEX(D6:D55,MATCH(SMALL((M6:M11,M30:M35, M50:M55),3),M6:M55,0))</f>
        <v>CC</v>
      </c>
      <c r="N92" t="str">
        <f>INDEX(D6:D55,MATCH(SMALL((N6:N11,N30:N35, N50:N55),3),N6:N55,0))</f>
        <v>CC</v>
      </c>
    </row>
    <row r="93" spans="1:14">
      <c r="A93" s="3">
        <v>3</v>
      </c>
      <c r="B93" s="1" t="s">
        <v>28</v>
      </c>
      <c r="E93">
        <f>SMALL((E6:E11,E30:E35, E50:E55),4)</f>
        <v>53.660919999999997</v>
      </c>
      <c r="F93">
        <f>SMALL((F6:F11,F30:F35, F50:F55),4)</f>
        <v>16.569716</v>
      </c>
      <c r="G93">
        <f>SMALL((G6:G11,G30:G35, G50:G55),4)</f>
        <v>8.9697220000000009</v>
      </c>
      <c r="H93">
        <f>SMALL((H6:H11,H30:H35, H50:H55),4)</f>
        <v>25.758960999999999</v>
      </c>
      <c r="I93">
        <f>SMALL((I6:I11,I30:I35, I50:I55),4)</f>
        <v>45.567839999999997</v>
      </c>
      <c r="J93">
        <f>SMALL((J6:J11,J30:J35, J50:J55),4)</f>
        <v>30.275088</v>
      </c>
      <c r="K93">
        <f>SMALL((K6:K11,K30:K35, K50:K55),4)</f>
        <v>19.888786</v>
      </c>
      <c r="L93">
        <f>SMALL((L6:L11,L30:L35, L50:L55),4)</f>
        <v>24.645759000000002</v>
      </c>
      <c r="M93">
        <f>SMALL((M6:M11,M30:M35, M50:M55),4)</f>
        <v>57.366486000000002</v>
      </c>
      <c r="N93">
        <f>SMALL((N6:N11,N30:N35, N50:N55),4)</f>
        <v>94.673351999999994</v>
      </c>
    </row>
    <row r="94" spans="1:14">
      <c r="A94" s="3"/>
      <c r="B94" s="1" t="s">
        <v>26</v>
      </c>
      <c r="E94" t="str">
        <f>INDEX(D6:D55,MATCH(SMALL((E6:E11,E30:E35, E50:E55),4),E6:E55,0))</f>
        <v>CC</v>
      </c>
      <c r="F94" t="str">
        <f>INDEX(D6:D55,MATCH(SMALL((F6:F11,F30:F35, F50:F55),4),F6:F55,0))</f>
        <v>CC</v>
      </c>
      <c r="G94" t="str">
        <f>INDEX(D6:D55,MATCH(SMALL((G6:G11,G30:G35, G50:G55),4),G6:G55,0))</f>
        <v>CC8</v>
      </c>
      <c r="H94" t="str">
        <f>INDEX(D6:D55,MATCH(SMALL((H6:H11,H30:H35, H50:H55),4),H6:H55,0))</f>
        <v>CC</v>
      </c>
      <c r="I94" t="str">
        <f>INDEX(D6:D55,MATCH(SMALL((I6:I11,I30:I35, I50:I55),4),I6:I55,0))</f>
        <v>CC</v>
      </c>
      <c r="J94" t="str">
        <f>INDEX(D6:D55,MATCH(SMALL((J6:J11,J30:J35, J50:J55),4),J6:J55,0))</f>
        <v>CC8</v>
      </c>
      <c r="K94" t="str">
        <f>INDEX(D6:D55,MATCH(SMALL((K6:K11,K30:K35, K50:K55),4),K6:K55,0))</f>
        <v>CC8</v>
      </c>
      <c r="L94" t="str">
        <f>INDEX(D6:D55,MATCH(SMALL((L6:L11,L30:L35, L50:L55),4),L6:L55,0))</f>
        <v>CC</v>
      </c>
      <c r="M94" t="str">
        <f>INDEX(D6:D55,MATCH(SMALL((M6:M11,M30:M35, M50:M55),4),M6:M55,0))</f>
        <v>CC</v>
      </c>
      <c r="N94" t="str">
        <f>INDEX(D6:D55,MATCH(SMALL((N6:N11,N30:N35, N50:N55),4),N6:N55,0))</f>
        <v>CC</v>
      </c>
    </row>
    <row r="95" spans="1:14">
      <c r="A95" s="3">
        <v>4</v>
      </c>
      <c r="B95" s="1" t="s">
        <v>28</v>
      </c>
      <c r="E95">
        <f>SMALL((E6:E11,E30:E35, E50:E55),5)</f>
        <v>54.658605000000001</v>
      </c>
      <c r="F95">
        <f>SMALL((F6:F11,F30:F35, F50:F55),5)</f>
        <v>20.282734999999999</v>
      </c>
      <c r="G95">
        <f>SMALL((G6:G11,G30:G35, G50:G55),5)</f>
        <v>10.983857</v>
      </c>
      <c r="H95">
        <f>SMALL((H6:H11,H30:H35, H50:H55),5)</f>
        <v>37.168675</v>
      </c>
      <c r="I95">
        <f>SMALL((I6:I11,I30:I35, I50:I55),5)</f>
        <v>54.121384999999997</v>
      </c>
      <c r="J95">
        <f>SMALL((J6:J11,J30:J35, J50:J55),5)</f>
        <v>31.405013</v>
      </c>
      <c r="K95">
        <f>SMALL((K6:K11,K30:K35, K50:K55),5)</f>
        <v>24.947002000000001</v>
      </c>
      <c r="L95">
        <f>SMALL((L6:L11,L30:L35, L50:L55),5)</f>
        <v>30.173808000000001</v>
      </c>
      <c r="M95">
        <f>SMALL((M6:M11,M30:M35, M50:M55),5)</f>
        <v>83.105322999999999</v>
      </c>
      <c r="N95">
        <f>SMALL((N6:N11,N30:N35, N50:N55),5)</f>
        <v>153.454466</v>
      </c>
    </row>
    <row r="96" spans="1:14">
      <c r="A96" s="3"/>
      <c r="B96" s="1" t="s">
        <v>26</v>
      </c>
      <c r="E96" t="str">
        <f>INDEX(D6:D55,MATCH(SMALL((E6:E11,E30:E35, E50:E55),5),E6:E55,0))</f>
        <v>CC8</v>
      </c>
      <c r="F96" t="str">
        <f>INDEX(D6:D55,MATCH(SMALL((F6:F11,F30:F35, F50:F55),5),F6:F55,0))</f>
        <v>CC8</v>
      </c>
      <c r="G96" t="str">
        <f>INDEX(D6:D55,MATCH(SMALL((G6:G11,G30:G35, G50:G55),5),G6:G55,0))</f>
        <v>HC</v>
      </c>
      <c r="H96" t="str">
        <f>INDEX(D6:D55,MATCH(SMALL((H6:H11,H30:H35, H50:H55),5),H6:H55,0))</f>
        <v>HC</v>
      </c>
      <c r="I96" t="str">
        <f>INDEX(D6:D55,MATCH(SMALL((I6:I11,I30:I35, I50:I55),5),I6:I55,0))</f>
        <v>CC8</v>
      </c>
      <c r="J96" t="str">
        <f>INDEX(D6:D55,MATCH(SMALL((J6:J11,J30:J35, J50:J55),5),J6:J55,0))</f>
        <v>CC8</v>
      </c>
      <c r="K96" t="str">
        <f>INDEX(D6:D55,MATCH(SMALL((K6:K11,K30:K35, K50:K55),5),K6:K55,0))</f>
        <v>CC</v>
      </c>
      <c r="L96" t="str">
        <f>INDEX(D6:D55,MATCH(SMALL((L6:L11,L30:L35, L50:L55),5),L6:L55,0))</f>
        <v>CC8</v>
      </c>
      <c r="M96" t="str">
        <f>INDEX(D6:D55,MATCH(SMALL((M6:M11,M30:M35, M50:M55),5),M6:M55,0))</f>
        <v>CC8</v>
      </c>
      <c r="N96" t="str">
        <f>INDEX(D6:D55,MATCH(SMALL((N6:N11,N30:N35, N50:N55),5),N6:N55,0))</f>
        <v>CC8</v>
      </c>
    </row>
    <row r="97" spans="1:2">
      <c r="A97" s="3"/>
      <c r="B97" s="1"/>
    </row>
    <row r="98" spans="1:2">
      <c r="A98" s="3"/>
      <c r="B98" s="1"/>
    </row>
  </sheetData>
  <mergeCells count="10">
    <mergeCell ref="A93:A94"/>
    <mergeCell ref="A95:A96"/>
    <mergeCell ref="A97:A98"/>
    <mergeCell ref="A82:A83"/>
    <mergeCell ref="A74:A75"/>
    <mergeCell ref="A76:A77"/>
    <mergeCell ref="A78:A79"/>
    <mergeCell ref="A80:A81"/>
    <mergeCell ref="A89:A90"/>
    <mergeCell ref="A91:A9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strong_scaling_64_32_16_hc_cc_c</vt:lpstr>
      <vt:lpstr>CC</vt:lpstr>
      <vt:lpstr>CC8</vt:lpstr>
      <vt:lpstr>Combined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</dc:creator>
  <cp:lastModifiedBy>aniruddha</cp:lastModifiedBy>
  <dcterms:created xsi:type="dcterms:W3CDTF">2012-04-24T17:38:15Z</dcterms:created>
  <dcterms:modified xsi:type="dcterms:W3CDTF">2012-04-28T22:44:13Z</dcterms:modified>
</cp:coreProperties>
</file>