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olayunessordo/Downloads/Challenge 1/"/>
    </mc:Choice>
  </mc:AlternateContent>
  <xr:revisionPtr revIDLastSave="0" documentId="13_ncr:1_{CE9170CC-40DB-6347-9282-8809E64160A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Launch Date Outcomes" sheetId="4" r:id="rId4"/>
    <sheet name="Crowfunding Goal Analysis" sheetId="5" r:id="rId5"/>
    <sheet name="Statistical Analysis" sheetId="6" r:id="rId6"/>
  </sheets>
  <definedNames>
    <definedName name="_xlnm._FilterDatabase" localSheetId="0" hidden="1">Crowdfunding!$A$1:$T$1002</definedName>
    <definedName name="_xlnm._FilterDatabase" localSheetId="5" hidden="1">'Statistical Analysis'!$A$1:$B$566</definedName>
    <definedName name="_xlnm.Print_Titles" localSheetId="1">'Category Analysis'!$A:$A,'Category Analysis'!$1:$4</definedName>
    <definedName name="_xlnm.Print_Titles" localSheetId="2">'Sub-category Analysis'!$A:$A,'Sub-category Analysis'!$1:$5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9" i="6"/>
  <c r="L8" i="6"/>
  <c r="L7" i="6"/>
  <c r="I9" i="6"/>
  <c r="I8" i="6"/>
  <c r="I7" i="6"/>
  <c r="I6" i="6"/>
  <c r="L5" i="6"/>
  <c r="I4" i="6"/>
  <c r="L4" i="6"/>
  <c r="I5" i="6"/>
  <c r="D12" i="5"/>
  <c r="C12" i="5"/>
  <c r="B12" i="5"/>
  <c r="D13" i="5"/>
  <c r="C13" i="5"/>
  <c r="B13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E2" i="5" s="1"/>
  <c r="G2" i="5" l="1"/>
  <c r="H2" i="5"/>
  <c r="H5" i="5"/>
  <c r="F2" i="5"/>
  <c r="E10" i="5"/>
  <c r="F10" i="5" s="1"/>
  <c r="E9" i="5"/>
  <c r="G9" i="5" s="1"/>
  <c r="E8" i="5"/>
  <c r="G8" i="5" s="1"/>
  <c r="E7" i="5"/>
  <c r="G7" i="5" s="1"/>
  <c r="E6" i="5"/>
  <c r="F6" i="5" s="1"/>
  <c r="E5" i="5"/>
  <c r="F5" i="5" s="1"/>
  <c r="E4" i="5"/>
  <c r="F4" i="5" s="1"/>
  <c r="E11" i="5"/>
  <c r="F11" i="5" s="1"/>
  <c r="E13" i="5"/>
  <c r="F13" i="5" s="1"/>
  <c r="E12" i="5"/>
  <c r="F12" i="5" s="1"/>
  <c r="E3" i="5"/>
  <c r="G3" i="5" s="1"/>
  <c r="F9" i="5" l="1"/>
  <c r="H9" i="5"/>
  <c r="H6" i="5"/>
  <c r="G13" i="5"/>
  <c r="G4" i="5"/>
  <c r="G5" i="5"/>
  <c r="H11" i="5"/>
  <c r="G10" i="5"/>
  <c r="G6" i="5"/>
  <c r="F3" i="5"/>
  <c r="H7" i="5"/>
  <c r="G12" i="5"/>
  <c r="F7" i="5"/>
  <c r="H10" i="5"/>
  <c r="H3" i="5"/>
  <c r="F8" i="5"/>
  <c r="H13" i="5"/>
  <c r="G11" i="5"/>
  <c r="H12" i="5"/>
  <c r="H8" i="5"/>
  <c r="H4" i="5"/>
  <c r="I999" i="1"/>
  <c r="I1000" i="1"/>
  <c r="I1001" i="1"/>
  <c r="I1002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T2" i="1" l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2" i="1"/>
</calcChain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<sst xmlns="http://schemas.openxmlformats.org/spreadsheetml/2006/main" count="9071" uniqueCount="2117">
  <si>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</si>
  <si>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</si>
  <si>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</si>
  <si>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</si>
  <si>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</si>
  <si>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</si>
  <si>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</si>
  <si>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</si>
  <si>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</si>
  <si>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</si>
  <si>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</si>
  <si>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</si>
  <si>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</si>
  <si>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</si>
  <si>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</si>
  <si>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</si>
  <si>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</si>
  <si>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</si>
  <si>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</si>
  <si>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</si>
  <si>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</si>
  <si>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</si>
  <si>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</si>
  <si>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</si>
  <si>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</si>
  <si>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</si>
  <si>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</si>
  <si>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</si>
  <si>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</si>
  <si>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</si>
  <si>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</si>
  <si>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</si>
  <si>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</si>
  <si>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</si>
  <si>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</si>
  <si>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</si>
  <si>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</si>
  <si>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</si>
  <si>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</si>
  <si>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</si>
  <si>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</si>
  <si>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</si>
  <si>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</si>
  <si>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</si>
  <si>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</si>
  <si>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</si>
  <si>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</si>
  <si>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</si>
  <si>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</si>
  <si>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</si>
  <si>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</si>
  <si>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</si>
  <si>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</si>
  <si>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</si>
  <si>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</si>
  <si>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</si>
  <si>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</si>
  <si>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</si>
  <si>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</si>
  <si>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</si>
  <si>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</si>
  <si>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</si>
  <si>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</si>
  <si>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</si>
  <si>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</si>
  <si>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</si>
  <si>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</si>
  <si>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</si>
  <si>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</si>
  <si>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</si>
  <si>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</si>
  <si>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</si>
  <si>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</si>
  <si>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</si>
  <si>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</si>
  <si>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</si>
  <si>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</si>
  <si>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</si>
  <si>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</si>
  <si>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</si>
  <si>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</si>
  <si>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</si>
  <si>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</si>
  <si>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</si>
  <si>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</si>
  <si>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</si>
  <si>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</si>
  <si>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</si>
  <si>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</si>
  <si>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</si>
  <si>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</si>
  <si>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</si>
  <si>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</si>
  <si>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</si>
  <si>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</si>
  <si>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</si>
  <si>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</si>
  <si>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</si>
  <si>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</si>
  <si>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</si>
  <si>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</si>
  <si>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</si>
  <si>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</si>
  <si>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</si>
  <si>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</si>
  <si>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</si>
  <si>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</si>
  <si>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</si>
  <si>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</si>
  <si>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</si>
  <si>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</si>
  <si>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</si>
  <si>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</si>
  <si>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</si>
  <si>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</si>
  <si>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</si>
  <si>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</si>
  <si>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</si>
  <si>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</si>
  <si>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</si>
  <si>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</si>
  <si>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</si>
  <si>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</si>
  <si>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</si>
  <si>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</si>
  <si>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</si>
  <si>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</si>
  <si>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</si>
  <si>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</si>
  <si>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</si>
  <si>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</si>
  <si>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</si>
  <si>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</si>
  <si>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</si>
  <si>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</si>
  <si>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</si>
  <si>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</si>
  <si>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</si>
  <si>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</si>
  <si>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</si>
  <si>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</si>
  <si>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</si>
  <si>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</si>
  <si>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</si>
  <si>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</si>
  <si>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</si>
  <si>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</si>
  <si>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</si>
  <si>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</si>
  <si>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</si>
  <si>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</si>
  <si>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</si>
  <si>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</si>
  <si>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</si>
  <si>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</si>
  <si>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</si>
  <si>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</si>
  <si>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</si>
  <si>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</si>
  <si>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</si>
  <si>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</si>
  <si>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</si>
  <si>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</si>
  <si>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</si>
  <si>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</si>
  <si>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</si>
  <si>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</si>
  <si>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</si>
  <si>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</si>
  <si>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</si>
  <si>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</si>
  <si>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</si>
  <si>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</si>
  <si>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</si>
  <si>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</si>
  <si>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</si>
  <si>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</si>
  <si>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</si>
  <si>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</si>
  <si>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</si>
  <si>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</si>
  <si>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</si>
  <si>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</si>
  <si>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</si>
  <si>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</si>
  <si>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</si>
  <si>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</si>
  <si>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</si>
  <si>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</si>
  <si>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</si>
  <si>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</si>
  <si>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</si>
  <si>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</si>
  <si>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</si>
  <si>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</si>
  <si>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</si>
  <si>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</si>
  <si>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</si>
  <si>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</si>
  <si>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</si>
  <si>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</si>
  <si>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</si>
  <si>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</si>
  <si>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</si>
  <si>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</si>
  <si>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</si>
  <si>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</si>
  <si>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</si>
  <si>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</si>
  <si>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</si>
  <si>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</si>
  <si>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</si>
  <si>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</si>
  <si>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</si>
  <si>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</si>
  <si>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</si>
  <si>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</si>
  <si>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</si>
  <si>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</si>
  <si>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</si>
  <si>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</si>
  <si>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</si>
  <si>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</si>
  <si>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</si>
  <si>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</si>
  <si>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</si>
  <si>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</si>
  <si>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</si>
  <si>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</si>
  <si>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</si>
  <si>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</si>
  <si>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</si>
  <si>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</si>
  <si>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</si>
  <si>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</si>
  <si>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</si>
  <si>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</si>
  <si>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</si>
  <si>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</si>
  <si>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</si>
  <si>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</si>
  <si>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</si>
  <si>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</si>
  <si>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</si>
  <si>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</si>
  <si>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</si>
  <si>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</si>
  <si>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</si>
  <si>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</si>
  <si>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</si>
  <si>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</si>
  <si>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</si>
  <si>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</si>
  <si>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</si>
  <si>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</si>
  <si>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</si>
  <si>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</si>
  <si>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</si>
  <si>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</si>
  <si>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</si>
  <si>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</si>
  <si>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</si>
  <si>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</si>
  <si>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</si>
  <si>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</si>
  <si>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</si>
  <si>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</si>
  <si>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</si>
  <si>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</si>
  <si>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</si>
  <si>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</si>
  <si>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</si>
  <si>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</si>
  <si>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</si>
  <si>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</si>
  <si>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</si>
  <si>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</si>
  <si>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</si>
  <si>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</si>
  <si>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</si>
  <si>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</si>
  <si>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</si>
  <si>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</si>
  <si>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</si>
  <si>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</si>
  <si>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</si>
  <si>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</si>
  <si>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</si>
  <si>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</si>
  <si>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</si>
  <si>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</si>
  <si>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</si>
  <si>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</si>
  <si>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</si>
  <si>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</si>
  <si>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</si>
  <si>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</si>
  <si>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</si>
  <si>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</si>
  <si>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</si>
  <si>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</si>
  <si>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</si>
  <si>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</si>
  <si>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</si>
  <si>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</si>
  <si>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</si>
  <si>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</si>
  <si>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</si>
  <si>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</si>
  <si>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</si>
  <si>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</si>
  <si>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</si>
  <si>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</si>
  <si>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</si>
  <si>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</si>
  <si>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</si>
  <si>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</si>
  <si>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</si>
  <si>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</si>
  <si>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</si>
  <si>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</si>
  <si>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</si>
  <si>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</si>
  <si>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</si>
  <si>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</si>
  <si>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</si>
  <si>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</si>
  <si>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</si>
  <si>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</si>
  <si>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</si>
  <si>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</si>
  <si>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</si>
  <si>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</si>
  <si>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</si>
  <si>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</si>
  <si>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</si>
  <si>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</si>
  <si>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</si>
  <si>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</si>
  <si>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</si>
  <si>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</si>
  <si>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</si>
  <si>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</si>
  <si>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</si>
  <si>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</si>
  <si>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</si>
  <si>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</si>
  <si>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</si>
  <si>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</si>
  <si>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</si>
  <si>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</si>
  <si>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</si>
  <si>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</si>
  <si>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</si>
  <si>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</si>
  <si>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</si>
  <si>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</si>
  <si>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</si>
  <si>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</si>
  <si>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</si>
  <si>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</si>
  <si>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</si>
  <si>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</si>
  <si>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</si>
  <si>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</si>
  <si>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</si>
  <si>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</si>
  <si>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</si>
  <si>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</si>
  <si>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</si>
  <si>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</si>
  <si>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</si>
  <si>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</si>
  <si>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</si>
  <si>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</si>
  <si>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</si>
  <si>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</si>
  <si>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</si>
  <si>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</si>
  <si>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</si>
  <si>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</si>
  <si>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</si>
  <si>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</si>
  <si>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</si>
  <si>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</si>
  <si>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</si>
  <si>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</si>
  <si>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</si>
  <si>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</si>
  <si>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</si>
  <si>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</si>
  <si>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</si>
  <si>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</si>
  <si>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</si>
  <si>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</si>
  <si>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</si>
  <si>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</si>
  <si>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</si>
  <si>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</si>
  <si>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</si>
  <si>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</si>
  <si>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</si>
  <si>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</si>
  <si>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</si>
  <si>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</si>
  <si>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</si>
  <si>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</si>
  <si>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</si>
  <si>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</si>
  <si>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</si>
  <si>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</si>
  <si>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</si>
  <si>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</si>
  <si>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</si>
  <si>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</si>
  <si>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</si>
  <si>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</si>
  <si>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</si>
  <si>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</si>
  <si>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</si>
  <si>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</si>
  <si>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</si>
  <si>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</si>
  <si>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</si>
  <si>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</si>
  <si>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</si>
  <si>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</si>
  <si>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</si>
  <si>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</si>
  <si>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</si>
  <si>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</si>
  <si>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</si>
  <si>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</si>
  <si>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</si>
  <si>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</si>
  <si>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</si>
  <si>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</si>
  <si>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</si>
  <si>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</si>
  <si>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</si>
  <si>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</si>
  <si>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</si>
  <si>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</si>
  <si>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</si>
  <si>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</si>
  <si>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</si>
  <si>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</si>
  <si>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</si>
  <si>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</si>
  <si>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</si>
  <si>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</si>
  <si>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</si>
  <si>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</si>
  <si>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</si>
  <si>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</si>
  <si>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</si>
  <si>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</si>
  <si>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</si>
  <si>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</si>
  <si>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</si>
  <si>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</si>
  <si>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</si>
  <si>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</si>
  <si>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</si>
  <si>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</si>
  <si>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</si>
  <si>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</si>
  <si>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</si>
  <si>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</si>
  <si>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</si>
  <si>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</si>
  <si>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</si>
  <si>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</si>
  <si>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</si>
  <si>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</si>
  <si>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</si>
  <si>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</si>
  <si>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</si>
  <si>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</si>
  <si>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</si>
  <si>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</si>
  <si>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</si>
  <si>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</si>
  <si>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</si>
  <si>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</si>
  <si>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</si>
  <si>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</si>
  <si>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</si>
  <si>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</si>
  <si>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</si>
  <si>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</si>
  <si>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</si>
  <si>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</si>
  <si>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</si>
  <si>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</si>
  <si>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</si>
  <si>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</si>
  <si>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</si>
  <si>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</si>
  <si>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</si>
  <si>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</si>
  <si>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</si>
  <si>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</si>
  <si>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</si>
  <si>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</si>
  <si>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</si>
  <si>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</si>
  <si>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</si>
  <si>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</si>
  <si>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</si>
  <si>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</si>
  <si>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</si>
  <si>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</si>
  <si>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</si>
  <si>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</si>
  <si>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</si>
  <si>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</si>
  <si>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</si>
  <si>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</si>
  <si>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</si>
  <si>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</si>
  <si>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</si>
  <si>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</si>
  <si>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</si>
  <si>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</si>
  <si>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</si>
  <si>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</si>
  <si>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</si>
  <si>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</si>
  <si>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</si>
  <si>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</si>
  <si>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</si>
  <si>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</si>
  <si>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</si>
  <si>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</si>
  <si>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</si>
  <si>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</si>
  <si>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</si>
  <si>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</si>
  <si>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</si>
  <si>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</si>
  <si>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</si>
  <si>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</si>
  <si>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</si>
  <si>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</si>
  <si>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</si>
  <si>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</si>
  <si>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</si>
  <si>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</si>
  <si>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</si>
  <si>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</si>
  <si>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</si>
  <si>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</si>
  <si>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</si>
  <si>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</si>
  <si>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</si>
  <si>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</si>
  <si>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</si>
  <si>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</si>
  <si>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</si>
  <si>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</si>
  <si>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</si>
  <si>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</si>
  <si>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</si>
  <si>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</si>
  <si>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</si>
  <si>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</si>
  <si>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</si>
  <si>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</si>
  <si>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</si>
  <si>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</si>
  <si>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</si>
  <si>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</si>
  <si>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</si>
  <si>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</si>
  <si>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</si>
  <si>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</si>
  <si>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</si>
  <si>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</si>
  <si>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</si>
  <si>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</si>
  <si>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</si>
  <si>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</si>
  <si>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</si>
  <si>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</si>
  <si>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</si>
  <si>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</si>
  <si>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</si>
  <si>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</si>
  <si>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</si>
  <si>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</si>
  <si>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</si>
  <si>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</si>
  <si>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</si>
  <si>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</si>
  <si>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</si>
  <si>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</si>
  <si>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</si>
  <si>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</si>
  <si>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</si>
  <si>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</si>
  <si>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</si>
  <si>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</si>
  <si>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</si>
  <si>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</si>
  <si>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</si>
  <si>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</si>
  <si>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</si>
  <si>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</si>
  <si>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</si>
  <si>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</si>
  <si>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</si>
  <si>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</si>
  <si>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</si>
  <si>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</si>
  <si>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</si>
  <si>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</si>
  <si>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</si>
  <si>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</si>
  <si>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</si>
  <si>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</si>
  <si>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</si>
  <si>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</si>
  <si>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</si>
  <si>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</si>
  <si>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</si>
  <si>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</si>
  <si>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</si>
  <si>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</si>
  <si>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</si>
  <si>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</si>
  <si>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</si>
  <si>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</si>
  <si>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</si>
  <si>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</si>
  <si>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</si>
  <si>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</si>
  <si>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</si>
  <si>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</si>
  <si>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</si>
  <si>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</si>
  <si>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</si>
  <si>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</si>
  <si>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</si>
  <si>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</si>
  <si>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</si>
  <si>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</si>
  <si>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</si>
  <si>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</si>
  <si>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</si>
  <si>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</si>
  <si>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</si>
  <si>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</si>
  <si>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</si>
  <si>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</si>
  <si>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</si>
  <si>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</si>
  <si>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</si>
  <si>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</si>
  <si>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</si>
  <si>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</si>
  <si>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</si>
  <si>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</si>
  <si>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</si>
  <si>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</si>
  <si>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</si>
  <si>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</si>
  <si>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</si>
  <si>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</si>
  <si>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</si>
  <si>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</si>
  <si>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</si>
  <si>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</si>
  <si>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</si>
  <si>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</si>
  <si>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</si>
  <si>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</si>
  <si>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</si>
  <si>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</si>
  <si>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</si>
  <si>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</si>
  <si>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</si>
  <si>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</si>
  <si>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</si>
  <si>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</si>
  <si>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</si>
  <si>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</si>
  <si>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</si>
  <si>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</si>
  <si>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</si>
  <si>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</si>
  <si>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</si>
  <si>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</si>
  <si>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</si>
  <si>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</si>
  <si>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</si>
  <si>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</si>
  <si>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</si>
  <si>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</si>
  <si>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</si>
  <si>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</si>
  <si>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</si>
  <si>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</si>
  <si>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</si>
  <si>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</si>
  <si>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</si>
  <si>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</si>
  <si>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</si>
  <si>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</si>
  <si>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</si>
  <si>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</si>
  <si>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</si>
  <si>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</si>
  <si>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</si>
  <si>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</si>
  <si>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</si>
  <si>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</si>
  <si>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</si>
  <si>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</si>
  <si>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</si>
  <si>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</si>
  <si>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</si>
  <si>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</si>
  <si>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</si>
  <si>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</si>
  <si>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</si>
  <si>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</si>
  <si>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</si>
  <si>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</si>
  <si>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</si>
  <si>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</si>
  <si>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</si>
  <si>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</si>
  <si>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</si>
  <si>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</si>
  <si>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</si>
  <si>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</si>
  <si>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</si>
  <si>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</si>
  <si>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</si>
  <si>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</si>
  <si>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</si>
  <si>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</si>
  <si>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</si>
  <si>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</si>
  <si>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</si>
  <si>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</si>
  <si>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</si>
  <si>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</si>
  <si>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</si>
  <si>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</si>
  <si>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</si>
  <si>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</si>
  <si>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</si>
  <si>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</si>
  <si>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</si>
  <si>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</si>
  <si>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</si>
  <si>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</si>
  <si>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</si>
  <si>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</si>
  <si>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</si>
  <si>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</si>
  <si>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</si>
  <si>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</si>
  <si>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</si>
  <si>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</si>
  <si>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</si>
  <si>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</si>
  <si>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</si>
  <si>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</si>
  <si>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</si>
  <si>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</si>
  <si>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</si>
  <si>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</si>
  <si>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</si>
  <si>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</si>
  <si>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</si>
  <si>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</si>
  <si>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</si>
  <si>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</si>
  <si>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</si>
  <si>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</si>
  <si>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</si>
  <si>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</si>
  <si>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</si>
  <si>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</si>
  <si>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</si>
  <si>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</si>
  <si>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</si>
  <si>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</si>
  <si>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</si>
  <si>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</si>
  <si>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</si>
  <si>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</si>
  <si>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</si>
  <si>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</si>
  <si>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</si>
  <si>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</si>
  <si>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</si>
  <si>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</si>
  <si>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</si>
  <si>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</si>
  <si>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</si>
  <si>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</si>
  <si>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</si>
  <si>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</si>
  <si>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</si>
  <si>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</si>
  <si>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</si>
  <si>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</si>
  <si>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</si>
  <si>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</si>
  <si>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</si>
  <si>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</si>
  <si>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</si>
  <si>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</si>
  <si>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</si>
  <si>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</si>
  <si>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</si>
  <si>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</si>
  <si>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</si>
  <si>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</si>
  <si>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</si>
  <si>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</si>
  <si>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</si>
  <si>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</si>
  <si>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</si>
  <si>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</si>
  <si>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</si>
  <si>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</si>
  <si>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</si>
  <si>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</si>
  <si>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</si>
  <si>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</si>
  <si>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</si>
  <si>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</si>
  <si>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</si>
  <si>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</si>
  <si>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</si>
  <si>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</si>
  <si>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</si>
  <si>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</si>
  <si>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</si>
  <si>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</si>
  <si>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</si>
  <si>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</si>
  <si>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</si>
  <si>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</si>
  <si>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</si>
  <si>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</si>
  <si>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</si>
  <si>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</si>
  <si>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</si>
  <si>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</si>
  <si>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</si>
  <si>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</si>
  <si>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</si>
  <si>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</si>
  <si>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</si>
  <si>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</si>
  <si>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</si>
  <si>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</si>
  <si>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</si>
  <si>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</si>
  <si>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</si>
  <si>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</si>
  <si>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</si>
  <si>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</si>
  <si>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</si>
  <si>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</si>
  <si>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</si>
  <si>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</si>
  <si>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</si>
  <si>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</si>
  <si>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</si>
  <si>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</si>
  <si>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</si>
  <si>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</si>
  <si>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</si>
  <si>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</si>
  <si>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</si>
  <si>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</si>
  <si>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</si>
  <si>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</si>
  <si>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</si>
  <si>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</si>
  <si>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</si>
  <si>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</si>
  <si>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</si>
  <si>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</si>
  <si>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</si>
  <si>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</si>
  <si>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</si>
  <si>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</si>
  <si>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</si>
  <si>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</si>
  <si>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</si>
  <si>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</si>
  <si>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</si>
  <si>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</si>
  <si>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</si>
  <si>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</si>
  <si>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</si>
  <si>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</si>
  <si>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</si>
  <si>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</si>
  <si>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</si>
  <si>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</si>
  <si>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</si>
  <si>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</si>
  <si>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</si>
  <si>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</si>
  <si>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</si>
  <si>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</si>
  <si>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</si>
  <si>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</si>
  <si>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</si>
  <si>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</si>
  <si>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</si>
  <si>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</si>
  <si>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</si>
  <si>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</si>
  <si>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</si>
  <si>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</si>
  <si>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</si>
  <si>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</si>
  <si>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</si>
  <si>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</si>
  <si>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</si>
  <si>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</si>
  <si>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</si>
  <si>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</si>
  <si>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</si>
  <si>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</si>
  <si>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</si>
  <si>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</si>
  <si>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</si>
  <si>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</si>
  <si>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</si>
  <si>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</si>
  <si>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</si>
  <si>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</si>
  <si>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</si>
  <si>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</si>
  <si>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</si>
  <si>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</si>
  <si>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</si>
  <si>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</si>
  <si>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</si>
  <si>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</si>
  <si>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</si>
  <si>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</si>
  <si>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</si>
  <si>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</si>
  <si>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</si>
  <si>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</si>
  <si>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</si>
  <si>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</si>
  <si>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</si>
  <si>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</si>
  <si>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</si>
  <si>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</si>
  <si>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</si>
  <si>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</si>
  <si>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</si>
  <si>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</si>
  <si>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</si>
  <si>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</si>
  <si>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</si>
  <si>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</si>
  <si>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</si>
  <si>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</si>
  <si>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</si>
  <si>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</si>
  <si>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</si>
  <si>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</si>
  <si>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</si>
  <si>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</si>
  <si>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</si>
  <si>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</si>
  <si>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</si>
  <si>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</si>
  <si>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</si>
  <si>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</si>
  <si>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</si>
  <si>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</si>
  <si>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</si>
  <si>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</si>
  <si>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</si>
  <si>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</si>
  <si>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</si>
  <si>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</si>
  <si>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</si>
  <si>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</si>
  <si>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</si>
  <si>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</si>
  <si>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</si>
  <si>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</si>
  <si>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</si>
  <si>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</si>
  <si>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</si>
  <si>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</si>
  <si>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</si>
  <si>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</si>
  <si>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</si>
  <si>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</si>
  <si>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</si>
  <si>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</si>
  <si>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</si>
  <si>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</si>
  <si>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</si>
  <si>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</si>
  <si>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</si>
  <si>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</si>
  <si>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</si>
  <si>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</si>
  <si>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</si>
  <si>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</si>
  <si>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</si>
  <si>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</si>
  <si>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</si>
  <si>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</si>
  <si>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</si>
  <si>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</si>
  <si>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</si>
  <si>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</si>
  <si>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</si>
  <si>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</si>
  <si>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</si>
  <si>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</si>
  <si>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</si>
  <si>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</si>
  <si>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</si>
  <si>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</si>
  <si>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</si>
  <si>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</si>
  <si>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</si>
  <si>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</si>
  <si>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</si>
  <si>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</si>
  <si>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</si>
  <si>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</si>
  <si>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</si>
  <si>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</si>
  <si>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</si>
  <si>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</si>
  <si>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</si>
  <si>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</si>
  <si>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</si>
  <si>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</si>
  <si>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</si>
  <si>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</si>
  <si>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</si>
  <si>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</si>
  <si>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</si>
  <si>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</si>
  <si>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</si>
  <si>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</si>
  <si>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</si>
  <si>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</si>
  <si>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</si>
  <si>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</si>
  <si>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</si>
  <si>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</si>
  <si>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</si>
  <si>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</si>
  <si>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</si>
  <si>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</si>
  <si>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</si>
  <si>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</si>
  <si>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</si>
  <si>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</si>
  <si>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</si>
  <si>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</si>
  <si>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</si>
  <si>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</si>
  <si>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</si>
  <si>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</si>
  <si>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</si>
  <si>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</si>
  <si>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</si>
  <si>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</si>
  <si>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</si>
  <si>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</si>
  <si>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</si>
  <si>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</si>
  <si>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</si>
  <si>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</si>
  <si>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</si>
  <si>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</si>
  <si>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</si>
  <si>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</si>
  <si>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</si>
  <si>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</si>
  <si>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</si>
  <si>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</si>
  <si>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</si>
  <si>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</si>
  <si>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</si>
  <si>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</si>
  <si>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</si>
  <si>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</si>
  <si>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</si>
  <si>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</si>
  <si>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</si>
  <si>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</si>
  <si>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</si>
  <si>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</si>
  <si>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</si>
  <si>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</si>
  <si>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</si>
  <si>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</si>
  <si>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</si>
  <si>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</si>
  <si>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</si>
  <si>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</si>
  <si>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</si>
  <si>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</si>
  <si>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</si>
  <si>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</si>
  <si>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</si>
  <si>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</si>
  <si>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</si>
  <si>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</si>
  <si>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</si>
  <si>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</si>
  <si>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</si>
  <si>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</si>
  <si>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</si>
  <si>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</si>
  <si>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</si>
  <si>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</si>
  <si>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</si>
  <si>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</si>
  <si>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</si>
  <si>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</si>
  <si>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</si>
  <si>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</si>
  <si>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</si>
  <si>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</si>
  <si>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</si>
  <si>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</si>
  <si>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</si>
  <si>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</si>
  <si>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</si>
  <si>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</si>
  <si>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</si>
  <si>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</si>
  <si>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</si>
  <si>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</si>
  <si>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</si>
  <si>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</si>
  <si>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</si>
  <si>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</si>
  <si>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</si>
  <si>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</si>
  <si>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</si>
  <si>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</si>
  <si>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</si>
  <si>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</si>
  <si>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</si>
  <si>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</si>
  <si>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</si>
  <si>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</si>
  <si>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</si>
  <si>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</si>
  <si>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</si>
  <si>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</si>
  <si>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</si>
  <si>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</si>
  <si>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</si>
  <si>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</si>
  <si>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</si>
  <si>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</si>
  <si>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</si>
  <si>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</si>
  <si>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</si>
  <si>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</si>
  <si>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</si>
  <si>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</si>
  <si>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</si>
  <si>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</si>
  <si>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</si>
  <si>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</si>
  <si>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</si>
  <si>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</si>
  <si>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</si>
  <si>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</si>
  <si>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</si>
  <si>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</si>
  <si>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</si>
  <si>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</si>
  <si>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</si>
  <si>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</si>
  <si>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</si>
  <si>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</si>
  <si>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</si>
  <si>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</si>
  <si>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</si>
  <si>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</si>
  <si>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</si>
  <si>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</si>
  <si>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</si>
  <si>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</si>
  <si>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</si>
  <si>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</si>
  <si>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</si>
  <si>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</si>
  <si>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</si>
  <si>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</si>
  <si>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</si>
  <si>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</si>
  <si>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</si>
  <si>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</si>
  <si>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</si>
  <si>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</si>
  <si>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</si>
  <si>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</si>
  <si>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</si>
  <si>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</si>
  <si>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</si>
  <si>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</si>
  <si>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</si>
  <si>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</si>
  <si>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</si>
  <si>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</si>
  <si>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</si>
  <si>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</si>
  <si>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</si>
  <si>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</si>
  <si>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</si>
  <si>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</si>
  <si>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</si>
  <si>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</si>
  <si>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</si>
  <si>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</si>
  <si>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</si>
  <si>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</si>
  <si>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</si>
  <si>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</si>
  <si>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</si>
  <si>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</si>
  <si>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</si>
  <si>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</si>
  <si>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</si>
  <si>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</si>
  <si>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</si>
  <si>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</si>
  <si>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</si>
  <si>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</si>
  <si>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</si>
  <si>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</si>
  <si>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</si>
  <si>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</si>
  <si>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</si>
  <si>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</si>
  <si>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</si>
  <si>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</si>
  <si>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</si>
  <si>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</si>
  <si>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</si>
  <si>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</si>
  <si>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</si>
  <si>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</si>
  <si>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</si>
  <si>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</si>
  <si>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</si>
  <si>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</si>
  <si>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</si>
  <si>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</si>
  <si>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</si>
  <si>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</si>
  <si>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</si>
  <si>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</si>
  <si>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</si>
  <si>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</si>
  <si>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</si>
  <si>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</si>
  <si>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</si>
  <si>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</si>
  <si>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</si>
  <si>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</si>
  <si>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</si>
  <si>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</si>
  <si>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</si>
  <si>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</si>
  <si>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</si>
  <si>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</si>
  <si>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</si>
  <si>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</si>
  <si>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</si>
  <si>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</si>
  <si>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</si>
  <si>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</si>
  <si>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</si>
  <si>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</si>
  <si>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</si>
  <si>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</si>
  <si>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</si>
  <si>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</si>
  <si>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</si>
  <si>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</si>
  <si>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</si>
  <si>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</si>
  <si>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</si>
  <si>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</si>
  <si>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</si>
  <si>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</si>
  <si>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</si>
  <si>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</si>
  <si>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</si>
  <si>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</si>
  <si>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</si>
  <si>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</si>
  <si>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</si>
  <si>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</si>
  <si>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</si>
  <si>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</si>
  <si>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</si>
  <si>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</si>
  <si>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</si>
  <si>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</si>
  <si>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</si>
  <si>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</si>
  <si>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</si>
  <si>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</si>
  <si>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</si>
  <si>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</si>
  <si>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</si>
  <si>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</si>
  <si>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</si>
  <si>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</si>
  <si>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</si>
  <si>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</si>
  <si>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</si>
  <si>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</si>
  <si>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</si>
  <si>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</si>
  <si>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</si>
  <si>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</si>
  <si>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</si>
  <si>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</si>
  <si>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</si>
  <si>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</si>
  <si>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</si>
  <si>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</si>
  <si>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</si>
  <si>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</si>
  <si>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</si>
  <si>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</si>
  <si>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</si>
  <si>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</si>
  <si>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</si>
  <si>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</si>
  <si>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</si>
  <si>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</si>
  <si>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</si>
  <si>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</si>
  <si>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</si>
  <si>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</si>
  <si>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</si>
  <si>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</si>
  <si>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</si>
  <si>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</si>
  <si>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</si>
  <si>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</si>
  <si>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</si>
  <si>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</si>
  <si>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</si>
  <si>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</si>
  <si>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</si>
  <si>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</si>
  <si>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</si>
  <si>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</si>
  <si>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</si>
  <si>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</si>
  <si>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</si>
  <si>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</si>
  <si>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</si>
  <si>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</si>
  <si>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</si>
  <si>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</si>
  <si>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</si>
  <si>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</si>
  <si>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</si>
  <si>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</si>
  <si>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</si>
  <si>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</si>
  <si>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</si>
  <si>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</si>
  <si>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</si>
  <si>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</si>
  <si>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</si>
  <si>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</si>
  <si>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</si>
  <si>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</si>
  <si>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</si>
  <si>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</si>
  <si>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</si>
  <si>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</si>
  <si>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</si>
  <si>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</si>
  <si>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</si>
  <si>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</si>
  <si>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</si>
  <si>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</si>
  <si>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</si>
  <si>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</si>
  <si>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</si>
  <si>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</si>
  <si>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</si>
  <si>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</si>
  <si>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</si>
  <si>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</si>
  <si>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</si>
  <si>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</si>
  <si>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</si>
  <si>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</si>
  <si>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</si>
  <si>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</si>
  <si>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</si>
  <si>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</si>
  <si>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</si>
  <si>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</si>
  <si>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</si>
  <si>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</si>
  <si>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</si>
  <si>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</si>
  <si>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</si>
  <si>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</si>
  <si>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</si>
  <si>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</si>
  <si>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</si>
  <si>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</si>
  <si>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</si>
  <si>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</si>
  <si>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</si>
  <si>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</si>
  <si>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</si>
  <si>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</si>
  <si>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</si>
  <si>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</si>
  <si>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</si>
  <si>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</si>
  <si>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</si>
  <si>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</si>
  <si>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</si>
  <si>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</si>
  <si>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</si>
  <si>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</si>
  <si>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</si>
  <si>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</si>
  <si>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</si>
  <si>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</si>
  <si>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</si>
  <si>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</si>
  <si>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</si>
  <si>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</si>
  <si>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</si>
  <si>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</si>
  <si>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</si>
  <si>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</si>
  <si>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</si>
  <si>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</si>
  <si>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</si>
  <si>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</si>
  <si>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</si>
  <si>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</si>
  <si>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</si>
  <si>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</si>
  <si>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</si>
  <si>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</si>
  <si>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</si>
  <si>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</si>
  <si>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</si>
  <si>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</si>
  <si>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</si>
  <si>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</si>
  <si>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</si>
  <si>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</si>
  <si>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</si>
  <si>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</si>
  <si>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</si>
  <si>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</si>
  <si>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</si>
  <si>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</si>
  <si>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</si>
  <si>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</si>
  <si>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</si>
  <si>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</si>
  <si>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</si>
  <si>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</si>
  <si>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</si>
  <si>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</si>
  <si>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</si>
  <si>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</si>
  <si>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</si>
  <si>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</si>
  <si>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</si>
  <si>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</si>
  <si>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</si>
  <si>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</si>
  <si>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</si>
  <si>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</si>
  <si>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</si>
  <si>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</si>
  <si>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</si>
  <si>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</si>
  <si>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</si>
  <si>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</si>
  <si>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</si>
  <si>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</si>
  <si>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</si>
  <si>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</si>
  <si>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</si>
  <si>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</si>
  <si>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</si>
  <si>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</si>
  <si>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</si>
  <si>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</si>
  <si>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</si>
  <si>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</si>
  <si>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</si>
  <si>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</si>
  <si>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</si>
  <si>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</si>
  <si>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</si>
  <si>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</si>
  <si>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</si>
  <si>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</si>
  <si>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</si>
  <si>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</si>
  <si>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</si>
  <si>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</si>
  <si>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</si>
  <si>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</si>
  <si>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</si>
  <si>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</si>
  <si>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</si>
  <si>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</si>
  <si>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</si>
  <si>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</si>
  <si>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</si>
  <si>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</si>
  <si>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</si>
  <si>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</si>
  <si>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</si>
  <si>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</si>
  <si>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</si>
  <si>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</si>
  <si>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</si>
  <si>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</si>
  <si>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</si>
  <si>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</si>
  <si>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</si>
  <si>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</si>
  <si>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</si>
  <si>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</si>
  <si>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</si>
  <si>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</si>
  <si>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</si>
  <si>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</si>
  <si>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</si>
  <si>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</si>
  <si>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</si>
  <si>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</si>
  <si>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</si>
  <si>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</si>
  <si>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</si>
  <si>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</si>
  <si>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</si>
  <si>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</si>
  <si>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</si>
  <si>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</si>
  <si>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</si>
  <si>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</si>
  <si>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</si>
  <si>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</si>
  <si>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</si>
  <si>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</si>
  <si>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</si>
  <si>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</si>
  <si>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</si>
  <si>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</si>
  <si>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</si>
  <si>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</si>
  <si>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</si>
  <si>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</si>
  <si>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</si>
  <si>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</si>
  <si>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</si>
  <si>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</si>
  <si>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</si>
  <si>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</si>
  <si>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</si>
  <si>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</si>
  <si>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</si>
  <si>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</si>
  <si>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</si>
  <si>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</si>
  <si>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</si>
  <si>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</si>
  <si>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</si>
  <si>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</si>
  <si>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</si>
  <si>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</si>
  <si>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</si>
  <si>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</si>
  <si>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</si>
  <si>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</si>
  <si>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</si>
  <si>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</si>
  <si>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</si>
  <si>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</si>
  <si>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</si>
  <si>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</si>
  <si>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</si>
  <si>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</si>
  <si>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</si>
  <si>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</si>
  <si>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</si>
  <si>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</si>
  <si>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</si>
  <si>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</si>
  <si>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</si>
  <si>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</si>
  <si>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</si>
  <si>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</si>
  <si>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</si>
  <si>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</si>
  <si>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</si>
  <si>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</si>
  <si>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</si>
  <si>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</si>
  <si>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</si>
  <si>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</si>
  <si>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</si>
  <si>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</si>
  <si>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</si>
  <si>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</si>
  <si>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</si>
  <si>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</si>
  <si>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</si>
  <si>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</si>
  <si>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</si>
  <si>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</si>
  <si>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</si>
  <si>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</si>
  <si>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</si>
  <si>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</si>
  <si>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</si>
  <si>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</si>
  <si>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</si>
  <si>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</si>
  <si>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</si>
  <si>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</si>
  <si>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</si>
  <si>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</si>
  <si>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</si>
  <si>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</si>
  <si>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</si>
  <si>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</si>
  <si>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</si>
  <si>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</si>
  <si>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</si>
  <si>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</si>
  <si>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</si>
  <si>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</si>
  <si>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</si>
  <si>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</si>
  <si>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</si>
  <si>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</si>
  <si>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</si>
  <si>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</si>
  <si>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</si>
  <si>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</si>
  <si>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</si>
  <si>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</si>
  <si>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</si>
  <si>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</si>
  <si>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</si>
  <si>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</si>
  <si>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</si>
  <si>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</si>
  <si>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</si>
  <si>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</si>
  <si>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</si>
  <si>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</si>
  <si>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</si>
  <si>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</si>
  <si>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</si>
  <si>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</si>
  <si>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</si>
  <si>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</si>
  <si>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</si>
  <si>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</si>
  <si>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</si>
  <si>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</si>
  <si>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</si>
  <si>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</si>
  <si>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</si>
  <si>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</si>
  <si>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</si>
  <si>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</si>
  <si>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</si>
  <si>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</si>
  <si>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</si>
  <si>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</si>
  <si>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</si>
  <si>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</si>
  <si>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</si>
  <si>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</si>
  <si>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</si>
  <si>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</si>
  <si>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</si>
  <si>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</si>
  <si>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</si>
  <si>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</si>
  <si>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</si>
  <si>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</si>
  <si>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</si>
  <si>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</si>
  <si>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</si>
  <si>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</si>
  <si>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</si>
  <si>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</si>
  <si>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</si>
  <si>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</si>
  <si>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</si>
  <si>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</si>
  <si>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</si>
  <si>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</si>
  <si>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</si>
  <si>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</si>
  <si>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</si>
  <si>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</si>
  <si>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</si>
  <si>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</si>
  <si>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</si>
  <si>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</si>
  <si>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</si>
  <si>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</si>
  <si>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</si>
  <si>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</si>
  <si>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</si>
  <si>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</si>
  <si>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</si>
  <si>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</si>
  <si>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</si>
  <si>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</si>
  <si>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</si>
  <si>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</si>
  <si>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</si>
  <si>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</si>
  <si>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</si>
  <si>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</si>
  <si>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</si>
  <si>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</si>
  <si>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</si>
  <si>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</si>
  <si>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</si>
  <si>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</si>
  <si>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</si>
  <si>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</si>
  <si>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</si>
  <si>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</si>
  <si>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</si>
  <si>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</si>
  <si>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</si>
  <si>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</si>
  <si>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</si>
  <si>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</si>
  <si>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</si>
  <si>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</si>
  <si>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</si>
  <si>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</si>
  <si>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</si>
  <si>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</si>
  <si>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</si>
  <si>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</si>
  <si>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</si>
  <si>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</si>
  <si>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</si>
  <si>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</si>
  <si>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</si>
  <si>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</si>
  <si>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</si>
  <si>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</si>
  <si>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</si>
  <si>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</si>
  <si>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</si>
  <si>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</si>
  <si>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</si>
  <si>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</si>
  <si>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</si>
  <si>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</si>
  <si>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</si>
  <si>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</si>
  <si>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</si>
  <si>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</si>
  <si>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</si>
  <si>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</si>
  <si>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</si>
  <si>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</si>
  <si>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</si>
  <si>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</si>
  <si>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</si>
  <si>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</si>
  <si>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</si>
  <si>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</si>
  <si>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</si>
  <si>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</si>
  <si>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</si>
  <si>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</si>
  <si>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</si>
  <si>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</si>
  <si>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</si>
  <si>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</si>
  <si>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</si>
  <si>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</si>
  <si>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</si>
  <si>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</si>
  <si>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</si>
  <si>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</si>
  <si>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</si>
  <si>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</si>
  <si>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</si>
  <si>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</si>
  <si>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</si>
  <si>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</si>
  <si>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</si>
  <si>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</si>
  <si>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</si>
  <si>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</si>
  <si>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</si>
  <si>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</si>
  <si>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</si>
  <si>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</si>
  <si>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</si>
  <si>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</si>
  <si>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</si>
  <si>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</si>
  <si>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</si>
  <si>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</si>
  <si>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</si>
  <si>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</si>
  <si>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</si>
  <si>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</si>
  <si>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</si>
  <si>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</si>
  <si>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</si>
  <si>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</si>
  <si>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</si>
  <si>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</si>
  <si>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</si>
  <si>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</si>
  <si>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</si>
  <si>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</si>
  <si>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</si>
  <si>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</si>
  <si>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</si>
  <si>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</si>
  <si>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</si>
  <si>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</si>
  <si>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</si>
  <si>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</si>
  <si>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</si>
  <si>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</si>
  <si>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</si>
  <si>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</si>
  <si>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</si>
  <si>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</si>
  <si>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</si>
  <si>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</si>
  <si>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</si>
  <si>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</si>
  <si>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</si>
  <si>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</si>
  <si>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</si>
  <si>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</si>
  <si>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</si>
  <si>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</si>
  <si>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</si>
  <si>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</si>
  <si>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</si>
  <si>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</si>
  <si>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</si>
  <si>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</si>
  <si>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</si>
  <si>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</si>
  <si>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</si>
  <si>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</si>
  <si>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</si>
  <si>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</si>
  <si>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</si>
  <si>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</si>
  <si>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</si>
  <si>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</si>
  <si>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</si>
  <si>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</si>
  <si>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</si>
  <si>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</si>
  <si>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</si>
  <si>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</si>
  <si>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</si>
  <si>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</si>
  <si>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</si>
  <si>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</si>
  <si>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</si>
  <si>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</si>
  <si>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</si>
  <si>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</si>
  <si>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</si>
  <si>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</si>
  <si>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</si>
  <si>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</si>
  <si>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</si>
  <si>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</si>
  <si>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</si>
  <si>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</si>
  <si>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</si>
  <si>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</si>
  <si>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</si>
  <si>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</si>
  <si>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</si>
  <si>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</si>
  <si>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</si>
  <si>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</si>
  <si>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</si>
  <si>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</si>
  <si>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</si>
  <si>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</si>
  <si>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</si>
  <si>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</si>
  <si>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</si>
  <si>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</si>
  <si>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</si>
  <si>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</si>
  <si>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</si>
  <si>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</si>
  <si>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</si>
  <si>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</si>
  <si>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</si>
  <si>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</si>
  <si>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</si>
  <si>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</si>
  <si>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</si>
  <si>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</si>
  <si>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</si>
  <si>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</si>
  <si>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</si>
  <si>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</si>
  <si>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</si>
  <si>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</si>
  <si>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</si>
  <si>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</si>
  <si>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</si>
  <si>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</si>
  <si>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</si>
  <si>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</si>
  <si>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</si>
  <si>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</si>
  <si>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</si>
  <si>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</si>
  <si>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</si>
  <si>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</si>
  <si>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</si>
  <si>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</si>
  <si>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</si>
  <si>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</si>
  <si>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</si>
  <si>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</si>
  <si>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</si>
  <si>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</si>
  <si>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</si>
  <si>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</si>
  <si>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</si>
  <si>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</si>
  <si>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</si>
  <si>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</si>
  <si>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</si>
  <si>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</si>
  <si>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</si>
  <si>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</si>
  <si>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</si>
  <si>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</si>
  <si>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</si>
  <si>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</si>
  <si>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</si>
  <si>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</si>
  <si>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</si>
  <si>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</si>
  <si>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</si>
  <si>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</si>
  <si>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</si>
  <si>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</si>
  <si>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</si>
  <si>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</si>
  <si>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</si>
  <si>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</si>
  <si>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</si>
  <si>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</si>
  <si>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</si>
  <si>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</si>
  <si>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</si>
  <si>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</si>
  <si>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</si>
  <si>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</si>
  <si>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</si>
  <si>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</si>
  <si>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</si>
  <si>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</si>
  <si>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</si>
  <si>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</si>
  <si>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</si>
  <si>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</si>
  <si>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</si>
  <si>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</si>
  <si>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</si>
  <si>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</si>
  <si>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</si>
  <si>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</si>
  <si>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</si>
  <si>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</si>
  <si>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</si>
  <si>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</si>
  <si>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</si>
  <si>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</si>
  <si>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Percented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</si>
  <si>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</si>
  <si>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</si>
  <si>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</si>
  <si>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</si>
  <si>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</si>
  <si>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</si>
  <si>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</si>
  <si>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</si>
  <si>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</si>
  <si>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</si>
  <si>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</si>
  <si>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</si>
  <si>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</si>
  <si>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</si>
  <si>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</si>
  <si>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</si>
  <si>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</si>
  <si>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</si>
  <si>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</si>
  <si>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</si>
  <si>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</si>
  <si>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</si>
  <si>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</si>
  <si>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</si>
  <si>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</si>
  <si>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</si>
  <si>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</si>
  <si>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</si>
  <si>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</si>
  <si>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</si>
  <si>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</si>
  <si>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</si>
  <si>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</si>
  <si>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</si>
  <si>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</si>
  <si>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</si>
  <si>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Cuenta de outcome</t>
  </si>
  <si>
    <t>Etiquetas de fila</t>
  </si>
  <si>
    <t>Total general</t>
  </si>
  <si>
    <t>(Todas)</t>
  </si>
  <si>
    <t>Etiquetas de columna</t>
  </si>
  <si>
    <t>Parent category</t>
  </si>
  <si>
    <t xml:space="preserve">Date Created Conversion 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</si>
  <si>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</si>
  <si>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</si>
  <si>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</si>
  <si>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</si>
  <si>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</si>
  <si>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</si>
  <si>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</si>
  <si>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</si>
  <si>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</si>
  <si>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</si>
  <si>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</si>
  <si>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</si>
  <si>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</si>
  <si>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</si>
  <si>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</si>
  <si>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</si>
  <si>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</si>
  <si>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</si>
  <si>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</si>
  <si>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</si>
  <si>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</si>
  <si>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</si>
  <si>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</si>
  <si>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</si>
  <si>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</si>
  <si>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</si>
  <si>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</si>
  <si>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</si>
  <si>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</si>
  <si>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</si>
  <si>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</si>
  <si>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</si>
  <si>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</si>
  <si>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</si>
  <si>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campaings</t>
  </si>
  <si>
    <t>Failed campaings</t>
  </si>
  <si>
    <t>Mean</t>
  </si>
  <si>
    <t>Median</t>
  </si>
  <si>
    <t>Min</t>
  </si>
  <si>
    <t>Max.</t>
  </si>
  <si>
    <t>Variance</t>
  </si>
  <si>
    <t>Standard deviation</t>
  </si>
  <si>
    <t>For both scenarios, the Median represents better the data since for the mean, the extreme data will directly affect on the result,  whereas the median gives a more accurate number. We cannot control how far the number fall on the standard curve, whenever reviewing the data this numbers should  be excluded.</t>
  </si>
  <si>
    <t xml:space="preserve">There's more variability on backers for successful campaigns eather thar the failed ones. This could be that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</si>
</sst>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411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0" fontId="18" fillId="0" borderId="0" xfId="0" applyFont="1" applyAlignment="1">
      <alignment horizontal="center"/>
    </xf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16" fillId="36" borderId="0" xfId="0" applyFont="1" applyFill="1" applyAlignment="1">
      <alignment horizontal="center" wrapText="1"/>
    </xf>
    <xf numFmtId="0" fontId="16" fillId="34" borderId="10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theme="0"/>
      </font>
      <fill>
        <patternFill patternType="solid">
          <bgColor rgb="FF9411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9411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A81FF"/>
      <color rgb="FFD5FC79"/>
      <color rgb="FF73FEFF"/>
      <color rgb="FFFF7E79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Analysis!TablaDinámica1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4-F344-9832-2D1E499D1B28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24-F344-9832-2D1E499D1B28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24-F344-9832-2D1E499D1B28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24-F344-9832-2D1E499D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1209504"/>
        <c:axId val="1639566480"/>
      </c:barChart>
      <c:catAx>
        <c:axId val="16012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9566480"/>
        <c:crosses val="autoZero"/>
        <c:auto val="1"/>
        <c:lblAlgn val="ctr"/>
        <c:lblOffset val="100"/>
        <c:noMultiLvlLbl val="0"/>
      </c:catAx>
      <c:valAx>
        <c:axId val="16395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12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Analysis!TablaDinámica1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C-4C4B-BB90-C4A56997DCB5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B-CB46-80E4-F16BC324CB44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5B-CB46-80E4-F16BC324CB44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5B-CB46-80E4-F16BC324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7280928"/>
        <c:axId val="1691608304"/>
      </c:barChart>
      <c:catAx>
        <c:axId val="16572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608304"/>
        <c:crosses val="autoZero"/>
        <c:auto val="1"/>
        <c:lblAlgn val="ctr"/>
        <c:lblOffset val="100"/>
        <c:noMultiLvlLbl val="0"/>
      </c:catAx>
      <c:valAx>
        <c:axId val="16916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72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Outcomes!TablaDinámica2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2-2345-A819-6D57A79C40D1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2-2345-A819-6D57A79C40D1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2-2345-A819-6D57A79C40D1}"/>
            </c:ext>
          </c:extLst>
        </c:ser>
        <c:ser>
          <c:idx val="3"/>
          <c:order val="3"/>
          <c:tx>
            <c:strRef>
              <c:f>'Launch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2-2345-A819-6D57A79C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31584"/>
        <c:axId val="1643706496"/>
      </c:lineChart>
      <c:catAx>
        <c:axId val="16435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706496"/>
        <c:crosses val="autoZero"/>
        <c:auto val="1"/>
        <c:lblAlgn val="ctr"/>
        <c:lblOffset val="100"/>
        <c:noMultiLvlLbl val="0"/>
      </c:catAx>
      <c:valAx>
        <c:axId val="1643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5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A-2443-8332-0FBCB76C8B24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A-2443-8332-0FBCB76C8B24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A-2443-8332-0FBCB76C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54799"/>
        <c:axId val="1778696895"/>
      </c:lineChart>
      <c:catAx>
        <c:axId val="20103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696895"/>
        <c:crosses val="autoZero"/>
        <c:auto val="1"/>
        <c:lblAlgn val="ctr"/>
        <c:lblOffset val="100"/>
        <c:noMultiLvlLbl val="0"/>
      </c:catAx>
      <c:valAx>
        <c:axId val="17786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03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69850</xdr:rowOff>
    </xdr:from>
    <xdr:to>
      <xdr:col>16</xdr:col>
      <xdr:colOff>12700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C8AB0A-24E1-3719-F863-EE199E0B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355601</xdr:colOff>
      <xdr:row>1</xdr:row>
      <xdr:rowOff>25400</xdr:rowOff>
    </xdr:from>
    <xdr:to>
      <xdr:col>14</xdr:col>
      <xdr:colOff>626535</xdr:colOff>
      <xdr:row>33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CDF58-E892-E0E1-CF11-DD478E9C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850900</xdr:colOff>
      <xdr:row>2</xdr:row>
      <xdr:rowOff>120650</xdr:rowOff>
    </xdr:from>
    <xdr:to>
      <xdr:col>16</xdr:col>
      <xdr:colOff>0</xdr:colOff>
      <xdr:row>28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BFD4A-2769-B305-5CD5-C82C852F5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196850</xdr:rowOff>
    </xdr:from>
    <xdr:to>
      <xdr:col>9</xdr:col>
      <xdr:colOff>482600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3F1A0-E94D-4D51-BCFD-4AB0A5EA5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5.8362837963" createdVersion="8" refreshedVersion="8" minRefreshableVersion="3" recordCount="1001" xr:uid="{524C386C-AFF8-334F-AFEF-0812A597A89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ed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5.88954178241" createdVersion="8" refreshedVersion="8" minRefreshableVersion="3" recordCount="1001" xr:uid="{A9398FFF-A5D8-1B4C-8245-01AFB2F9C989}">
  <cacheSource type="worksheet">
    <worksheetSource ref="A1:T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ed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 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8">
        <rangePr groupBy="months" startDate="2010-01-09T06:00:00" endDate="2020-01-27T06:00:00"/>
        <groupItems count="14">
          <s v="(en blanco)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Años" numFmtId="0" databaseField="0">
      <fieldGroup base="18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?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?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m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m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m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m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m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m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m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m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m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m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m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m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m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m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m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m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m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m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m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m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m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m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m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m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m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m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m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m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m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m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m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m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m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m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m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m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m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m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m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m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m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m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m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m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m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m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m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m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m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m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m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m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m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m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m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m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m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m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m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m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m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m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m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m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m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m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m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m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m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m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m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m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m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m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m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m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m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m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m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m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m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m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m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m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m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m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m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m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m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m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m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m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m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m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m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m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m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m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m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m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m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m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m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m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m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m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m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m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m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m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m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m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m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m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m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m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m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m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m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m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m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m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m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m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m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m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m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m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m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m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m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m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m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m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m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m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m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m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m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m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m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m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m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m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m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m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m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m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m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m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m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m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m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m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m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m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m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m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m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m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m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m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m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m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m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m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m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m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m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m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m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m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m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m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m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m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m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m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m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m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m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m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m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m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m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m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m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m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m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m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m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m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m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m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m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m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m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m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m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m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m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m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m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m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m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m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m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m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m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m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m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m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m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m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m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m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m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m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m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m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m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m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m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m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m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m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m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m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m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m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m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m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m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m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m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m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m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m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m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m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m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m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m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m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m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m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m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m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m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m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m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m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m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m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m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m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m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m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m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m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m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m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m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m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m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m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m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m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m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m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m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m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m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m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m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m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m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m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m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m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m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m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m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m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m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m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m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m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m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m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m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m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m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m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m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m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m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m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m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m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m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m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m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m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m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m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m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m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m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m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m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m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m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m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m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m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m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m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m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m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m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m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m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m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m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m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m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m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m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m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m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m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m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m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m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m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m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m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m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m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m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m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m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m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m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m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m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m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m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m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m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m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m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m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m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m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m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m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m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m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m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m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m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m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m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m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m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m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m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m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m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m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m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m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m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m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m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m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m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m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m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m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m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m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m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m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m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m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m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m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m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m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m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m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m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m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m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m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m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m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m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m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m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m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m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m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m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m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m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m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m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m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m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m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m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m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m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m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m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m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m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m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m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m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m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m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m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m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m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m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m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m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m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m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m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m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m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m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m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m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m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m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m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m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m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m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m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m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m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m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m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m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m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m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m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m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m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m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m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m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m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m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m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m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m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m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m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m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m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m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m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m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m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m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m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m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m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m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m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m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m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m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m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m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m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m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m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m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m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m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m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m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m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m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m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m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m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m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m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m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m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m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m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m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m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m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m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m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m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m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m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m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m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m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m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m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m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m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m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m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m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m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m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m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m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m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m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m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m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m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m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m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m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m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m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m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m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m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m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m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m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m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m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m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m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m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m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m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m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m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m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m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m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m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m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m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m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m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m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m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m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m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m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m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m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m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m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m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m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m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m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m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m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m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m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m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m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m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m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m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m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m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m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m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m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m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m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m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m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m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m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m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m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m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m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m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m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m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m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m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m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m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m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m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m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m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m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m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m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m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m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m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m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m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m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m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m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m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m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m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m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m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m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m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m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m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m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m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m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m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m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m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m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m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m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m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m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m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m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m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m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m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m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m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m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m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m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m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m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m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m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m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m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m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m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m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m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m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m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m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m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m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m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m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m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m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m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m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m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m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m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m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m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m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m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m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m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m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m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m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m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m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m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m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m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m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m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m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m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m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m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m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m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m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m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m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m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m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m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m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m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m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m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m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m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m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m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m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m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m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m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m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m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m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m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m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m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m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m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m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m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m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m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m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m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m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m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m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m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m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m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m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m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m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m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m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m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m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m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m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m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m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m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m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m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m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m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m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m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m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m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m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m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m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m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m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m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m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m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m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m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m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m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m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m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m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m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m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m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m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m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m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m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m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m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m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m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m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m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m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m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m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m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m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m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m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m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m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m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m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m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m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m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m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m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m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m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m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m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m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m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m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m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m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m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m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m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m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m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m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m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m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m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m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m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m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m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m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m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m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m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m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m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m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m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m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m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m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m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m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m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m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m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m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m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m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m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m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m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m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m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m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m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m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m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m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m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m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m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m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m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m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m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m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m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m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m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m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m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m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m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m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m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m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m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m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m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m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m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m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m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m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m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m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m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m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m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m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m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m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m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m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m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m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m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m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m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m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m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m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m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m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m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m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m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m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m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m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m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m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m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m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m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m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m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m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m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m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m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m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m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m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m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m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m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m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m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m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m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m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m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m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m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m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m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m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m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m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m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m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m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m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m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m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m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m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m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m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m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m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m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m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m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m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m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m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m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m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m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m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m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m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m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m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m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m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m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m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m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m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m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m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m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m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m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m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m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m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m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m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m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m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m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m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m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m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m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m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m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m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m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m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m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m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m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m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m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m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m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m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m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m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m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m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m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m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m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m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m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96EC9-046A-834E-8A75-8DA6BDAABCAF}" name="TablaDinámica1" cacheId="0" applyNumberFormats="0" applyBorderFormats="0" applyFontFormats="0" applyPatternFormats="0" applyAlignmentFormats="0" applyWidthHeightFormats="1" dataCaption="Valores" missingCaption="0" updatedVersion="8" minRefreshableVersion="3" showDrill="0" useAutoFormatting="1" field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29166-4632-9641-9BE9-0C1FB4E51B51}" name="TablaDinámica1" cacheId="0" applyNumberFormats="0" applyBorderFormats="0" applyFontFormats="0" applyPatternFormats="0" applyAlignmentFormats="0" applyWidthHeightFormats="1" dataCaption="Valores" missingCaption="0" updatedVersion="8" minRefreshableVersion="3" showDrill="0" useAutoFormatting="1" field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uenta de outcome" fld="6" subtotal="count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848BC-E7EE-C042-B7DC-229F2108C108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1002"/>
  <sheetViews>
    <sheetView tabSelected="1" zoomScale="125" workbookViewId="0">
      <selection activeCell="H1" sqref="H1"/>
    </sheetView>
  </sheetViews>
  <sheetFormatPr baseColWidth="10" defaultRowHeight="16" x14ac:dyDescent="0.2"/>
  <cols>
    <col min="1" max="1" width="5.1640625" bestFit="1" customWidth="1"/>
    <col min="2" max="2" width="30.6640625" bestFit="1" customWidth="1"/>
    <col min="3" max="3" width="33.5" style="3" customWidth="1"/>
    <col min="4" max="5" width="11" bestFit="1" customWidth="1"/>
    <col min="6" max="6" width="13.1640625" style="4" customWidth="1"/>
    <col min="8" max="8" width="13.1640625" bestFit="1" customWidth="1"/>
    <col min="9" max="9" width="13.1640625" customWidth="1"/>
    <col min="12" max="13" width="13.33203125" bestFit="1" customWidth="1"/>
    <col min="14" max="15" width="11.5" bestFit="1" customWidth="1"/>
    <col min="16" max="16" width="28" bestFit="1" customWidth="1"/>
    <col min="17" max="17" width="13.5" customWidth="1"/>
    <col min="18" max="18" width="13.1640625" customWidth="1"/>
    <col min="19" max="19" width="12.5" style="7" customWidth="1"/>
    <col min="20" max="20" width="13" customWidth="1"/>
  </cols>
  <sheetData>
    <row r="1" spans="1:22" s="1" customFormat="1" ht="5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6" t="s">
        <v>2029</v>
      </c>
      <c r="G1" s="1" t="s">
        <v>4</v>
      </c>
      <c r="H1" s="1" t="s">
        <v>5</v>
      </c>
      <c r="I1" s="1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6" t="s">
        <v>2071</v>
      </c>
      <c r="R1" s="16" t="s">
        <v>2032</v>
      </c>
      <c r="S1" s="16" t="s">
        <v>2072</v>
      </c>
      <c r="T1" s="16" t="s">
        <v>2073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9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7">
        <f t="shared" ref="S2:S65" si="1">(((L2/60)/60)/24)+DATE(1970,1,1)</f>
        <v>42336.25</v>
      </c>
      <c r="T2" s="7">
        <f t="shared" ref="T2:T65" si="2">(((M2/60)/60)/24)+DATE(1970,1,1)</f>
        <v>42353.25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9">
        <f t="shared" ref="I3:I66" si="3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7">
        <f t="shared" si="1"/>
        <v>41870.208333333336</v>
      </c>
      <c r="T3" s="7">
        <f t="shared" si="2"/>
        <v>41872.208333333336</v>
      </c>
      <c r="V3" s="8"/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9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7">
        <f t="shared" si="1"/>
        <v>41595.25</v>
      </c>
      <c r="T4" s="7">
        <f t="shared" si="2"/>
        <v>41597.25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9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7">
        <f t="shared" si="1"/>
        <v>43688.208333333328</v>
      </c>
      <c r="T5" s="7">
        <f t="shared" si="2"/>
        <v>43728.208333333328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9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7">
        <f t="shared" si="1"/>
        <v>43485.25</v>
      </c>
      <c r="T6" s="7">
        <f t="shared" si="2"/>
        <v>43489.25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9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7">
        <f t="shared" si="1"/>
        <v>41149.208333333336</v>
      </c>
      <c r="T7" s="7">
        <f t="shared" si="2"/>
        <v>41160.208333333336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9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7">
        <f t="shared" si="1"/>
        <v>42991.208333333328</v>
      </c>
      <c r="T8" s="7">
        <f t="shared" si="2"/>
        <v>42992.208333333328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7">
        <f t="shared" si="1"/>
        <v>42229.208333333328</v>
      </c>
      <c r="T9" s="7">
        <f t="shared" si="2"/>
        <v>42231.208333333328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9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7">
        <f t="shared" si="1"/>
        <v>40399.208333333336</v>
      </c>
      <c r="T10" s="7">
        <f t="shared" si="2"/>
        <v>40401.208333333336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9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7">
        <f t="shared" si="1"/>
        <v>41536.208333333336</v>
      </c>
      <c r="T11" s="7">
        <f t="shared" si="2"/>
        <v>41585.25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7">
        <f t="shared" si="1"/>
        <v>40404.208333333336</v>
      </c>
      <c r="T12" s="7">
        <f t="shared" si="2"/>
        <v>40452.208333333336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9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7">
        <f t="shared" si="1"/>
        <v>40442.208333333336</v>
      </c>
      <c r="T13" s="7">
        <f t="shared" si="2"/>
        <v>40448.208333333336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9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7">
        <f t="shared" si="1"/>
        <v>43760.208333333328</v>
      </c>
      <c r="T14" s="7">
        <f t="shared" si="2"/>
        <v>43768.208333333328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9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7">
        <f t="shared" si="1"/>
        <v>42532.208333333328</v>
      </c>
      <c r="T15" s="7">
        <f t="shared" si="2"/>
        <v>42544.208333333328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7">
        <f t="shared" si="1"/>
        <v>40974.25</v>
      </c>
      <c r="T16" s="7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9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7">
        <f t="shared" si="1"/>
        <v>43809.25</v>
      </c>
      <c r="T17" s="7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7">
        <f t="shared" si="1"/>
        <v>41661.25</v>
      </c>
      <c r="T18" s="7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7">
        <f t="shared" si="1"/>
        <v>40555.25</v>
      </c>
      <c r="T19" s="7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9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7">
        <f t="shared" si="1"/>
        <v>43351.208333333328</v>
      </c>
      <c r="T20" s="7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9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7">
        <f t="shared" si="1"/>
        <v>43528.25</v>
      </c>
      <c r="T21" s="7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9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7">
        <f t="shared" si="1"/>
        <v>41848.208333333336</v>
      </c>
      <c r="T22" s="7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9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7">
        <f t="shared" si="1"/>
        <v>40770.208333333336</v>
      </c>
      <c r="T23" s="7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9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7">
        <f t="shared" si="1"/>
        <v>43193.208333333328</v>
      </c>
      <c r="T24" s="7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9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7">
        <f t="shared" si="1"/>
        <v>43510.25</v>
      </c>
      <c r="T25" s="7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9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7">
        <f t="shared" si="1"/>
        <v>41811.208333333336</v>
      </c>
      <c r="T26" s="7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9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7">
        <f t="shared" si="1"/>
        <v>40681.208333333336</v>
      </c>
      <c r="T27" s="7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9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7">
        <f t="shared" si="1"/>
        <v>43312.208333333328</v>
      </c>
      <c r="T28" s="7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7">
        <f t="shared" si="1"/>
        <v>42280.208333333328</v>
      </c>
      <c r="T29" s="7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9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7">
        <f t="shared" si="1"/>
        <v>40218.25</v>
      </c>
      <c r="T30" s="7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9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7">
        <f t="shared" si="1"/>
        <v>43301.208333333328</v>
      </c>
      <c r="T31" s="7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9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7">
        <f t="shared" si="1"/>
        <v>43609.208333333328</v>
      </c>
      <c r="T32" s="7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9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7">
        <f t="shared" si="1"/>
        <v>42374.25</v>
      </c>
      <c r="T33" s="7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9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7">
        <f t="shared" si="1"/>
        <v>43110.25</v>
      </c>
      <c r="T34" s="7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9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7">
        <f t="shared" si="1"/>
        <v>41917.208333333336</v>
      </c>
      <c r="T35" s="7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7">
        <f t="shared" si="1"/>
        <v>42817.208333333328</v>
      </c>
      <c r="T36" s="7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9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7">
        <f t="shared" si="1"/>
        <v>43484.25</v>
      </c>
      <c r="T37" s="7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9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7">
        <f t="shared" si="1"/>
        <v>40600.25</v>
      </c>
      <c r="T38" s="7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7">
        <f t="shared" si="1"/>
        <v>43744.208333333328</v>
      </c>
      <c r="T39" s="7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9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7">
        <f t="shared" si="1"/>
        <v>40469.208333333336</v>
      </c>
      <c r="T40" s="7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7">
        <f t="shared" si="1"/>
        <v>41330.25</v>
      </c>
      <c r="T41" s="7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9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7">
        <f t="shared" si="1"/>
        <v>40334.208333333336</v>
      </c>
      <c r="T42" s="7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9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7">
        <f t="shared" si="1"/>
        <v>41156.208333333336</v>
      </c>
      <c r="T43" s="7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9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7">
        <f t="shared" si="1"/>
        <v>40728.208333333336</v>
      </c>
      <c r="T44" s="7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9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7">
        <f t="shared" si="1"/>
        <v>41844.208333333336</v>
      </c>
      <c r="T45" s="7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9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7">
        <f t="shared" si="1"/>
        <v>43541.208333333328</v>
      </c>
      <c r="T46" s="7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7">
        <f t="shared" si="1"/>
        <v>42676.208333333328</v>
      </c>
      <c r="T47" s="7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9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7">
        <f t="shared" si="1"/>
        <v>40367.208333333336</v>
      </c>
      <c r="T48" s="7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7">
        <f t="shared" si="1"/>
        <v>41727.208333333336</v>
      </c>
      <c r="T49" s="7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9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7">
        <f t="shared" si="1"/>
        <v>42180.208333333328</v>
      </c>
      <c r="T50" s="7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9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7">
        <f t="shared" si="1"/>
        <v>43758.208333333328</v>
      </c>
      <c r="T51" s="7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7">
        <f t="shared" si="1"/>
        <v>41487.208333333336</v>
      </c>
      <c r="T52" s="7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9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7">
        <f t="shared" si="1"/>
        <v>40995.208333333336</v>
      </c>
      <c r="T53" s="7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9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7">
        <f t="shared" si="1"/>
        <v>40436.208333333336</v>
      </c>
      <c r="T54" s="7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9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7">
        <f t="shared" si="1"/>
        <v>41779.208333333336</v>
      </c>
      <c r="T55" s="7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9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7">
        <f t="shared" si="1"/>
        <v>43170.25</v>
      </c>
      <c r="T56" s="7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9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7">
        <f t="shared" si="1"/>
        <v>43311.208333333328</v>
      </c>
      <c r="T57" s="7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9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7">
        <f t="shared" si="1"/>
        <v>42014.25</v>
      </c>
      <c r="T58" s="7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7">
        <f t="shared" si="1"/>
        <v>42979.208333333328</v>
      </c>
      <c r="T59" s="7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9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7">
        <f t="shared" si="1"/>
        <v>42268.208333333328</v>
      </c>
      <c r="T60" s="7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9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7">
        <f t="shared" si="1"/>
        <v>42898.208333333328</v>
      </c>
      <c r="T61" s="7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9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7">
        <f t="shared" si="1"/>
        <v>41107.208333333336</v>
      </c>
      <c r="T62" s="7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9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7">
        <f t="shared" si="1"/>
        <v>40595.25</v>
      </c>
      <c r="T63" s="7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9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7">
        <f t="shared" si="1"/>
        <v>42160.208333333328</v>
      </c>
      <c r="T64" s="7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7">
        <f t="shared" si="1"/>
        <v>42853.208333333328</v>
      </c>
      <c r="T65" s="7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14</v>
      </c>
      <c r="H66">
        <v>38</v>
      </c>
      <c r="I66" s="9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7">
        <f t="shared" ref="S66:S129" si="5">(((L66/60)/60)/24)+DATE(1970,1,1)</f>
        <v>43283.208333333328</v>
      </c>
      <c r="T66" s="7">
        <f t="shared" ref="T66:T129" si="6">(((M66/60)/60)/24)+DATE(1970,1,1)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9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7">
        <f t="shared" si="5"/>
        <v>40570.25</v>
      </c>
      <c r="T67" s="7">
        <f t="shared" si="6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7">
        <f t="shared" si="5"/>
        <v>42102.208333333328</v>
      </c>
      <c r="T68" s="7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7">
        <f t="shared" si="5"/>
        <v>40203.25</v>
      </c>
      <c r="T69" s="7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7">
        <f t="shared" si="5"/>
        <v>42943.208333333328</v>
      </c>
      <c r="T70" s="7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7">
        <f t="shared" si="5"/>
        <v>40531.25</v>
      </c>
      <c r="T71" s="7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7">
        <f t="shared" si="5"/>
        <v>40484.208333333336</v>
      </c>
      <c r="T72" s="7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7">
        <f t="shared" si="5"/>
        <v>43799.25</v>
      </c>
      <c r="T73" s="7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7">
        <f t="shared" si="5"/>
        <v>42186.208333333328</v>
      </c>
      <c r="T74" s="7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7">
        <f t="shared" si="5"/>
        <v>42701.25</v>
      </c>
      <c r="T75" s="7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7">
        <f t="shared" si="5"/>
        <v>42456.208333333328</v>
      </c>
      <c r="T76" s="7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7">
        <f t="shared" si="5"/>
        <v>43296.208333333328</v>
      </c>
      <c r="T77" s="7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7">
        <f t="shared" si="5"/>
        <v>42027.25</v>
      </c>
      <c r="T78" s="7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7">
        <f t="shared" si="5"/>
        <v>40448.208333333336</v>
      </c>
      <c r="T79" s="7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7">
        <f t="shared" si="5"/>
        <v>43206.208333333328</v>
      </c>
      <c r="T80" s="7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7">
        <f t="shared" si="5"/>
        <v>43267.208333333328</v>
      </c>
      <c r="T81" s="7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7">
        <f t="shared" si="5"/>
        <v>42976.208333333328</v>
      </c>
      <c r="T82" s="7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7">
        <f t="shared" si="5"/>
        <v>43062.25</v>
      </c>
      <c r="T83" s="7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7">
        <f t="shared" si="5"/>
        <v>43482.25</v>
      </c>
      <c r="T84" s="7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7">
        <f t="shared" si="5"/>
        <v>42579.208333333328</v>
      </c>
      <c r="T85" s="7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7">
        <f t="shared" si="5"/>
        <v>41118.208333333336</v>
      </c>
      <c r="T86" s="7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7">
        <f t="shared" si="5"/>
        <v>40797.208333333336</v>
      </c>
      <c r="T87" s="7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7">
        <f t="shared" si="5"/>
        <v>42128.208333333328</v>
      </c>
      <c r="T88" s="7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7">
        <f t="shared" si="5"/>
        <v>40610.25</v>
      </c>
      <c r="T89" s="7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7">
        <f t="shared" si="5"/>
        <v>42110.208333333328</v>
      </c>
      <c r="T90" s="7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7">
        <f t="shared" si="5"/>
        <v>40283.208333333336</v>
      </c>
      <c r="T91" s="7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7">
        <f t="shared" si="5"/>
        <v>42425.25</v>
      </c>
      <c r="T92" s="7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7">
        <f t="shared" si="5"/>
        <v>42588.208333333328</v>
      </c>
      <c r="T93" s="7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7">
        <f t="shared" si="5"/>
        <v>40352.208333333336</v>
      </c>
      <c r="T94" s="7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7">
        <f t="shared" si="5"/>
        <v>41202.208333333336</v>
      </c>
      <c r="T95" s="7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7">
        <f t="shared" si="5"/>
        <v>43562.208333333328</v>
      </c>
      <c r="T96" s="7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7">
        <f t="shared" si="5"/>
        <v>43752.208333333328</v>
      </c>
      <c r="T97" s="7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7">
        <f t="shared" si="5"/>
        <v>40612.25</v>
      </c>
      <c r="T98" s="7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7">
        <f t="shared" si="5"/>
        <v>42180.208333333328</v>
      </c>
      <c r="T99" s="7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7">
        <f t="shared" si="5"/>
        <v>42212.208333333328</v>
      </c>
      <c r="T100" s="7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7">
        <f t="shared" si="5"/>
        <v>41968.25</v>
      </c>
      <c r="T101" s="7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7">
        <f t="shared" si="5"/>
        <v>40835.208333333336</v>
      </c>
      <c r="T102" s="7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7">
        <f t="shared" si="5"/>
        <v>42056.25</v>
      </c>
      <c r="T103" s="7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7">
        <f t="shared" si="5"/>
        <v>43234.208333333328</v>
      </c>
      <c r="T104" s="7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7">
        <f t="shared" si="5"/>
        <v>40475.208333333336</v>
      </c>
      <c r="T105" s="7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7">
        <f t="shared" si="5"/>
        <v>42878.208333333328</v>
      </c>
      <c r="T106" s="7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7">
        <f t="shared" si="5"/>
        <v>41366.208333333336</v>
      </c>
      <c r="T107" s="7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7">
        <f t="shared" si="5"/>
        <v>43716.208333333328</v>
      </c>
      <c r="T108" s="7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7">
        <f t="shared" si="5"/>
        <v>43213.208333333328</v>
      </c>
      <c r="T109" s="7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7">
        <f t="shared" si="5"/>
        <v>41005.208333333336</v>
      </c>
      <c r="T110" s="7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7">
        <f t="shared" si="5"/>
        <v>41651.25</v>
      </c>
      <c r="T111" s="7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7">
        <f t="shared" si="5"/>
        <v>43354.208333333328</v>
      </c>
      <c r="T112" s="7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7">
        <f t="shared" si="5"/>
        <v>41174.208333333336</v>
      </c>
      <c r="T113" s="7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7">
        <f t="shared" si="5"/>
        <v>41875.208333333336</v>
      </c>
      <c r="T114" s="7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7">
        <f t="shared" si="5"/>
        <v>42990.208333333328</v>
      </c>
      <c r="T115" s="7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7">
        <f t="shared" si="5"/>
        <v>43564.208333333328</v>
      </c>
      <c r="T116" s="7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7">
        <f t="shared" si="5"/>
        <v>43056.25</v>
      </c>
      <c r="T117" s="7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7">
        <f t="shared" si="5"/>
        <v>42265.208333333328</v>
      </c>
      <c r="T118" s="7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7">
        <f t="shared" si="5"/>
        <v>40808.208333333336</v>
      </c>
      <c r="T119" s="7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7">
        <f t="shared" si="5"/>
        <v>41665.25</v>
      </c>
      <c r="T120" s="7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7">
        <f t="shared" si="5"/>
        <v>41806.208333333336</v>
      </c>
      <c r="T121" s="7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7">
        <f t="shared" si="5"/>
        <v>42111.208333333328</v>
      </c>
      <c r="T122" s="7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7">
        <f t="shared" si="5"/>
        <v>41917.208333333336</v>
      </c>
      <c r="T123" s="7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7">
        <f t="shared" si="5"/>
        <v>41970.25</v>
      </c>
      <c r="T124" s="7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7">
        <f t="shared" si="5"/>
        <v>42332.25</v>
      </c>
      <c r="T125" s="7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7">
        <f t="shared" si="5"/>
        <v>43598.208333333328</v>
      </c>
      <c r="T126" s="7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7">
        <f t="shared" si="5"/>
        <v>43362.208333333328</v>
      </c>
      <c r="T127" s="7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7">
        <f t="shared" si="5"/>
        <v>42596.208333333328</v>
      </c>
      <c r="T128" s="7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7">
        <f t="shared" si="5"/>
        <v>40310.208333333336</v>
      </c>
      <c r="T129" s="7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7">
        <f t="shared" ref="S130:S193" si="9">(((L130/60)/60)/24)+DATE(1970,1,1)</f>
        <v>40417.208333333336</v>
      </c>
      <c r="T130" s="7">
        <f t="shared" ref="T130:T193" si="10">(((M130/60)/60)/24)+DATE(1970,1,1)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s="9">
        <f t="shared" ref="I131:I194" si="11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7">
        <f t="shared" si="9"/>
        <v>42038.25</v>
      </c>
      <c r="T131" s="7">
        <f t="shared" si="10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9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7">
        <f t="shared" si="9"/>
        <v>40842.208333333336</v>
      </c>
      <c r="T132" s="7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9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7">
        <f t="shared" si="9"/>
        <v>41607.25</v>
      </c>
      <c r="T133" s="7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9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7">
        <f t="shared" si="9"/>
        <v>43112.25</v>
      </c>
      <c r="T134" s="7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9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7">
        <f t="shared" si="9"/>
        <v>40767.208333333336</v>
      </c>
      <c r="T135" s="7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9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7">
        <f t="shared" si="9"/>
        <v>40713.208333333336</v>
      </c>
      <c r="T136" s="7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9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7">
        <f t="shared" si="9"/>
        <v>41340.25</v>
      </c>
      <c r="T137" s="7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9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7">
        <f t="shared" si="9"/>
        <v>41797.208333333336</v>
      </c>
      <c r="T138" s="7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7">
        <f t="shared" si="9"/>
        <v>40457.208333333336</v>
      </c>
      <c r="T139" s="7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9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7">
        <f t="shared" si="9"/>
        <v>41180.208333333336</v>
      </c>
      <c r="T140" s="7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9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7">
        <f t="shared" si="9"/>
        <v>42115.208333333328</v>
      </c>
      <c r="T141" s="7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9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7">
        <f t="shared" si="9"/>
        <v>43156.25</v>
      </c>
      <c r="T142" s="7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9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7">
        <f t="shared" si="9"/>
        <v>42167.208333333328</v>
      </c>
      <c r="T143" s="7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9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7">
        <f t="shared" si="9"/>
        <v>41005.208333333336</v>
      </c>
      <c r="T144" s="7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7">
        <f t="shared" si="9"/>
        <v>40357.208333333336</v>
      </c>
      <c r="T145" s="7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9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7">
        <f t="shared" si="9"/>
        <v>43633.208333333328</v>
      </c>
      <c r="T146" s="7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9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7">
        <f t="shared" si="9"/>
        <v>41889.208333333336</v>
      </c>
      <c r="T147" s="7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9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7">
        <f t="shared" si="9"/>
        <v>40855.25</v>
      </c>
      <c r="T148" s="7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7">
        <f t="shared" si="9"/>
        <v>42534.208333333328</v>
      </c>
      <c r="T149" s="7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9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7">
        <f t="shared" si="9"/>
        <v>42941.208333333328</v>
      </c>
      <c r="T150" s="7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9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7">
        <f t="shared" si="9"/>
        <v>41275.25</v>
      </c>
      <c r="T151" s="7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7">
        <f t="shared" si="9"/>
        <v>43450.25</v>
      </c>
      <c r="T152" s="7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9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7">
        <f t="shared" si="9"/>
        <v>41799.208333333336</v>
      </c>
      <c r="T153" s="7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9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7">
        <f t="shared" si="9"/>
        <v>42783.25</v>
      </c>
      <c r="T154" s="7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9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7">
        <f t="shared" si="9"/>
        <v>41201.208333333336</v>
      </c>
      <c r="T155" s="7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9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7">
        <f t="shared" si="9"/>
        <v>42502.208333333328</v>
      </c>
      <c r="T156" s="7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9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7">
        <f t="shared" si="9"/>
        <v>40262.208333333336</v>
      </c>
      <c r="T157" s="7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9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7">
        <f t="shared" si="9"/>
        <v>43743.208333333328</v>
      </c>
      <c r="T158" s="7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7">
        <f t="shared" si="9"/>
        <v>41638.25</v>
      </c>
      <c r="T159" s="7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9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7">
        <f t="shared" si="9"/>
        <v>42346.25</v>
      </c>
      <c r="T160" s="7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9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7">
        <f t="shared" si="9"/>
        <v>43551.208333333328</v>
      </c>
      <c r="T161" s="7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9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7">
        <f t="shared" si="9"/>
        <v>43582.208333333328</v>
      </c>
      <c r="T162" s="7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9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7">
        <f t="shared" si="9"/>
        <v>42270.208333333328</v>
      </c>
      <c r="T163" s="7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9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7">
        <f t="shared" si="9"/>
        <v>43442.25</v>
      </c>
      <c r="T164" s="7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9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7">
        <f t="shared" si="9"/>
        <v>43028.208333333328</v>
      </c>
      <c r="T165" s="7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9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7">
        <f t="shared" si="9"/>
        <v>43016.208333333328</v>
      </c>
      <c r="T166" s="7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9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7">
        <f t="shared" si="9"/>
        <v>42948.208333333328</v>
      </c>
      <c r="T167" s="7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9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7">
        <f t="shared" si="9"/>
        <v>40534.25</v>
      </c>
      <c r="T168" s="7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7">
        <f t="shared" si="9"/>
        <v>41435.208333333336</v>
      </c>
      <c r="T169" s="7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9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7">
        <f t="shared" si="9"/>
        <v>43518.25</v>
      </c>
      <c r="T170" s="7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9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7">
        <f t="shared" si="9"/>
        <v>41077.208333333336</v>
      </c>
      <c r="T171" s="7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9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7">
        <f t="shared" si="9"/>
        <v>42950.208333333328</v>
      </c>
      <c r="T172" s="7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7">
        <f t="shared" si="9"/>
        <v>41718.208333333336</v>
      </c>
      <c r="T173" s="7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7">
        <f t="shared" si="9"/>
        <v>41839.208333333336</v>
      </c>
      <c r="T174" s="7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9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7">
        <f t="shared" si="9"/>
        <v>41412.208333333336</v>
      </c>
      <c r="T175" s="7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9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7">
        <f t="shared" si="9"/>
        <v>42282.208333333328</v>
      </c>
      <c r="T176" s="7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9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7">
        <f t="shared" si="9"/>
        <v>42613.208333333328</v>
      </c>
      <c r="T177" s="7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9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7">
        <f t="shared" si="9"/>
        <v>42616.208333333328</v>
      </c>
      <c r="T178" s="7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7">
        <f t="shared" si="9"/>
        <v>40497.25</v>
      </c>
      <c r="T179" s="7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9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7">
        <f t="shared" si="9"/>
        <v>42999.208333333328</v>
      </c>
      <c r="T180" s="7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9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7">
        <f t="shared" si="9"/>
        <v>41350.208333333336</v>
      </c>
      <c r="T181" s="7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9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7">
        <f t="shared" si="9"/>
        <v>40259.208333333336</v>
      </c>
      <c r="T182" s="7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9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7">
        <f t="shared" si="9"/>
        <v>43012.208333333328</v>
      </c>
      <c r="T183" s="7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9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7">
        <f t="shared" si="9"/>
        <v>43631.208333333328</v>
      </c>
      <c r="T184" s="7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9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7">
        <f t="shared" si="9"/>
        <v>40430.208333333336</v>
      </c>
      <c r="T185" s="7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9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7">
        <f t="shared" si="9"/>
        <v>43588.208333333328</v>
      </c>
      <c r="T186" s="7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9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7">
        <f t="shared" si="9"/>
        <v>43233.208333333328</v>
      </c>
      <c r="T187" s="7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9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7">
        <f t="shared" si="9"/>
        <v>41782.208333333336</v>
      </c>
      <c r="T188" s="7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7">
        <f t="shared" si="9"/>
        <v>41328.25</v>
      </c>
      <c r="T189" s="7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7">
        <f t="shared" si="9"/>
        <v>41975.25</v>
      </c>
      <c r="T190" s="7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9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7">
        <f t="shared" si="9"/>
        <v>42433.25</v>
      </c>
      <c r="T191" s="7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7">
        <f t="shared" si="9"/>
        <v>41429.208333333336</v>
      </c>
      <c r="T192" s="7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9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7">
        <f t="shared" si="9"/>
        <v>43536.208333333328</v>
      </c>
      <c r="T193" s="7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14</v>
      </c>
      <c r="H194">
        <v>243</v>
      </c>
      <c r="I194" s="9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7">
        <f t="shared" ref="S194:S257" si="13">(((L194/60)/60)/24)+DATE(1970,1,1)</f>
        <v>41817.208333333336</v>
      </c>
      <c r="T194" s="7">
        <f t="shared" ref="T194:T257" si="14">(((M194/60)/60)/24)+DATE(1970,1,1)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s="9">
        <f t="shared" ref="I195:I258" si="15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7">
        <f t="shared" si="13"/>
        <v>43198.208333333328</v>
      </c>
      <c r="T195" s="7">
        <f t="shared" si="14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9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7">
        <f t="shared" si="13"/>
        <v>42261.208333333328</v>
      </c>
      <c r="T196" s="7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9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7">
        <f t="shared" si="13"/>
        <v>43310.208333333328</v>
      </c>
      <c r="T197" s="7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7">
        <f t="shared" si="13"/>
        <v>42616.208333333328</v>
      </c>
      <c r="T198" s="7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7">
        <f t="shared" si="13"/>
        <v>42909.208333333328</v>
      </c>
      <c r="T199" s="7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9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7">
        <f t="shared" si="13"/>
        <v>40396.208333333336</v>
      </c>
      <c r="T200" s="7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9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7">
        <f t="shared" si="13"/>
        <v>42192.208333333328</v>
      </c>
      <c r="T201" s="7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7">
        <f t="shared" si="13"/>
        <v>40262.208333333336</v>
      </c>
      <c r="T202" s="7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9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7">
        <f t="shared" si="13"/>
        <v>41845.208333333336</v>
      </c>
      <c r="T203" s="7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9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7">
        <f t="shared" si="13"/>
        <v>40818.208333333336</v>
      </c>
      <c r="T204" s="7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9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7">
        <f t="shared" si="13"/>
        <v>42752.25</v>
      </c>
      <c r="T205" s="7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7">
        <f t="shared" si="13"/>
        <v>40636.208333333336</v>
      </c>
      <c r="T206" s="7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7">
        <f t="shared" si="13"/>
        <v>43390.208333333328</v>
      </c>
      <c r="T207" s="7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9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7">
        <f t="shared" si="13"/>
        <v>40236.25</v>
      </c>
      <c r="T208" s="7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7">
        <f t="shared" si="13"/>
        <v>43340.208333333328</v>
      </c>
      <c r="T209" s="7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9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7">
        <f t="shared" si="13"/>
        <v>43048.25</v>
      </c>
      <c r="T210" s="7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9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7">
        <f t="shared" si="13"/>
        <v>42496.208333333328</v>
      </c>
      <c r="T211" s="7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9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7">
        <f t="shared" si="13"/>
        <v>42797.25</v>
      </c>
      <c r="T212" s="7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9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7">
        <f t="shared" si="13"/>
        <v>41513.208333333336</v>
      </c>
      <c r="T213" s="7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9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7">
        <f t="shared" si="13"/>
        <v>43814.25</v>
      </c>
      <c r="T214" s="7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9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7">
        <f t="shared" si="13"/>
        <v>40488.208333333336</v>
      </c>
      <c r="T215" s="7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9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7">
        <f t="shared" si="13"/>
        <v>40409.208333333336</v>
      </c>
      <c r="T216" s="7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9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7">
        <f t="shared" si="13"/>
        <v>43509.25</v>
      </c>
      <c r="T217" s="7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9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7">
        <f t="shared" si="13"/>
        <v>40869.25</v>
      </c>
      <c r="T218" s="7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7">
        <f t="shared" si="13"/>
        <v>43583.208333333328</v>
      </c>
      <c r="T219" s="7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9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7">
        <f t="shared" si="13"/>
        <v>40858.25</v>
      </c>
      <c r="T220" s="7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9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7">
        <f t="shared" si="13"/>
        <v>41137.208333333336</v>
      </c>
      <c r="T221" s="7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9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7">
        <f t="shared" si="13"/>
        <v>40725.208333333336</v>
      </c>
      <c r="T222" s="7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9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7">
        <f t="shared" si="13"/>
        <v>41081.208333333336</v>
      </c>
      <c r="T223" s="7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9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7">
        <f t="shared" si="13"/>
        <v>41914.208333333336</v>
      </c>
      <c r="T224" s="7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9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7">
        <f t="shared" si="13"/>
        <v>42445.208333333328</v>
      </c>
      <c r="T225" s="7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9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7">
        <f t="shared" si="13"/>
        <v>41906.208333333336</v>
      </c>
      <c r="T226" s="7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9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7">
        <f t="shared" si="13"/>
        <v>41762.208333333336</v>
      </c>
      <c r="T227" s="7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9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7">
        <f t="shared" si="13"/>
        <v>40276.208333333336</v>
      </c>
      <c r="T228" s="7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7">
        <f t="shared" si="13"/>
        <v>42139.208333333328</v>
      </c>
      <c r="T229" s="7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9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7">
        <f t="shared" si="13"/>
        <v>42613.208333333328</v>
      </c>
      <c r="T230" s="7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9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7">
        <f t="shared" si="13"/>
        <v>42887.208333333328</v>
      </c>
      <c r="T231" s="7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9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7">
        <f t="shared" si="13"/>
        <v>43805.25</v>
      </c>
      <c r="T232" s="7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9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7">
        <f t="shared" si="13"/>
        <v>41415.208333333336</v>
      </c>
      <c r="T233" s="7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9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7">
        <f t="shared" si="13"/>
        <v>42576.208333333328</v>
      </c>
      <c r="T234" s="7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9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7">
        <f t="shared" si="13"/>
        <v>40706.208333333336</v>
      </c>
      <c r="T235" s="7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9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7">
        <f t="shared" si="13"/>
        <v>42969.208333333328</v>
      </c>
      <c r="T236" s="7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9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7">
        <f t="shared" si="13"/>
        <v>42779.25</v>
      </c>
      <c r="T237" s="7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9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7">
        <f t="shared" si="13"/>
        <v>43641.208333333328</v>
      </c>
      <c r="T238" s="7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7">
        <f t="shared" si="13"/>
        <v>41754.208333333336</v>
      </c>
      <c r="T239" s="7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9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7">
        <f t="shared" si="13"/>
        <v>43083.25</v>
      </c>
      <c r="T240" s="7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9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7">
        <f t="shared" si="13"/>
        <v>42245.208333333328</v>
      </c>
      <c r="T241" s="7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9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7">
        <f t="shared" si="13"/>
        <v>40396.208333333336</v>
      </c>
      <c r="T242" s="7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9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7">
        <f t="shared" si="13"/>
        <v>41742.208333333336</v>
      </c>
      <c r="T243" s="7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7">
        <f t="shared" si="13"/>
        <v>42865.208333333328</v>
      </c>
      <c r="T244" s="7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9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7">
        <f t="shared" si="13"/>
        <v>43163.25</v>
      </c>
      <c r="T245" s="7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9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7">
        <f t="shared" si="13"/>
        <v>41834.208333333336</v>
      </c>
      <c r="T246" s="7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9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7">
        <f t="shared" si="13"/>
        <v>41736.208333333336</v>
      </c>
      <c r="T247" s="7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9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7">
        <f t="shared" si="13"/>
        <v>41491.208333333336</v>
      </c>
      <c r="T248" s="7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7">
        <f t="shared" si="13"/>
        <v>42726.25</v>
      </c>
      <c r="T249" s="7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9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7">
        <f t="shared" si="13"/>
        <v>42004.25</v>
      </c>
      <c r="T250" s="7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9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7">
        <f t="shared" si="13"/>
        <v>42006.25</v>
      </c>
      <c r="T251" s="7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7">
        <f t="shared" si="13"/>
        <v>40203.25</v>
      </c>
      <c r="T252" s="7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9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7">
        <f t="shared" si="13"/>
        <v>41252.25</v>
      </c>
      <c r="T253" s="7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9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7">
        <f t="shared" si="13"/>
        <v>41572.208333333336</v>
      </c>
      <c r="T254" s="7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9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7">
        <f t="shared" si="13"/>
        <v>40641.208333333336</v>
      </c>
      <c r="T255" s="7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9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7">
        <f t="shared" si="13"/>
        <v>42787.25</v>
      </c>
      <c r="T256" s="7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9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7">
        <f t="shared" si="13"/>
        <v>40590.25</v>
      </c>
      <c r="T257" s="7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14</v>
      </c>
      <c r="H258">
        <v>15</v>
      </c>
      <c r="I258" s="9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7">
        <f t="shared" ref="S258:S321" si="17">(((L258/60)/60)/24)+DATE(1970,1,1)</f>
        <v>42393.25</v>
      </c>
      <c r="T258" s="7">
        <f t="shared" ref="T258:T321" si="18">(((M258/60)/60)/24)+DATE(1970,1,1)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s="9">
        <f t="shared" ref="I259:I322" si="1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7">
        <f t="shared" si="17"/>
        <v>41338.25</v>
      </c>
      <c r="T259" s="7">
        <f t="shared" si="18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9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7">
        <f t="shared" si="17"/>
        <v>42712.25</v>
      </c>
      <c r="T260" s="7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9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7">
        <f t="shared" si="17"/>
        <v>41251.25</v>
      </c>
      <c r="T261" s="7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9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7">
        <f t="shared" si="17"/>
        <v>41180.208333333336</v>
      </c>
      <c r="T262" s="7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9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7">
        <f t="shared" si="17"/>
        <v>40415.208333333336</v>
      </c>
      <c r="T263" s="7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9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7">
        <f t="shared" si="17"/>
        <v>40638.208333333336</v>
      </c>
      <c r="T264" s="7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9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7">
        <f t="shared" si="17"/>
        <v>40187.25</v>
      </c>
      <c r="T265" s="7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9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7">
        <f t="shared" si="17"/>
        <v>41317.25</v>
      </c>
      <c r="T266" s="7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9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7">
        <f t="shared" si="17"/>
        <v>42372.25</v>
      </c>
      <c r="T267" s="7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9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7">
        <f t="shared" si="17"/>
        <v>41950.25</v>
      </c>
      <c r="T268" s="7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7">
        <f t="shared" si="17"/>
        <v>41206.208333333336</v>
      </c>
      <c r="T269" s="7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9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7">
        <f t="shared" si="17"/>
        <v>41186.208333333336</v>
      </c>
      <c r="T270" s="7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9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7">
        <f t="shared" si="17"/>
        <v>43496.25</v>
      </c>
      <c r="T271" s="7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9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7">
        <f t="shared" si="17"/>
        <v>40514.25</v>
      </c>
      <c r="T272" s="7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9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7">
        <f t="shared" si="17"/>
        <v>42345.25</v>
      </c>
      <c r="T273" s="7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9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7">
        <f t="shared" si="17"/>
        <v>43656.208333333328</v>
      </c>
      <c r="T274" s="7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9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7">
        <f t="shared" si="17"/>
        <v>42995.208333333328</v>
      </c>
      <c r="T275" s="7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9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7">
        <f t="shared" si="17"/>
        <v>43045.25</v>
      </c>
      <c r="T276" s="7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9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7">
        <f t="shared" si="17"/>
        <v>43561.208333333328</v>
      </c>
      <c r="T277" s="7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9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7">
        <f t="shared" si="17"/>
        <v>41018.208333333336</v>
      </c>
      <c r="T278" s="7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7">
        <f t="shared" si="17"/>
        <v>40378.208333333336</v>
      </c>
      <c r="T279" s="7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9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7">
        <f t="shared" si="17"/>
        <v>41239.25</v>
      </c>
      <c r="T280" s="7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9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7">
        <f t="shared" si="17"/>
        <v>43346.208333333328</v>
      </c>
      <c r="T281" s="7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9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7">
        <f t="shared" si="17"/>
        <v>43060.25</v>
      </c>
      <c r="T282" s="7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9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7">
        <f t="shared" si="17"/>
        <v>40979.25</v>
      </c>
      <c r="T283" s="7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9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7">
        <f t="shared" si="17"/>
        <v>42701.25</v>
      </c>
      <c r="T284" s="7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9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7">
        <f t="shared" si="17"/>
        <v>42520.208333333328</v>
      </c>
      <c r="T285" s="7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9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7">
        <f t="shared" si="17"/>
        <v>41030.208333333336</v>
      </c>
      <c r="T286" s="7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9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7">
        <f t="shared" si="17"/>
        <v>42623.208333333328</v>
      </c>
      <c r="T287" s="7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9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7">
        <f t="shared" si="17"/>
        <v>42697.25</v>
      </c>
      <c r="T288" s="7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7">
        <f t="shared" si="17"/>
        <v>42122.208333333328</v>
      </c>
      <c r="T289" s="7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9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7">
        <f t="shared" si="17"/>
        <v>40982.208333333336</v>
      </c>
      <c r="T290" s="7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9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7">
        <f t="shared" si="17"/>
        <v>42219.208333333328</v>
      </c>
      <c r="T291" s="7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9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7">
        <f t="shared" si="17"/>
        <v>41404.208333333336</v>
      </c>
      <c r="T292" s="7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9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7">
        <f t="shared" si="17"/>
        <v>40831.208333333336</v>
      </c>
      <c r="T293" s="7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7">
        <f t="shared" si="17"/>
        <v>40984.208333333336</v>
      </c>
      <c r="T294" s="7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9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7">
        <f t="shared" si="17"/>
        <v>40456.208333333336</v>
      </c>
      <c r="T295" s="7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9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7">
        <f t="shared" si="17"/>
        <v>43399.208333333328</v>
      </c>
      <c r="T296" s="7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9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7">
        <f t="shared" si="17"/>
        <v>41562.208333333336</v>
      </c>
      <c r="T297" s="7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9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7">
        <f t="shared" si="17"/>
        <v>43493.25</v>
      </c>
      <c r="T298" s="7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7">
        <f t="shared" si="17"/>
        <v>41653.25</v>
      </c>
      <c r="T299" s="7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9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7">
        <f t="shared" si="17"/>
        <v>42426.25</v>
      </c>
      <c r="T300" s="7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9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7">
        <f t="shared" si="17"/>
        <v>42432.25</v>
      </c>
      <c r="T301" s="7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7">
        <f t="shared" si="17"/>
        <v>42977.208333333328</v>
      </c>
      <c r="T302" s="7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9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7">
        <f t="shared" si="17"/>
        <v>42061.25</v>
      </c>
      <c r="T303" s="7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9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7">
        <f t="shared" si="17"/>
        <v>43345.208333333328</v>
      </c>
      <c r="T304" s="7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9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7">
        <f t="shared" si="17"/>
        <v>42376.25</v>
      </c>
      <c r="T305" s="7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9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7">
        <f t="shared" si="17"/>
        <v>42589.208333333328</v>
      </c>
      <c r="T306" s="7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9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7">
        <f t="shared" si="17"/>
        <v>42448.208333333328</v>
      </c>
      <c r="T307" s="7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9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7">
        <f t="shared" si="17"/>
        <v>42930.208333333328</v>
      </c>
      <c r="T308" s="7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7">
        <f t="shared" si="17"/>
        <v>41066.208333333336</v>
      </c>
      <c r="T309" s="7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9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7">
        <f t="shared" si="17"/>
        <v>40651.208333333336</v>
      </c>
      <c r="T310" s="7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7">
        <f t="shared" si="17"/>
        <v>40807.208333333336</v>
      </c>
      <c r="T311" s="7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7">
        <f t="shared" si="17"/>
        <v>40277.208333333336</v>
      </c>
      <c r="T312" s="7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9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7">
        <f t="shared" si="17"/>
        <v>40590.25</v>
      </c>
      <c r="T313" s="7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9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7">
        <f t="shared" si="17"/>
        <v>41572.208333333336</v>
      </c>
      <c r="T314" s="7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7">
        <f t="shared" si="17"/>
        <v>40966.25</v>
      </c>
      <c r="T315" s="7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9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7">
        <f t="shared" si="17"/>
        <v>43536.208333333328</v>
      </c>
      <c r="T316" s="7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9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7">
        <f t="shared" si="17"/>
        <v>41783.208333333336</v>
      </c>
      <c r="T317" s="7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9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7">
        <f t="shared" si="17"/>
        <v>43788.25</v>
      </c>
      <c r="T318" s="7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7">
        <f t="shared" si="17"/>
        <v>42869.208333333328</v>
      </c>
      <c r="T319" s="7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9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7">
        <f t="shared" si="17"/>
        <v>41684.25</v>
      </c>
      <c r="T320" s="7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9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7">
        <f t="shared" si="17"/>
        <v>40402.208333333336</v>
      </c>
      <c r="T321" s="7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14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7">
        <f t="shared" ref="S322:S385" si="21">(((L322/60)/60)/24)+DATE(1970,1,1)</f>
        <v>40673.208333333336</v>
      </c>
      <c r="T322" s="7">
        <f t="shared" ref="T322:T385" si="22">(((M322/60)/60)/24)+DATE(1970,1,1)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s="9">
        <f t="shared" ref="I323:I386" si="23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7">
        <f t="shared" si="21"/>
        <v>40634.208333333336</v>
      </c>
      <c r="T323" s="7">
        <f t="shared" si="22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9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7">
        <f t="shared" si="21"/>
        <v>40507.25</v>
      </c>
      <c r="T324" s="7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9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7">
        <f t="shared" si="21"/>
        <v>41725.208333333336</v>
      </c>
      <c r="T325" s="7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9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7">
        <f t="shared" si="21"/>
        <v>42176.208333333328</v>
      </c>
      <c r="T326" s="7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9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7">
        <f t="shared" si="21"/>
        <v>43267.208333333328</v>
      </c>
      <c r="T327" s="7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9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7">
        <f t="shared" si="21"/>
        <v>42364.25</v>
      </c>
      <c r="T328" s="7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7">
        <f t="shared" si="21"/>
        <v>43705.208333333328</v>
      </c>
      <c r="T329" s="7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9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7">
        <f t="shared" si="21"/>
        <v>43434.25</v>
      </c>
      <c r="T330" s="7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9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7">
        <f t="shared" si="21"/>
        <v>42716.25</v>
      </c>
      <c r="T331" s="7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9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7">
        <f t="shared" si="21"/>
        <v>43077.25</v>
      </c>
      <c r="T332" s="7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9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7">
        <f t="shared" si="21"/>
        <v>40896.25</v>
      </c>
      <c r="T333" s="7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9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7">
        <f t="shared" si="21"/>
        <v>41361.208333333336</v>
      </c>
      <c r="T334" s="7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9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7">
        <f t="shared" si="21"/>
        <v>43424.25</v>
      </c>
      <c r="T335" s="7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9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7">
        <f t="shared" si="21"/>
        <v>43110.25</v>
      </c>
      <c r="T336" s="7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9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7">
        <f t="shared" si="21"/>
        <v>43784.25</v>
      </c>
      <c r="T337" s="7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9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7">
        <f t="shared" si="21"/>
        <v>40527.25</v>
      </c>
      <c r="T338" s="7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7">
        <f t="shared" si="21"/>
        <v>43780.25</v>
      </c>
      <c r="T339" s="7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9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7">
        <f t="shared" si="21"/>
        <v>40821.208333333336</v>
      </c>
      <c r="T340" s="7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9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7">
        <f t="shared" si="21"/>
        <v>42949.208333333328</v>
      </c>
      <c r="T341" s="7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9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7">
        <f t="shared" si="21"/>
        <v>40889.25</v>
      </c>
      <c r="T342" s="7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9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7">
        <f t="shared" si="21"/>
        <v>42244.208333333328</v>
      </c>
      <c r="T343" s="7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9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7">
        <f t="shared" si="21"/>
        <v>41475.208333333336</v>
      </c>
      <c r="T344" s="7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9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7">
        <f t="shared" si="21"/>
        <v>41597.25</v>
      </c>
      <c r="T345" s="7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9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7">
        <f t="shared" si="21"/>
        <v>43122.25</v>
      </c>
      <c r="T346" s="7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9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7">
        <f t="shared" si="21"/>
        <v>42194.208333333328</v>
      </c>
      <c r="T347" s="7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7">
        <f t="shared" si="21"/>
        <v>42971.208333333328</v>
      </c>
      <c r="T348" s="7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7">
        <f t="shared" si="21"/>
        <v>42046.25</v>
      </c>
      <c r="T349" s="7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9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7">
        <f t="shared" si="21"/>
        <v>42782.25</v>
      </c>
      <c r="T350" s="7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9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7">
        <f t="shared" si="21"/>
        <v>42930.208333333328</v>
      </c>
      <c r="T351" s="7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7">
        <f t="shared" si="21"/>
        <v>42144.208333333328</v>
      </c>
      <c r="T352" s="7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9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7">
        <f t="shared" si="21"/>
        <v>42240.208333333328</v>
      </c>
      <c r="T353" s="7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9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7">
        <f t="shared" si="21"/>
        <v>42315.25</v>
      </c>
      <c r="T354" s="7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9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7">
        <f t="shared" si="21"/>
        <v>43651.208333333328</v>
      </c>
      <c r="T355" s="7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7">
        <f t="shared" si="21"/>
        <v>41520.208333333336</v>
      </c>
      <c r="T356" s="7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9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7">
        <f t="shared" si="21"/>
        <v>42757.25</v>
      </c>
      <c r="T357" s="7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7">
        <f t="shared" si="21"/>
        <v>40922.25</v>
      </c>
      <c r="T358" s="7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7">
        <f t="shared" si="21"/>
        <v>42250.208333333328</v>
      </c>
      <c r="T359" s="7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9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7">
        <f t="shared" si="21"/>
        <v>43322.208333333328</v>
      </c>
      <c r="T360" s="7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9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7">
        <f t="shared" si="21"/>
        <v>40782.208333333336</v>
      </c>
      <c r="T361" s="7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9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7">
        <f t="shared" si="21"/>
        <v>40544.25</v>
      </c>
      <c r="T362" s="7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9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7">
        <f t="shared" si="21"/>
        <v>43015.208333333328</v>
      </c>
      <c r="T363" s="7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9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7">
        <f t="shared" si="21"/>
        <v>40570.25</v>
      </c>
      <c r="T364" s="7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9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7">
        <f t="shared" si="21"/>
        <v>40904.25</v>
      </c>
      <c r="T365" s="7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9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7">
        <f t="shared" si="21"/>
        <v>43164.25</v>
      </c>
      <c r="T366" s="7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9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7">
        <f t="shared" si="21"/>
        <v>42733.25</v>
      </c>
      <c r="T367" s="7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9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7">
        <f t="shared" si="21"/>
        <v>40546.25</v>
      </c>
      <c r="T368" s="7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7">
        <f t="shared" si="21"/>
        <v>41930.208333333336</v>
      </c>
      <c r="T369" s="7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9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7">
        <f t="shared" si="21"/>
        <v>40464.208333333336</v>
      </c>
      <c r="T370" s="7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9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7">
        <f t="shared" si="21"/>
        <v>41308.25</v>
      </c>
      <c r="T371" s="7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9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7">
        <f t="shared" si="21"/>
        <v>43570.208333333328</v>
      </c>
      <c r="T372" s="7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9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7">
        <f t="shared" si="21"/>
        <v>42043.25</v>
      </c>
      <c r="T373" s="7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9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7">
        <f t="shared" si="21"/>
        <v>42012.25</v>
      </c>
      <c r="T374" s="7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9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7">
        <f t="shared" si="21"/>
        <v>42964.208333333328</v>
      </c>
      <c r="T375" s="7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9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7">
        <f t="shared" si="21"/>
        <v>43476.25</v>
      </c>
      <c r="T376" s="7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7">
        <f t="shared" si="21"/>
        <v>42293.208333333328</v>
      </c>
      <c r="T377" s="7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9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7">
        <f t="shared" si="21"/>
        <v>41826.208333333336</v>
      </c>
      <c r="T378" s="7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7">
        <f t="shared" si="21"/>
        <v>43760.208333333328</v>
      </c>
      <c r="T379" s="7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9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7">
        <f t="shared" si="21"/>
        <v>43241.208333333328</v>
      </c>
      <c r="T380" s="7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9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7">
        <f t="shared" si="21"/>
        <v>40843.208333333336</v>
      </c>
      <c r="T381" s="7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9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7">
        <f t="shared" si="21"/>
        <v>41448.208333333336</v>
      </c>
      <c r="T382" s="7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9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7">
        <f t="shared" si="21"/>
        <v>42163.208333333328</v>
      </c>
      <c r="T383" s="7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9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7">
        <f t="shared" si="21"/>
        <v>43024.208333333328</v>
      </c>
      <c r="T384" s="7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9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7">
        <f t="shared" si="21"/>
        <v>43509.25</v>
      </c>
      <c r="T385" s="7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20</v>
      </c>
      <c r="H386">
        <v>4799</v>
      </c>
      <c r="I386" s="9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7">
        <f t="shared" ref="S386:S449" si="25">(((L386/60)/60)/24)+DATE(1970,1,1)</f>
        <v>42776.25</v>
      </c>
      <c r="T386" s="7">
        <f t="shared" ref="T386:T449" si="26">(((M386/60)/60)/24)+DATE(1970,1,1)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s="9">
        <f t="shared" ref="I387:I450" si="2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7">
        <f t="shared" si="25"/>
        <v>43553.208333333328</v>
      </c>
      <c r="T387" s="7">
        <f t="shared" si="26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9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7">
        <f t="shared" si="25"/>
        <v>40355.208333333336</v>
      </c>
      <c r="T388" s="7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7">
        <f t="shared" si="25"/>
        <v>41072.208333333336</v>
      </c>
      <c r="T389" s="7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9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7">
        <f t="shared" si="25"/>
        <v>40912.25</v>
      </c>
      <c r="T390" s="7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9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7">
        <f t="shared" si="25"/>
        <v>40479.208333333336</v>
      </c>
      <c r="T391" s="7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7">
        <f t="shared" si="25"/>
        <v>41530.208333333336</v>
      </c>
      <c r="T392" s="7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9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7">
        <f t="shared" si="25"/>
        <v>41653.25</v>
      </c>
      <c r="T393" s="7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9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7">
        <f t="shared" si="25"/>
        <v>40549.25</v>
      </c>
      <c r="T394" s="7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9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7">
        <f t="shared" si="25"/>
        <v>42933.208333333328</v>
      </c>
      <c r="T395" s="7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9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7">
        <f t="shared" si="25"/>
        <v>41484.208333333336</v>
      </c>
      <c r="T396" s="7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9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7">
        <f t="shared" si="25"/>
        <v>40885.25</v>
      </c>
      <c r="T397" s="7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9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7">
        <f t="shared" si="25"/>
        <v>43378.208333333328</v>
      </c>
      <c r="T398" s="7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7">
        <f t="shared" si="25"/>
        <v>41417.208333333336</v>
      </c>
      <c r="T399" s="7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9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7">
        <f t="shared" si="25"/>
        <v>43228.208333333328</v>
      </c>
      <c r="T400" s="7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9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7">
        <f t="shared" si="25"/>
        <v>40576.25</v>
      </c>
      <c r="T401" s="7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7">
        <f t="shared" si="25"/>
        <v>41502.208333333336</v>
      </c>
      <c r="T402" s="7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9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7">
        <f t="shared" si="25"/>
        <v>43765.208333333328</v>
      </c>
      <c r="T403" s="7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7">
        <f t="shared" si="25"/>
        <v>40914.25</v>
      </c>
      <c r="T404" s="7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9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7">
        <f t="shared" si="25"/>
        <v>40310.208333333336</v>
      </c>
      <c r="T405" s="7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9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7">
        <f t="shared" si="25"/>
        <v>43053.25</v>
      </c>
      <c r="T406" s="7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9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7">
        <f t="shared" si="25"/>
        <v>43255.208333333328</v>
      </c>
      <c r="T407" s="7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9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7">
        <f t="shared" si="25"/>
        <v>41304.25</v>
      </c>
      <c r="T408" s="7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7">
        <f t="shared" si="25"/>
        <v>43751.208333333328</v>
      </c>
      <c r="T409" s="7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9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7">
        <f t="shared" si="25"/>
        <v>42541.208333333328</v>
      </c>
      <c r="T410" s="7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9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7">
        <f t="shared" si="25"/>
        <v>42843.208333333328</v>
      </c>
      <c r="T411" s="7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9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7">
        <f t="shared" si="25"/>
        <v>42122.208333333328</v>
      </c>
      <c r="T412" s="7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9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7">
        <f t="shared" si="25"/>
        <v>42884.208333333328</v>
      </c>
      <c r="T413" s="7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9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7">
        <f t="shared" si="25"/>
        <v>41642.25</v>
      </c>
      <c r="T414" s="7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9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7">
        <f t="shared" si="25"/>
        <v>43431.25</v>
      </c>
      <c r="T415" s="7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9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7">
        <f t="shared" si="25"/>
        <v>40288.208333333336</v>
      </c>
      <c r="T416" s="7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9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7">
        <f t="shared" si="25"/>
        <v>40921.25</v>
      </c>
      <c r="T417" s="7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9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7">
        <f t="shared" si="25"/>
        <v>40560.25</v>
      </c>
      <c r="T418" s="7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7">
        <f t="shared" si="25"/>
        <v>43407.208333333328</v>
      </c>
      <c r="T419" s="7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9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7">
        <f t="shared" si="25"/>
        <v>41035.208333333336</v>
      </c>
      <c r="T420" s="7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9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7">
        <f t="shared" si="25"/>
        <v>40899.25</v>
      </c>
      <c r="T421" s="7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9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7">
        <f t="shared" si="25"/>
        <v>42911.208333333328</v>
      </c>
      <c r="T422" s="7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9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7">
        <f t="shared" si="25"/>
        <v>42915.208333333328</v>
      </c>
      <c r="T423" s="7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9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7">
        <f t="shared" si="25"/>
        <v>40285.208333333336</v>
      </c>
      <c r="T424" s="7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9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7">
        <f t="shared" si="25"/>
        <v>40808.208333333336</v>
      </c>
      <c r="T425" s="7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9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7">
        <f t="shared" si="25"/>
        <v>43208.208333333328</v>
      </c>
      <c r="T426" s="7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9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7">
        <f t="shared" si="25"/>
        <v>42213.208333333328</v>
      </c>
      <c r="T427" s="7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9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7">
        <f t="shared" si="25"/>
        <v>41332.25</v>
      </c>
      <c r="T428" s="7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7">
        <f t="shared" si="25"/>
        <v>41895.208333333336</v>
      </c>
      <c r="T429" s="7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9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7">
        <f t="shared" si="25"/>
        <v>40585.25</v>
      </c>
      <c r="T430" s="7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9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7">
        <f t="shared" si="25"/>
        <v>41680.25</v>
      </c>
      <c r="T431" s="7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9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7">
        <f t="shared" si="25"/>
        <v>43737.208333333328</v>
      </c>
      <c r="T432" s="7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9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7">
        <f t="shared" si="25"/>
        <v>43273.208333333328</v>
      </c>
      <c r="T433" s="7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9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7">
        <f t="shared" si="25"/>
        <v>41761.208333333336</v>
      </c>
      <c r="T434" s="7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9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7">
        <f t="shared" si="25"/>
        <v>41603.25</v>
      </c>
      <c r="T435" s="7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7">
        <f t="shared" si="25"/>
        <v>42705.25</v>
      </c>
      <c r="T436" s="7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9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7">
        <f t="shared" si="25"/>
        <v>41988.25</v>
      </c>
      <c r="T437" s="7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9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7">
        <f t="shared" si="25"/>
        <v>43575.208333333328</v>
      </c>
      <c r="T438" s="7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7">
        <f t="shared" si="25"/>
        <v>42260.208333333328</v>
      </c>
      <c r="T439" s="7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9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7">
        <f t="shared" si="25"/>
        <v>41337.25</v>
      </c>
      <c r="T440" s="7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9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7">
        <f t="shared" si="25"/>
        <v>42680.208333333328</v>
      </c>
      <c r="T441" s="7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9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7">
        <f t="shared" si="25"/>
        <v>42916.208333333328</v>
      </c>
      <c r="T442" s="7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7">
        <f t="shared" si="25"/>
        <v>41025.208333333336</v>
      </c>
      <c r="T443" s="7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9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7">
        <f t="shared" si="25"/>
        <v>42980.208333333328</v>
      </c>
      <c r="T444" s="7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9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7">
        <f t="shared" si="25"/>
        <v>40451.208333333336</v>
      </c>
      <c r="T445" s="7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9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7">
        <f t="shared" si="25"/>
        <v>40748.208333333336</v>
      </c>
      <c r="T446" s="7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9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7">
        <f t="shared" si="25"/>
        <v>40515.25</v>
      </c>
      <c r="T447" s="7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9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7">
        <f t="shared" si="25"/>
        <v>41261.25</v>
      </c>
      <c r="T448" s="7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7">
        <f t="shared" si="25"/>
        <v>43088.25</v>
      </c>
      <c r="T449" s="7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14</v>
      </c>
      <c r="H450">
        <v>605</v>
      </c>
      <c r="I450" s="9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7">
        <f t="shared" ref="S450:S513" si="29">(((L450/60)/60)/24)+DATE(1970,1,1)</f>
        <v>41378.208333333336</v>
      </c>
      <c r="T450" s="7">
        <f t="shared" ref="T450:T513" si="30">(((M450/60)/60)/24)+DATE(1970,1,1)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s="9">
        <f t="shared" ref="I451:I514" si="31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7">
        <f t="shared" si="29"/>
        <v>43530.25</v>
      </c>
      <c r="T451" s="7">
        <f t="shared" si="30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9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7">
        <f t="shared" si="29"/>
        <v>43394.208333333328</v>
      </c>
      <c r="T452" s="7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9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7">
        <f t="shared" si="29"/>
        <v>42935.208333333328</v>
      </c>
      <c r="T453" s="7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9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7">
        <f t="shared" si="29"/>
        <v>40365.208333333336</v>
      </c>
      <c r="T454" s="7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9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7">
        <f t="shared" si="29"/>
        <v>42705.25</v>
      </c>
      <c r="T455" s="7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9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7">
        <f t="shared" si="29"/>
        <v>41568.208333333336</v>
      </c>
      <c r="T456" s="7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9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7">
        <f t="shared" si="29"/>
        <v>40809.208333333336</v>
      </c>
      <c r="T457" s="7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9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7">
        <f t="shared" si="29"/>
        <v>43141.25</v>
      </c>
      <c r="T458" s="7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7">
        <f t="shared" si="29"/>
        <v>42657.208333333328</v>
      </c>
      <c r="T459" s="7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9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7">
        <f t="shared" si="29"/>
        <v>40265.208333333336</v>
      </c>
      <c r="T460" s="7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9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7">
        <f t="shared" si="29"/>
        <v>42001.25</v>
      </c>
      <c r="T461" s="7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7">
        <f t="shared" si="29"/>
        <v>40399.208333333336</v>
      </c>
      <c r="T462" s="7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9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7">
        <f t="shared" si="29"/>
        <v>41757.208333333336</v>
      </c>
      <c r="T463" s="7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9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7">
        <f t="shared" si="29"/>
        <v>41304.25</v>
      </c>
      <c r="T464" s="7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9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7">
        <f t="shared" si="29"/>
        <v>41639.25</v>
      </c>
      <c r="T465" s="7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9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7">
        <f t="shared" si="29"/>
        <v>43142.25</v>
      </c>
      <c r="T466" s="7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9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7">
        <f t="shared" si="29"/>
        <v>43127.25</v>
      </c>
      <c r="T467" s="7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9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7">
        <f t="shared" si="29"/>
        <v>41409.208333333336</v>
      </c>
      <c r="T468" s="7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7">
        <f t="shared" si="29"/>
        <v>42331.25</v>
      </c>
      <c r="T469" s="7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7">
        <f t="shared" si="29"/>
        <v>43569.208333333328</v>
      </c>
      <c r="T470" s="7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9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7">
        <f t="shared" si="29"/>
        <v>42142.208333333328</v>
      </c>
      <c r="T471" s="7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9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7">
        <f t="shared" si="29"/>
        <v>42716.25</v>
      </c>
      <c r="T472" s="7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9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7">
        <f t="shared" si="29"/>
        <v>41031.208333333336</v>
      </c>
      <c r="T473" s="7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9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7">
        <f t="shared" si="29"/>
        <v>43535.208333333328</v>
      </c>
      <c r="T474" s="7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9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7">
        <f t="shared" si="29"/>
        <v>43277.208333333328</v>
      </c>
      <c r="T475" s="7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9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7">
        <f t="shared" si="29"/>
        <v>41989.25</v>
      </c>
      <c r="T476" s="7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9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7">
        <f t="shared" si="29"/>
        <v>41450.208333333336</v>
      </c>
      <c r="T477" s="7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9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7">
        <f t="shared" si="29"/>
        <v>43322.208333333328</v>
      </c>
      <c r="T478" s="7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7">
        <f t="shared" si="29"/>
        <v>40720.208333333336</v>
      </c>
      <c r="T479" s="7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9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7">
        <f t="shared" si="29"/>
        <v>42072.208333333328</v>
      </c>
      <c r="T480" s="7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9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7">
        <f t="shared" si="29"/>
        <v>42945.208333333328</v>
      </c>
      <c r="T481" s="7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9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7">
        <f t="shared" si="29"/>
        <v>40248.25</v>
      </c>
      <c r="T482" s="7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9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7">
        <f t="shared" si="29"/>
        <v>41913.208333333336</v>
      </c>
      <c r="T483" s="7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9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7">
        <f t="shared" si="29"/>
        <v>40963.25</v>
      </c>
      <c r="T484" s="7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9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7">
        <f t="shared" si="29"/>
        <v>43811.25</v>
      </c>
      <c r="T485" s="7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9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7">
        <f t="shared" si="29"/>
        <v>41855.208333333336</v>
      </c>
      <c r="T486" s="7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9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7">
        <f t="shared" si="29"/>
        <v>43626.208333333328</v>
      </c>
      <c r="T487" s="7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9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7">
        <f t="shared" si="29"/>
        <v>43168.25</v>
      </c>
      <c r="T488" s="7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7">
        <f t="shared" si="29"/>
        <v>42845.208333333328</v>
      </c>
      <c r="T489" s="7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9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7">
        <f t="shared" si="29"/>
        <v>42403.25</v>
      </c>
      <c r="T490" s="7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9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7">
        <f t="shared" si="29"/>
        <v>40406.208333333336</v>
      </c>
      <c r="T491" s="7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9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7">
        <f t="shared" si="29"/>
        <v>43786.25</v>
      </c>
      <c r="T492" s="7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9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7">
        <f t="shared" si="29"/>
        <v>41456.208333333336</v>
      </c>
      <c r="T493" s="7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9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7">
        <f t="shared" si="29"/>
        <v>40336.208333333336</v>
      </c>
      <c r="T494" s="7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9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7">
        <f t="shared" si="29"/>
        <v>43645.208333333328</v>
      </c>
      <c r="T495" s="7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9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7">
        <f t="shared" si="29"/>
        <v>40990.208333333336</v>
      </c>
      <c r="T496" s="7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9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7">
        <f t="shared" si="29"/>
        <v>41800.208333333336</v>
      </c>
      <c r="T497" s="7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9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7">
        <f t="shared" si="29"/>
        <v>42876.208333333328</v>
      </c>
      <c r="T498" s="7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7">
        <f t="shared" si="29"/>
        <v>42724.25</v>
      </c>
      <c r="T499" s="7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9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7">
        <f t="shared" si="29"/>
        <v>42005.25</v>
      </c>
      <c r="T500" s="7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9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7">
        <f t="shared" si="29"/>
        <v>42444.208333333328</v>
      </c>
      <c r="T501" s="7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9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7">
        <f t="shared" si="29"/>
        <v>41395.208333333336</v>
      </c>
      <c r="T502" s="7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9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7">
        <f t="shared" si="29"/>
        <v>41345.208333333336</v>
      </c>
      <c r="T503" s="7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9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7">
        <f t="shared" si="29"/>
        <v>41117.208333333336</v>
      </c>
      <c r="T504" s="7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9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7">
        <f t="shared" si="29"/>
        <v>42186.208333333328</v>
      </c>
      <c r="T505" s="7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9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7">
        <f t="shared" si="29"/>
        <v>42142.208333333328</v>
      </c>
      <c r="T506" s="7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9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7">
        <f t="shared" si="29"/>
        <v>41341.25</v>
      </c>
      <c r="T507" s="7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9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7">
        <f t="shared" si="29"/>
        <v>43062.25</v>
      </c>
      <c r="T508" s="7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7">
        <f t="shared" si="29"/>
        <v>41373.208333333336</v>
      </c>
      <c r="T509" s="7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9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7">
        <f t="shared" si="29"/>
        <v>43310.208333333328</v>
      </c>
      <c r="T510" s="7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7">
        <f t="shared" si="29"/>
        <v>41034.208333333336</v>
      </c>
      <c r="T511" s="7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9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7">
        <f t="shared" si="29"/>
        <v>43251.208333333328</v>
      </c>
      <c r="T512" s="7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9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7">
        <f t="shared" si="29"/>
        <v>43671.208333333328</v>
      </c>
      <c r="T513" s="7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20</v>
      </c>
      <c r="H514">
        <v>239</v>
      </c>
      <c r="I514" s="9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7">
        <f t="shared" ref="S514:S577" si="33">(((L514/60)/60)/24)+DATE(1970,1,1)</f>
        <v>41825.208333333336</v>
      </c>
      <c r="T514" s="7">
        <f t="shared" ref="T514:T577" si="34">(((M514/60)/60)/24)+DATE(1970,1,1)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>
        <v>35</v>
      </c>
      <c r="I515" s="9">
        <f t="shared" ref="I515:I578" si="35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7">
        <f t="shared" si="33"/>
        <v>40430.208333333336</v>
      </c>
      <c r="T515" s="7">
        <f t="shared" si="34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9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7">
        <f t="shared" si="33"/>
        <v>41614.25</v>
      </c>
      <c r="T516" s="7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9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7">
        <f t="shared" si="33"/>
        <v>40900.25</v>
      </c>
      <c r="T517" s="7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9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7">
        <f t="shared" si="33"/>
        <v>40396.208333333336</v>
      </c>
      <c r="T518" s="7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7">
        <f t="shared" si="33"/>
        <v>42860.208333333328</v>
      </c>
      <c r="T519" s="7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7">
        <f t="shared" si="33"/>
        <v>43154.25</v>
      </c>
      <c r="T520" s="7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9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7">
        <f t="shared" si="33"/>
        <v>42012.25</v>
      </c>
      <c r="T521" s="7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9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7">
        <f t="shared" si="33"/>
        <v>43574.208333333328</v>
      </c>
      <c r="T522" s="7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9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7">
        <f t="shared" si="33"/>
        <v>42605.208333333328</v>
      </c>
      <c r="T523" s="7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9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7">
        <f t="shared" si="33"/>
        <v>41093.208333333336</v>
      </c>
      <c r="T524" s="7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9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7">
        <f t="shared" si="33"/>
        <v>40241.25</v>
      </c>
      <c r="T525" s="7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9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7">
        <f t="shared" si="33"/>
        <v>40294.208333333336</v>
      </c>
      <c r="T526" s="7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9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7">
        <f t="shared" si="33"/>
        <v>40505.25</v>
      </c>
      <c r="T527" s="7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9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7">
        <f t="shared" si="33"/>
        <v>42364.25</v>
      </c>
      <c r="T528" s="7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7">
        <f t="shared" si="33"/>
        <v>42405.25</v>
      </c>
      <c r="T529" s="7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9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7">
        <f t="shared" si="33"/>
        <v>41601.25</v>
      </c>
      <c r="T530" s="7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9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7">
        <f t="shared" si="33"/>
        <v>41769.208333333336</v>
      </c>
      <c r="T531" s="7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9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7">
        <f t="shared" si="33"/>
        <v>40421.208333333336</v>
      </c>
      <c r="T532" s="7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9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7">
        <f t="shared" si="33"/>
        <v>41589.25</v>
      </c>
      <c r="T533" s="7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9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7">
        <f t="shared" si="33"/>
        <v>43125.25</v>
      </c>
      <c r="T534" s="7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9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7">
        <f t="shared" si="33"/>
        <v>41479.208333333336</v>
      </c>
      <c r="T535" s="7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9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7">
        <f t="shared" si="33"/>
        <v>43329.208333333328</v>
      </c>
      <c r="T536" s="7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9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7">
        <f t="shared" si="33"/>
        <v>43259.208333333328</v>
      </c>
      <c r="T537" s="7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9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7">
        <f t="shared" si="33"/>
        <v>40414.208333333336</v>
      </c>
      <c r="T538" s="7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7">
        <f t="shared" si="33"/>
        <v>43342.208333333328</v>
      </c>
      <c r="T539" s="7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9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7">
        <f t="shared" si="33"/>
        <v>41539.208333333336</v>
      </c>
      <c r="T540" s="7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9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7">
        <f t="shared" si="33"/>
        <v>43647.208333333328</v>
      </c>
      <c r="T541" s="7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9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7">
        <f t="shared" si="33"/>
        <v>43225.208333333328</v>
      </c>
      <c r="T542" s="7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9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7">
        <f t="shared" si="33"/>
        <v>42165.208333333328</v>
      </c>
      <c r="T543" s="7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9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7">
        <f t="shared" si="33"/>
        <v>42391.25</v>
      </c>
      <c r="T544" s="7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9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7">
        <f t="shared" si="33"/>
        <v>41528.208333333336</v>
      </c>
      <c r="T545" s="7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9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7">
        <f t="shared" si="33"/>
        <v>42377.25</v>
      </c>
      <c r="T546" s="7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9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7">
        <f t="shared" si="33"/>
        <v>43824.25</v>
      </c>
      <c r="T547" s="7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9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7">
        <f t="shared" si="33"/>
        <v>43360.208333333328</v>
      </c>
      <c r="T548" s="7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7">
        <f t="shared" si="33"/>
        <v>42029.25</v>
      </c>
      <c r="T549" s="7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9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7">
        <f t="shared" si="33"/>
        <v>42461.208333333328</v>
      </c>
      <c r="T550" s="7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9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7">
        <f t="shared" si="33"/>
        <v>41422.208333333336</v>
      </c>
      <c r="T551" s="7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7">
        <f t="shared" si="33"/>
        <v>40968.25</v>
      </c>
      <c r="T552" s="7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9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7">
        <f t="shared" si="33"/>
        <v>41993.25</v>
      </c>
      <c r="T553" s="7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9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7">
        <f t="shared" si="33"/>
        <v>42700.25</v>
      </c>
      <c r="T554" s="7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9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7">
        <f t="shared" si="33"/>
        <v>40545.25</v>
      </c>
      <c r="T555" s="7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9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7">
        <f t="shared" si="33"/>
        <v>42723.25</v>
      </c>
      <c r="T556" s="7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9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7">
        <f t="shared" si="33"/>
        <v>41731.208333333336</v>
      </c>
      <c r="T557" s="7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9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7">
        <f t="shared" si="33"/>
        <v>40792.208333333336</v>
      </c>
      <c r="T558" s="7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7">
        <f t="shared" si="33"/>
        <v>42279.208333333328</v>
      </c>
      <c r="T559" s="7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9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7">
        <f t="shared" si="33"/>
        <v>42424.25</v>
      </c>
      <c r="T560" s="7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9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7">
        <f t="shared" si="33"/>
        <v>42584.208333333328</v>
      </c>
      <c r="T561" s="7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9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7">
        <f t="shared" si="33"/>
        <v>40865.25</v>
      </c>
      <c r="T562" s="7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9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7">
        <f t="shared" si="33"/>
        <v>40833.208333333336</v>
      </c>
      <c r="T563" s="7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9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7">
        <f t="shared" si="33"/>
        <v>43536.208333333328</v>
      </c>
      <c r="T564" s="7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9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7">
        <f t="shared" si="33"/>
        <v>43417.25</v>
      </c>
      <c r="T565" s="7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9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7">
        <f t="shared" si="33"/>
        <v>42078.208333333328</v>
      </c>
      <c r="T566" s="7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9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7">
        <f t="shared" si="33"/>
        <v>40862.25</v>
      </c>
      <c r="T567" s="7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9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7">
        <f t="shared" si="33"/>
        <v>42424.25</v>
      </c>
      <c r="T568" s="7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7">
        <f t="shared" si="33"/>
        <v>41830.208333333336</v>
      </c>
      <c r="T569" s="7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9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7">
        <f t="shared" si="33"/>
        <v>40374.208333333336</v>
      </c>
      <c r="T570" s="7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9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7">
        <f t="shared" si="33"/>
        <v>40554.25</v>
      </c>
      <c r="T571" s="7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9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7">
        <f t="shared" si="33"/>
        <v>41993.25</v>
      </c>
      <c r="T572" s="7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9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7">
        <f t="shared" si="33"/>
        <v>42174.208333333328</v>
      </c>
      <c r="T573" s="7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9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7">
        <f t="shared" si="33"/>
        <v>42275.208333333328</v>
      </c>
      <c r="T574" s="7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9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7">
        <f t="shared" si="33"/>
        <v>41761.208333333336</v>
      </c>
      <c r="T575" s="7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9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7">
        <f t="shared" si="33"/>
        <v>43806.25</v>
      </c>
      <c r="T576" s="7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9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7">
        <f t="shared" si="33"/>
        <v>41779.208333333336</v>
      </c>
      <c r="T577" s="7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14</v>
      </c>
      <c r="H578">
        <v>64</v>
      </c>
      <c r="I578" s="9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7">
        <f t="shared" ref="S578:S641" si="37">(((L578/60)/60)/24)+DATE(1970,1,1)</f>
        <v>43040.208333333328</v>
      </c>
      <c r="T578" s="7">
        <f t="shared" ref="T578:T641" si="38">(((M578/60)/60)/24)+DATE(1970,1,1)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>
        <v>37</v>
      </c>
      <c r="I579" s="9">
        <f t="shared" ref="I579:I642" si="39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7">
        <f t="shared" si="37"/>
        <v>40613.25</v>
      </c>
      <c r="T579" s="7">
        <f t="shared" si="38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9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7">
        <f t="shared" si="37"/>
        <v>40878.25</v>
      </c>
      <c r="T580" s="7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9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7">
        <f t="shared" si="37"/>
        <v>40762.208333333336</v>
      </c>
      <c r="T581" s="7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9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7">
        <f t="shared" si="37"/>
        <v>41696.25</v>
      </c>
      <c r="T582" s="7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9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7">
        <f t="shared" si="37"/>
        <v>40662.208333333336</v>
      </c>
      <c r="T583" s="7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9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7">
        <f t="shared" si="37"/>
        <v>42165.208333333328</v>
      </c>
      <c r="T584" s="7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9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7">
        <f t="shared" si="37"/>
        <v>40959.25</v>
      </c>
      <c r="T585" s="7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9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7">
        <f t="shared" si="37"/>
        <v>41024.208333333336</v>
      </c>
      <c r="T586" s="7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9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7">
        <f t="shared" si="37"/>
        <v>40255.208333333336</v>
      </c>
      <c r="T587" s="7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9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7">
        <f t="shared" si="37"/>
        <v>40499.25</v>
      </c>
      <c r="T588" s="7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7">
        <f t="shared" si="37"/>
        <v>43484.25</v>
      </c>
      <c r="T589" s="7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9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7">
        <f t="shared" si="37"/>
        <v>40262.208333333336</v>
      </c>
      <c r="T590" s="7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9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7">
        <f t="shared" si="37"/>
        <v>42190.208333333328</v>
      </c>
      <c r="T591" s="7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9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7">
        <f t="shared" si="37"/>
        <v>41994.25</v>
      </c>
      <c r="T592" s="7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9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7">
        <f t="shared" si="37"/>
        <v>40373.208333333336</v>
      </c>
      <c r="T593" s="7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9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7">
        <f t="shared" si="37"/>
        <v>41789.208333333336</v>
      </c>
      <c r="T594" s="7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9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7">
        <f t="shared" si="37"/>
        <v>41724.208333333336</v>
      </c>
      <c r="T595" s="7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9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7">
        <f t="shared" si="37"/>
        <v>42548.208333333328</v>
      </c>
      <c r="T596" s="7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9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7">
        <f t="shared" si="37"/>
        <v>40253.208333333336</v>
      </c>
      <c r="T597" s="7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9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7">
        <f t="shared" si="37"/>
        <v>42434.25</v>
      </c>
      <c r="T598" s="7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7">
        <f t="shared" si="37"/>
        <v>43786.25</v>
      </c>
      <c r="T599" s="7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9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7">
        <f t="shared" si="37"/>
        <v>40344.208333333336</v>
      </c>
      <c r="T600" s="7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9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7">
        <f t="shared" si="37"/>
        <v>42047.25</v>
      </c>
      <c r="T601" s="7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7">
        <f t="shared" si="37"/>
        <v>41485.208333333336</v>
      </c>
      <c r="T602" s="7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9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7">
        <f t="shared" si="37"/>
        <v>41789.208333333336</v>
      </c>
      <c r="T603" s="7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9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7">
        <f t="shared" si="37"/>
        <v>42160.208333333328</v>
      </c>
      <c r="T604" s="7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9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7">
        <f t="shared" si="37"/>
        <v>43573.208333333328</v>
      </c>
      <c r="T605" s="7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9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7">
        <f t="shared" si="37"/>
        <v>40565.25</v>
      </c>
      <c r="T606" s="7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9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7">
        <f t="shared" si="37"/>
        <v>42280.208333333328</v>
      </c>
      <c r="T607" s="7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9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7">
        <f t="shared" si="37"/>
        <v>42436.25</v>
      </c>
      <c r="T608" s="7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7">
        <f t="shared" si="37"/>
        <v>41721.208333333336</v>
      </c>
      <c r="T609" s="7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9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7">
        <f t="shared" si="37"/>
        <v>43530.25</v>
      </c>
      <c r="T610" s="7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9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7">
        <f t="shared" si="37"/>
        <v>43481.25</v>
      </c>
      <c r="T611" s="7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9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7">
        <f t="shared" si="37"/>
        <v>41259.25</v>
      </c>
      <c r="T612" s="7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9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7">
        <f t="shared" si="37"/>
        <v>41480.208333333336</v>
      </c>
      <c r="T613" s="7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9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7">
        <f t="shared" si="37"/>
        <v>40474.208333333336</v>
      </c>
      <c r="T614" s="7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9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7">
        <f t="shared" si="37"/>
        <v>42973.208333333328</v>
      </c>
      <c r="T615" s="7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9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7">
        <f t="shared" si="37"/>
        <v>42746.25</v>
      </c>
      <c r="T616" s="7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9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7">
        <f t="shared" si="37"/>
        <v>42489.208333333328</v>
      </c>
      <c r="T617" s="7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9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7">
        <f t="shared" si="37"/>
        <v>41537.208333333336</v>
      </c>
      <c r="T618" s="7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7">
        <f t="shared" si="37"/>
        <v>41794.208333333336</v>
      </c>
      <c r="T619" s="7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9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7">
        <f t="shared" si="37"/>
        <v>41396.208333333336</v>
      </c>
      <c r="T620" s="7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9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7">
        <f t="shared" si="37"/>
        <v>40669.208333333336</v>
      </c>
      <c r="T621" s="7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9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7">
        <f t="shared" si="37"/>
        <v>42559.208333333328</v>
      </c>
      <c r="T622" s="7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9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7">
        <f t="shared" si="37"/>
        <v>42626.208333333328</v>
      </c>
      <c r="T623" s="7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9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7">
        <f t="shared" si="37"/>
        <v>43205.208333333328</v>
      </c>
      <c r="T624" s="7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9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7">
        <f t="shared" si="37"/>
        <v>42201.208333333328</v>
      </c>
      <c r="T625" s="7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9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7">
        <f t="shared" si="37"/>
        <v>42029.25</v>
      </c>
      <c r="T626" s="7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9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7">
        <f t="shared" si="37"/>
        <v>43857.25</v>
      </c>
      <c r="T627" s="7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9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7">
        <f t="shared" si="37"/>
        <v>40449.208333333336</v>
      </c>
      <c r="T628" s="7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7">
        <f t="shared" si="37"/>
        <v>40345.208333333336</v>
      </c>
      <c r="T629" s="7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9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7">
        <f t="shared" si="37"/>
        <v>40455.208333333336</v>
      </c>
      <c r="T630" s="7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7">
        <f t="shared" si="37"/>
        <v>42557.208333333328</v>
      </c>
      <c r="T631" s="7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9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7">
        <f t="shared" si="37"/>
        <v>43586.208333333328</v>
      </c>
      <c r="T632" s="7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9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7">
        <f t="shared" si="37"/>
        <v>43550.208333333328</v>
      </c>
      <c r="T633" s="7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9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7">
        <f t="shared" si="37"/>
        <v>41945.208333333336</v>
      </c>
      <c r="T634" s="7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9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7">
        <f t="shared" si="37"/>
        <v>42315.25</v>
      </c>
      <c r="T635" s="7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9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7">
        <f t="shared" si="37"/>
        <v>42819.208333333328</v>
      </c>
      <c r="T636" s="7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9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7">
        <f t="shared" si="37"/>
        <v>41314.25</v>
      </c>
      <c r="T637" s="7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9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7">
        <f t="shared" si="37"/>
        <v>40926.25</v>
      </c>
      <c r="T638" s="7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7">
        <f t="shared" si="37"/>
        <v>42688.25</v>
      </c>
      <c r="T639" s="7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9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7">
        <f t="shared" si="37"/>
        <v>40386.208333333336</v>
      </c>
      <c r="T640" s="7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9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7">
        <f t="shared" si="37"/>
        <v>43309.208333333328</v>
      </c>
      <c r="T641" s="7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14</v>
      </c>
      <c r="H642">
        <v>257</v>
      </c>
      <c r="I642" s="9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7">
        <f t="shared" ref="S642:S705" si="41">(((L642/60)/60)/24)+DATE(1970,1,1)</f>
        <v>42387.25</v>
      </c>
      <c r="T642" s="7">
        <f t="shared" ref="T642:T705" si="42">(((M642/60)/60)/24)+DATE(1970,1,1)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>
        <v>194</v>
      </c>
      <c r="I643" s="9">
        <f t="shared" ref="I643:I706" si="43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7">
        <f t="shared" si="41"/>
        <v>42786.25</v>
      </c>
      <c r="T643" s="7">
        <f t="shared" si="42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9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7">
        <f t="shared" si="41"/>
        <v>43451.25</v>
      </c>
      <c r="T644" s="7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9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7">
        <f t="shared" si="41"/>
        <v>42795.25</v>
      </c>
      <c r="T645" s="7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7">
        <f t="shared" si="41"/>
        <v>43452.25</v>
      </c>
      <c r="T646" s="7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9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7">
        <f t="shared" si="41"/>
        <v>43369.208333333328</v>
      </c>
      <c r="T647" s="7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9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7">
        <f t="shared" si="41"/>
        <v>41346.208333333336</v>
      </c>
      <c r="T648" s="7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7">
        <f t="shared" si="41"/>
        <v>43199.208333333328</v>
      </c>
      <c r="T649" s="7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9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7">
        <f t="shared" si="41"/>
        <v>42922.208333333328</v>
      </c>
      <c r="T650" s="7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9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7">
        <f t="shared" si="41"/>
        <v>40471.208333333336</v>
      </c>
      <c r="T651" s="7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7">
        <f t="shared" si="41"/>
        <v>41828.208333333336</v>
      </c>
      <c r="T652" s="7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9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7">
        <f t="shared" si="41"/>
        <v>41692.25</v>
      </c>
      <c r="T653" s="7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9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7">
        <f t="shared" si="41"/>
        <v>42587.208333333328</v>
      </c>
      <c r="T654" s="7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9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7">
        <f t="shared" si="41"/>
        <v>42468.208333333328</v>
      </c>
      <c r="T655" s="7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9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7">
        <f t="shared" si="41"/>
        <v>42240.208333333328</v>
      </c>
      <c r="T656" s="7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9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7">
        <f t="shared" si="41"/>
        <v>42796.25</v>
      </c>
      <c r="T657" s="7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9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7">
        <f t="shared" si="41"/>
        <v>43097.25</v>
      </c>
      <c r="T658" s="7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7">
        <f t="shared" si="41"/>
        <v>43096.25</v>
      </c>
      <c r="T659" s="7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9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7">
        <f t="shared" si="41"/>
        <v>42246.208333333328</v>
      </c>
      <c r="T660" s="7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9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7">
        <f t="shared" si="41"/>
        <v>40570.25</v>
      </c>
      <c r="T661" s="7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9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7">
        <f t="shared" si="41"/>
        <v>42237.208333333328</v>
      </c>
      <c r="T662" s="7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9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7">
        <f t="shared" si="41"/>
        <v>40996.208333333336</v>
      </c>
      <c r="T663" s="7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9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7">
        <f t="shared" si="41"/>
        <v>43443.25</v>
      </c>
      <c r="T664" s="7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9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7">
        <f t="shared" si="41"/>
        <v>40458.208333333336</v>
      </c>
      <c r="T665" s="7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9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7">
        <f t="shared" si="41"/>
        <v>40959.25</v>
      </c>
      <c r="T666" s="7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9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7">
        <f t="shared" si="41"/>
        <v>40733.208333333336</v>
      </c>
      <c r="T667" s="7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7">
        <f t="shared" si="41"/>
        <v>41516.208333333336</v>
      </c>
      <c r="T668" s="7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7">
        <f t="shared" si="41"/>
        <v>41892.208333333336</v>
      </c>
      <c r="T669" s="7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9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7">
        <f t="shared" si="41"/>
        <v>41122.208333333336</v>
      </c>
      <c r="T670" s="7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9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7">
        <f t="shared" si="41"/>
        <v>42912.208333333328</v>
      </c>
      <c r="T671" s="7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9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7">
        <f t="shared" si="41"/>
        <v>42425.25</v>
      </c>
      <c r="T672" s="7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9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7">
        <f t="shared" si="41"/>
        <v>40390.208333333336</v>
      </c>
      <c r="T673" s="7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9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7">
        <f t="shared" si="41"/>
        <v>43180.208333333328</v>
      </c>
      <c r="T674" s="7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9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7">
        <f t="shared" si="41"/>
        <v>42475.208333333328</v>
      </c>
      <c r="T675" s="7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9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7">
        <f t="shared" si="41"/>
        <v>40774.208333333336</v>
      </c>
      <c r="T676" s="7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9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7">
        <f t="shared" si="41"/>
        <v>43719.208333333328</v>
      </c>
      <c r="T677" s="7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9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7">
        <f t="shared" si="41"/>
        <v>41178.208333333336</v>
      </c>
      <c r="T678" s="7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7">
        <f t="shared" si="41"/>
        <v>42561.208333333328</v>
      </c>
      <c r="T679" s="7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9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7">
        <f t="shared" si="41"/>
        <v>43484.25</v>
      </c>
      <c r="T680" s="7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9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7">
        <f t="shared" si="41"/>
        <v>43756.208333333328</v>
      </c>
      <c r="T681" s="7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9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7">
        <f t="shared" si="41"/>
        <v>43813.25</v>
      </c>
      <c r="T682" s="7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9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7">
        <f t="shared" si="41"/>
        <v>40898.25</v>
      </c>
      <c r="T683" s="7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9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7">
        <f t="shared" si="41"/>
        <v>41619.25</v>
      </c>
      <c r="T684" s="7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9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7">
        <f t="shared" si="41"/>
        <v>43359.208333333328</v>
      </c>
      <c r="T685" s="7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9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7">
        <f t="shared" si="41"/>
        <v>40358.208333333336</v>
      </c>
      <c r="T686" s="7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9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7">
        <f t="shared" si="41"/>
        <v>42239.208333333328</v>
      </c>
      <c r="T687" s="7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9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7">
        <f t="shared" si="41"/>
        <v>43186.208333333328</v>
      </c>
      <c r="T688" s="7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7">
        <f t="shared" si="41"/>
        <v>42806.25</v>
      </c>
      <c r="T689" s="7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9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7">
        <f t="shared" si="41"/>
        <v>43475.25</v>
      </c>
      <c r="T690" s="7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9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7">
        <f t="shared" si="41"/>
        <v>41576.208333333336</v>
      </c>
      <c r="T691" s="7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9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7">
        <f t="shared" si="41"/>
        <v>40874.25</v>
      </c>
      <c r="T692" s="7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9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7">
        <f t="shared" si="41"/>
        <v>41185.208333333336</v>
      </c>
      <c r="T693" s="7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9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7">
        <f t="shared" si="41"/>
        <v>43655.208333333328</v>
      </c>
      <c r="T694" s="7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9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7">
        <f t="shared" si="41"/>
        <v>43025.208333333328</v>
      </c>
      <c r="T695" s="7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9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7">
        <f t="shared" si="41"/>
        <v>43066.25</v>
      </c>
      <c r="T696" s="7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9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7">
        <f t="shared" si="41"/>
        <v>42322.25</v>
      </c>
      <c r="T697" s="7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9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7">
        <f t="shared" si="41"/>
        <v>42114.208333333328</v>
      </c>
      <c r="T698" s="7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7">
        <f t="shared" si="41"/>
        <v>43190.208333333328</v>
      </c>
      <c r="T699" s="7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9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7">
        <f t="shared" si="41"/>
        <v>40871.25</v>
      </c>
      <c r="T700" s="7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9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7">
        <f t="shared" si="41"/>
        <v>43641.208333333328</v>
      </c>
      <c r="T701" s="7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7">
        <f t="shared" si="41"/>
        <v>40203.25</v>
      </c>
      <c r="T702" s="7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9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7">
        <f t="shared" si="41"/>
        <v>40629.208333333336</v>
      </c>
      <c r="T703" s="7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9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7">
        <f t="shared" si="41"/>
        <v>41477.208333333336</v>
      </c>
      <c r="T704" s="7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9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7">
        <f t="shared" si="41"/>
        <v>41020.208333333336</v>
      </c>
      <c r="T705" s="7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20</v>
      </c>
      <c r="H706">
        <v>116</v>
      </c>
      <c r="I706" s="9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7">
        <f t="shared" ref="S706:S769" si="45">(((L706/60)/60)/24)+DATE(1970,1,1)</f>
        <v>42555.208333333328</v>
      </c>
      <c r="T706" s="7">
        <f t="shared" ref="T706:T769" si="46">(((M706/60)/60)/24)+DATE(1970,1,1)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>
        <v>2025</v>
      </c>
      <c r="I707" s="9">
        <f t="shared" ref="I707:I770" si="4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7">
        <f t="shared" si="45"/>
        <v>41619.25</v>
      </c>
      <c r="T707" s="7">
        <f t="shared" si="46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9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7">
        <f t="shared" si="45"/>
        <v>43471.25</v>
      </c>
      <c r="T708" s="7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7">
        <f t="shared" si="45"/>
        <v>43442.25</v>
      </c>
      <c r="T709" s="7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9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7">
        <f t="shared" si="45"/>
        <v>42877.208333333328</v>
      </c>
      <c r="T710" s="7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9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7">
        <f t="shared" si="45"/>
        <v>41018.208333333336</v>
      </c>
      <c r="T711" s="7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7">
        <f t="shared" si="45"/>
        <v>43295.208333333328</v>
      </c>
      <c r="T712" s="7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7">
        <f t="shared" si="45"/>
        <v>42393.25</v>
      </c>
      <c r="T713" s="7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9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7">
        <f t="shared" si="45"/>
        <v>42559.208333333328</v>
      </c>
      <c r="T714" s="7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9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7">
        <f t="shared" si="45"/>
        <v>42604.208333333328</v>
      </c>
      <c r="T715" s="7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9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7">
        <f t="shared" si="45"/>
        <v>41870.208333333336</v>
      </c>
      <c r="T716" s="7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9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7">
        <f t="shared" si="45"/>
        <v>40397.208333333336</v>
      </c>
      <c r="T717" s="7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9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7">
        <f t="shared" si="45"/>
        <v>41465.208333333336</v>
      </c>
      <c r="T718" s="7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7">
        <f t="shared" si="45"/>
        <v>40777.208333333336</v>
      </c>
      <c r="T719" s="7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9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7">
        <f t="shared" si="45"/>
        <v>41442.208333333336</v>
      </c>
      <c r="T720" s="7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9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7">
        <f t="shared" si="45"/>
        <v>41058.208333333336</v>
      </c>
      <c r="T721" s="7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9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7">
        <f t="shared" si="45"/>
        <v>43152.25</v>
      </c>
      <c r="T722" s="7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9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7">
        <f t="shared" si="45"/>
        <v>43194.208333333328</v>
      </c>
      <c r="T723" s="7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9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7">
        <f t="shared" si="45"/>
        <v>43045.25</v>
      </c>
      <c r="T724" s="7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9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7">
        <f t="shared" si="45"/>
        <v>42431.25</v>
      </c>
      <c r="T725" s="7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9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7">
        <f t="shared" si="45"/>
        <v>41934.208333333336</v>
      </c>
      <c r="T726" s="7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9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7">
        <f t="shared" si="45"/>
        <v>41958.25</v>
      </c>
      <c r="T727" s="7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9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7">
        <f t="shared" si="45"/>
        <v>40476.208333333336</v>
      </c>
      <c r="T728" s="7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7">
        <f t="shared" si="45"/>
        <v>43485.25</v>
      </c>
      <c r="T729" s="7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7">
        <f t="shared" si="45"/>
        <v>42515.208333333328</v>
      </c>
      <c r="T730" s="7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9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7">
        <f t="shared" si="45"/>
        <v>41309.25</v>
      </c>
      <c r="T731" s="7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9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7">
        <f t="shared" si="45"/>
        <v>42147.208333333328</v>
      </c>
      <c r="T732" s="7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9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7">
        <f t="shared" si="45"/>
        <v>42939.208333333328</v>
      </c>
      <c r="T733" s="7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9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7">
        <f t="shared" si="45"/>
        <v>42816.208333333328</v>
      </c>
      <c r="T734" s="7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9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7">
        <f t="shared" si="45"/>
        <v>41844.208333333336</v>
      </c>
      <c r="T735" s="7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9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7">
        <f t="shared" si="45"/>
        <v>42763.25</v>
      </c>
      <c r="T736" s="7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9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7">
        <f t="shared" si="45"/>
        <v>42459.208333333328</v>
      </c>
      <c r="T737" s="7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9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7">
        <f t="shared" si="45"/>
        <v>42055.25</v>
      </c>
      <c r="T738" s="7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7">
        <f t="shared" si="45"/>
        <v>42685.25</v>
      </c>
      <c r="T739" s="7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7">
        <f t="shared" si="45"/>
        <v>41959.25</v>
      </c>
      <c r="T740" s="7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9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7">
        <f t="shared" si="45"/>
        <v>41089.208333333336</v>
      </c>
      <c r="T741" s="7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7">
        <f t="shared" si="45"/>
        <v>42769.25</v>
      </c>
      <c r="T742" s="7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9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7">
        <f t="shared" si="45"/>
        <v>40321.208333333336</v>
      </c>
      <c r="T743" s="7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9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7">
        <f t="shared" si="45"/>
        <v>40197.25</v>
      </c>
      <c r="T744" s="7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9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7">
        <f t="shared" si="45"/>
        <v>42298.208333333328</v>
      </c>
      <c r="T745" s="7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9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7">
        <f t="shared" si="45"/>
        <v>43322.208333333328</v>
      </c>
      <c r="T746" s="7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7">
        <f t="shared" si="45"/>
        <v>40328.208333333336</v>
      </c>
      <c r="T747" s="7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7">
        <f t="shared" si="45"/>
        <v>40825.208333333336</v>
      </c>
      <c r="T748" s="7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7">
        <f t="shared" si="45"/>
        <v>40423.208333333336</v>
      </c>
      <c r="T749" s="7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9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7">
        <f t="shared" si="45"/>
        <v>40238.25</v>
      </c>
      <c r="T750" s="7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9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7">
        <f t="shared" si="45"/>
        <v>41920.208333333336</v>
      </c>
      <c r="T751" s="7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7">
        <f t="shared" si="45"/>
        <v>40360.208333333336</v>
      </c>
      <c r="T752" s="7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9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7">
        <f t="shared" si="45"/>
        <v>42446.208333333328</v>
      </c>
      <c r="T753" s="7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9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7">
        <f t="shared" si="45"/>
        <v>40395.208333333336</v>
      </c>
      <c r="T754" s="7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9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7">
        <f t="shared" si="45"/>
        <v>40321.208333333336</v>
      </c>
      <c r="T755" s="7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9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7">
        <f t="shared" si="45"/>
        <v>41210.208333333336</v>
      </c>
      <c r="T756" s="7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9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7">
        <f t="shared" si="45"/>
        <v>43096.25</v>
      </c>
      <c r="T757" s="7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9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7">
        <f t="shared" si="45"/>
        <v>42024.25</v>
      </c>
      <c r="T758" s="7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7">
        <f t="shared" si="45"/>
        <v>40675.208333333336</v>
      </c>
      <c r="T759" s="7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9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7">
        <f t="shared" si="45"/>
        <v>41936.208333333336</v>
      </c>
      <c r="T760" s="7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9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7">
        <f t="shared" si="45"/>
        <v>43136.25</v>
      </c>
      <c r="T761" s="7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9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7">
        <f t="shared" si="45"/>
        <v>43678.208333333328</v>
      </c>
      <c r="T762" s="7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9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7">
        <f t="shared" si="45"/>
        <v>42938.208333333328</v>
      </c>
      <c r="T763" s="7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7">
        <f t="shared" si="45"/>
        <v>41241.25</v>
      </c>
      <c r="T764" s="7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9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7">
        <f t="shared" si="45"/>
        <v>41037.208333333336</v>
      </c>
      <c r="T765" s="7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9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7">
        <f t="shared" si="45"/>
        <v>40676.208333333336</v>
      </c>
      <c r="T766" s="7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9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7">
        <f t="shared" si="45"/>
        <v>42840.208333333328</v>
      </c>
      <c r="T767" s="7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9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7">
        <f t="shared" si="45"/>
        <v>43362.208333333328</v>
      </c>
      <c r="T768" s="7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7">
        <f t="shared" si="45"/>
        <v>42283.208333333328</v>
      </c>
      <c r="T769" s="7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(E770/D770)*100</f>
        <v>231</v>
      </c>
      <c r="G770" t="s">
        <v>20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7">
        <f t="shared" ref="S770:S833" si="49">(((L770/60)/60)/24)+DATE(1970,1,1)</f>
        <v>41619.25</v>
      </c>
      <c r="T770" s="7">
        <f t="shared" ref="T770:T833" si="50">(((M770/60)/60)/24)+DATE(1970,1,1)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>
        <v>3410</v>
      </c>
      <c r="I771" s="9">
        <f t="shared" ref="I771:I834" si="51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7">
        <f t="shared" si="49"/>
        <v>41501.208333333336</v>
      </c>
      <c r="T771" s="7">
        <f t="shared" si="50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9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7">
        <f t="shared" si="49"/>
        <v>41743.208333333336</v>
      </c>
      <c r="T772" s="7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7">
        <f t="shared" si="49"/>
        <v>43491.25</v>
      </c>
      <c r="T773" s="7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9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7">
        <f t="shared" si="49"/>
        <v>43505.25</v>
      </c>
      <c r="T774" s="7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9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7">
        <f t="shared" si="49"/>
        <v>42838.208333333328</v>
      </c>
      <c r="T775" s="7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9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7">
        <f t="shared" si="49"/>
        <v>42513.208333333328</v>
      </c>
      <c r="T776" s="7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7">
        <f t="shared" si="49"/>
        <v>41949.25</v>
      </c>
      <c r="T777" s="7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9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7">
        <f t="shared" si="49"/>
        <v>43650.208333333328</v>
      </c>
      <c r="T778" s="7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7">
        <f t="shared" si="49"/>
        <v>40809.208333333336</v>
      </c>
      <c r="T779" s="7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9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7">
        <f t="shared" si="49"/>
        <v>40768.208333333336</v>
      </c>
      <c r="T780" s="7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9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7">
        <f t="shared" si="49"/>
        <v>42230.208333333328</v>
      </c>
      <c r="T781" s="7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9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7">
        <f t="shared" si="49"/>
        <v>42573.208333333328</v>
      </c>
      <c r="T782" s="7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9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7">
        <f t="shared" si="49"/>
        <v>40482.208333333336</v>
      </c>
      <c r="T783" s="7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9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7">
        <f t="shared" si="49"/>
        <v>40603.25</v>
      </c>
      <c r="T784" s="7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9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7">
        <f t="shared" si="49"/>
        <v>41625.25</v>
      </c>
      <c r="T785" s="7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9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7">
        <f t="shared" si="49"/>
        <v>42435.25</v>
      </c>
      <c r="T786" s="7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9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7">
        <f t="shared" si="49"/>
        <v>43582.208333333328</v>
      </c>
      <c r="T787" s="7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9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7">
        <f t="shared" si="49"/>
        <v>43186.208333333328</v>
      </c>
      <c r="T788" s="7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7">
        <f t="shared" si="49"/>
        <v>40684.208333333336</v>
      </c>
      <c r="T789" s="7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9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7">
        <f t="shared" si="49"/>
        <v>41202.208333333336</v>
      </c>
      <c r="T790" s="7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9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7">
        <f t="shared" si="49"/>
        <v>41786.208333333336</v>
      </c>
      <c r="T791" s="7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9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7">
        <f t="shared" si="49"/>
        <v>40223.25</v>
      </c>
      <c r="T792" s="7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7">
        <f t="shared" si="49"/>
        <v>42715.25</v>
      </c>
      <c r="T793" s="7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9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7">
        <f t="shared" si="49"/>
        <v>41451.208333333336</v>
      </c>
      <c r="T794" s="7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9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7">
        <f t="shared" si="49"/>
        <v>41450.208333333336</v>
      </c>
      <c r="T795" s="7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9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7">
        <f t="shared" si="49"/>
        <v>43091.25</v>
      </c>
      <c r="T796" s="7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9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7">
        <f t="shared" si="49"/>
        <v>42675.208333333328</v>
      </c>
      <c r="T797" s="7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9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7">
        <f t="shared" si="49"/>
        <v>41859.208333333336</v>
      </c>
      <c r="T798" s="7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7">
        <f t="shared" si="49"/>
        <v>43464.25</v>
      </c>
      <c r="T799" s="7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9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7">
        <f t="shared" si="49"/>
        <v>41060.208333333336</v>
      </c>
      <c r="T800" s="7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9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7">
        <f t="shared" si="49"/>
        <v>42399.25</v>
      </c>
      <c r="T801" s="7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7">
        <f t="shared" si="49"/>
        <v>42167.208333333328</v>
      </c>
      <c r="T802" s="7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9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7">
        <f t="shared" si="49"/>
        <v>43830.25</v>
      </c>
      <c r="T803" s="7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9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7">
        <f t="shared" si="49"/>
        <v>43650.208333333328</v>
      </c>
      <c r="T804" s="7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9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7">
        <f t="shared" si="49"/>
        <v>43492.25</v>
      </c>
      <c r="T805" s="7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9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7">
        <f t="shared" si="49"/>
        <v>43102.25</v>
      </c>
      <c r="T806" s="7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9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7">
        <f t="shared" si="49"/>
        <v>41958.25</v>
      </c>
      <c r="T807" s="7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9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7">
        <f t="shared" si="49"/>
        <v>40973.25</v>
      </c>
      <c r="T808" s="7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7">
        <f t="shared" si="49"/>
        <v>43753.208333333328</v>
      </c>
      <c r="T809" s="7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9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7">
        <f t="shared" si="49"/>
        <v>42507.208333333328</v>
      </c>
      <c r="T810" s="7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7">
        <f t="shared" si="49"/>
        <v>41135.208333333336</v>
      </c>
      <c r="T811" s="7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9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7">
        <f t="shared" si="49"/>
        <v>43067.25</v>
      </c>
      <c r="T812" s="7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9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7">
        <f t="shared" si="49"/>
        <v>42378.25</v>
      </c>
      <c r="T813" s="7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7">
        <f t="shared" si="49"/>
        <v>43206.208333333328</v>
      </c>
      <c r="T814" s="7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9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7">
        <f t="shared" si="49"/>
        <v>41148.208333333336</v>
      </c>
      <c r="T815" s="7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9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7">
        <f t="shared" si="49"/>
        <v>42517.208333333328</v>
      </c>
      <c r="T816" s="7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9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7">
        <f t="shared" si="49"/>
        <v>43068.25</v>
      </c>
      <c r="T817" s="7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9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7">
        <f t="shared" si="49"/>
        <v>41680.25</v>
      </c>
      <c r="T818" s="7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7">
        <f t="shared" si="49"/>
        <v>43589.208333333328</v>
      </c>
      <c r="T819" s="7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9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7">
        <f t="shared" si="49"/>
        <v>43486.25</v>
      </c>
      <c r="T820" s="7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9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7">
        <f t="shared" si="49"/>
        <v>41237.25</v>
      </c>
      <c r="T821" s="7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9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7">
        <f t="shared" si="49"/>
        <v>43310.208333333328</v>
      </c>
      <c r="T822" s="7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9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7">
        <f t="shared" si="49"/>
        <v>42794.25</v>
      </c>
      <c r="T823" s="7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9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7">
        <f t="shared" si="49"/>
        <v>41698.25</v>
      </c>
      <c r="T824" s="7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9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7">
        <f t="shared" si="49"/>
        <v>41892.208333333336</v>
      </c>
      <c r="T825" s="7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9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7">
        <f t="shared" si="49"/>
        <v>40348.208333333336</v>
      </c>
      <c r="T826" s="7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9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7">
        <f t="shared" si="49"/>
        <v>42941.208333333328</v>
      </c>
      <c r="T827" s="7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9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7">
        <f t="shared" si="49"/>
        <v>40525.25</v>
      </c>
      <c r="T828" s="7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7">
        <f t="shared" si="49"/>
        <v>40666.208333333336</v>
      </c>
      <c r="T829" s="7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9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7">
        <f t="shared" si="49"/>
        <v>43340.208333333328</v>
      </c>
      <c r="T830" s="7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9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7">
        <f t="shared" si="49"/>
        <v>42164.208333333328</v>
      </c>
      <c r="T831" s="7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9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7">
        <f t="shared" si="49"/>
        <v>43103.25</v>
      </c>
      <c r="T832" s="7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9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7">
        <f t="shared" si="49"/>
        <v>40994.208333333336</v>
      </c>
      <c r="T833" s="7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20</v>
      </c>
      <c r="H834">
        <v>1297</v>
      </c>
      <c r="I834" s="9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7">
        <f t="shared" ref="S834:S897" si="53">(((L834/60)/60)/24)+DATE(1970,1,1)</f>
        <v>42299.208333333328</v>
      </c>
      <c r="T834" s="7">
        <f t="shared" ref="T834:T897" si="54">(((M834/60)/60)/24)+DATE(1970,1,1)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>
        <v>165</v>
      </c>
      <c r="I835" s="9">
        <f t="shared" ref="I835:I898" si="55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7">
        <f t="shared" si="53"/>
        <v>40588.25</v>
      </c>
      <c r="T835" s="7">
        <f t="shared" si="54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9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7">
        <f t="shared" si="53"/>
        <v>41448.208333333336</v>
      </c>
      <c r="T836" s="7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9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7">
        <f t="shared" si="53"/>
        <v>42063.25</v>
      </c>
      <c r="T837" s="7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9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7">
        <f t="shared" si="53"/>
        <v>40214.25</v>
      </c>
      <c r="T838" s="7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7">
        <f t="shared" si="53"/>
        <v>40629.208333333336</v>
      </c>
      <c r="T839" s="7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9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7">
        <f t="shared" si="53"/>
        <v>43370.208333333328</v>
      </c>
      <c r="T840" s="7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9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7">
        <f t="shared" si="53"/>
        <v>41715.208333333336</v>
      </c>
      <c r="T841" s="7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9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7">
        <f t="shared" si="53"/>
        <v>41836.208333333336</v>
      </c>
      <c r="T842" s="7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9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7">
        <f t="shared" si="53"/>
        <v>42419.25</v>
      </c>
      <c r="T843" s="7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9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7">
        <f t="shared" si="53"/>
        <v>43266.208333333328</v>
      </c>
      <c r="T844" s="7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9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7">
        <f t="shared" si="53"/>
        <v>43338.208333333328</v>
      </c>
      <c r="T845" s="7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9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7">
        <f t="shared" si="53"/>
        <v>40930.25</v>
      </c>
      <c r="T846" s="7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9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7">
        <f t="shared" si="53"/>
        <v>43235.208333333328</v>
      </c>
      <c r="T847" s="7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9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7">
        <f t="shared" si="53"/>
        <v>43302.208333333328</v>
      </c>
      <c r="T848" s="7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7">
        <f t="shared" si="53"/>
        <v>43107.25</v>
      </c>
      <c r="T849" s="7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9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7">
        <f t="shared" si="53"/>
        <v>40341.208333333336</v>
      </c>
      <c r="T850" s="7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9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7">
        <f t="shared" si="53"/>
        <v>40948.25</v>
      </c>
      <c r="T851" s="7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7">
        <f t="shared" si="53"/>
        <v>40866.25</v>
      </c>
      <c r="T852" s="7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7">
        <f t="shared" si="53"/>
        <v>41031.208333333336</v>
      </c>
      <c r="T853" s="7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9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7">
        <f t="shared" si="53"/>
        <v>40740.208333333336</v>
      </c>
      <c r="T854" s="7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9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7">
        <f t="shared" si="53"/>
        <v>40714.208333333336</v>
      </c>
      <c r="T855" s="7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9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7">
        <f t="shared" si="53"/>
        <v>43787.25</v>
      </c>
      <c r="T856" s="7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7">
        <f t="shared" si="53"/>
        <v>40712.208333333336</v>
      </c>
      <c r="T857" s="7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9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7">
        <f t="shared" si="53"/>
        <v>41023.208333333336</v>
      </c>
      <c r="T858" s="7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7">
        <f t="shared" si="53"/>
        <v>40944.25</v>
      </c>
      <c r="T859" s="7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9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7">
        <f t="shared" si="53"/>
        <v>43211.208333333328</v>
      </c>
      <c r="T860" s="7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9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7">
        <f t="shared" si="53"/>
        <v>41334.25</v>
      </c>
      <c r="T861" s="7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9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7">
        <f t="shared" si="53"/>
        <v>43515.25</v>
      </c>
      <c r="T862" s="7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9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7">
        <f t="shared" si="53"/>
        <v>40258.208333333336</v>
      </c>
      <c r="T863" s="7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9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7">
        <f t="shared" si="53"/>
        <v>40756.208333333336</v>
      </c>
      <c r="T864" s="7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9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7">
        <f t="shared" si="53"/>
        <v>42172.208333333328</v>
      </c>
      <c r="T865" s="7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7">
        <f t="shared" si="53"/>
        <v>42601.208333333328</v>
      </c>
      <c r="T866" s="7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9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7">
        <f t="shared" si="53"/>
        <v>41897.208333333336</v>
      </c>
      <c r="T867" s="7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9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7">
        <f t="shared" si="53"/>
        <v>40671.208333333336</v>
      </c>
      <c r="T868" s="7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7">
        <f t="shared" si="53"/>
        <v>43382.208333333328</v>
      </c>
      <c r="T869" s="7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9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7">
        <f t="shared" si="53"/>
        <v>41559.208333333336</v>
      </c>
      <c r="T870" s="7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9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7">
        <f t="shared" si="53"/>
        <v>40350.208333333336</v>
      </c>
      <c r="T871" s="7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9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7">
        <f t="shared" si="53"/>
        <v>42240.208333333328</v>
      </c>
      <c r="T872" s="7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9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7">
        <f t="shared" si="53"/>
        <v>43040.208333333328</v>
      </c>
      <c r="T873" s="7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9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7">
        <f t="shared" si="53"/>
        <v>43346.208333333328</v>
      </c>
      <c r="T874" s="7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9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7">
        <f t="shared" si="53"/>
        <v>41647.25</v>
      </c>
      <c r="T875" s="7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9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7">
        <f t="shared" si="53"/>
        <v>40291.208333333336</v>
      </c>
      <c r="T876" s="7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9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7">
        <f t="shared" si="53"/>
        <v>40556.25</v>
      </c>
      <c r="T877" s="7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9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7">
        <f t="shared" si="53"/>
        <v>43624.208333333328</v>
      </c>
      <c r="T878" s="7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7">
        <f t="shared" si="53"/>
        <v>42577.208333333328</v>
      </c>
      <c r="T879" s="7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9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7">
        <f t="shared" si="53"/>
        <v>43845.25</v>
      </c>
      <c r="T880" s="7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9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7">
        <f t="shared" si="53"/>
        <v>42788.25</v>
      </c>
      <c r="T881" s="7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9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7">
        <f t="shared" si="53"/>
        <v>43667.208333333328</v>
      </c>
      <c r="T882" s="7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9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7">
        <f t="shared" si="53"/>
        <v>42194.208333333328</v>
      </c>
      <c r="T883" s="7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7">
        <f t="shared" si="53"/>
        <v>42025.25</v>
      </c>
      <c r="T884" s="7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9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7">
        <f t="shared" si="53"/>
        <v>40323.208333333336</v>
      </c>
      <c r="T885" s="7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9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7">
        <f t="shared" si="53"/>
        <v>41763.208333333336</v>
      </c>
      <c r="T886" s="7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9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7">
        <f t="shared" si="53"/>
        <v>40335.208333333336</v>
      </c>
      <c r="T887" s="7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9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7">
        <f t="shared" si="53"/>
        <v>40416.208333333336</v>
      </c>
      <c r="T888" s="7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7">
        <f t="shared" si="53"/>
        <v>42202.208333333328</v>
      </c>
      <c r="T889" s="7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9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7">
        <f t="shared" si="53"/>
        <v>42836.208333333328</v>
      </c>
      <c r="T890" s="7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9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7">
        <f t="shared" si="53"/>
        <v>41710.208333333336</v>
      </c>
      <c r="T891" s="7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9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7">
        <f t="shared" si="53"/>
        <v>43640.208333333328</v>
      </c>
      <c r="T892" s="7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9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7">
        <f t="shared" si="53"/>
        <v>40880.25</v>
      </c>
      <c r="T893" s="7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9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7">
        <f t="shared" si="53"/>
        <v>40319.208333333336</v>
      </c>
      <c r="T894" s="7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9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7">
        <f t="shared" si="53"/>
        <v>42170.208333333328</v>
      </c>
      <c r="T895" s="7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9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7">
        <f t="shared" si="53"/>
        <v>41466.208333333336</v>
      </c>
      <c r="T896" s="7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9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7">
        <f t="shared" si="53"/>
        <v>43134.25</v>
      </c>
      <c r="T897" s="7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20</v>
      </c>
      <c r="H898">
        <v>1460</v>
      </c>
      <c r="I898" s="9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7">
        <f t="shared" ref="S898:S961" si="57">(((L898/60)/60)/24)+DATE(1970,1,1)</f>
        <v>40738.208333333336</v>
      </c>
      <c r="T898" s="7">
        <f t="shared" ref="T898:T961" si="58">(((M898/60)/60)/24)+DATE(1970,1,1)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>
        <v>27</v>
      </c>
      <c r="I899" s="9">
        <f t="shared" ref="I899:I962" si="5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7">
        <f t="shared" si="57"/>
        <v>43583.208333333328</v>
      </c>
      <c r="T899" s="7">
        <f t="shared" si="58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9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7">
        <f t="shared" si="57"/>
        <v>43815.25</v>
      </c>
      <c r="T900" s="7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9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7">
        <f t="shared" si="57"/>
        <v>41554.208333333336</v>
      </c>
      <c r="T901" s="7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7">
        <f t="shared" si="57"/>
        <v>41901.208333333336</v>
      </c>
      <c r="T902" s="7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9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7">
        <f t="shared" si="57"/>
        <v>43298.208333333328</v>
      </c>
      <c r="T903" s="7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9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7">
        <f t="shared" si="57"/>
        <v>42399.25</v>
      </c>
      <c r="T904" s="7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9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7">
        <f t="shared" si="57"/>
        <v>41034.208333333336</v>
      </c>
      <c r="T905" s="7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9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7">
        <f t="shared" si="57"/>
        <v>41186.208333333336</v>
      </c>
      <c r="T906" s="7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9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7">
        <f t="shared" si="57"/>
        <v>41536.208333333336</v>
      </c>
      <c r="T907" s="7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9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7">
        <f t="shared" si="57"/>
        <v>42868.208333333328</v>
      </c>
      <c r="T908" s="7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7">
        <f t="shared" si="57"/>
        <v>40660.208333333336</v>
      </c>
      <c r="T909" s="7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9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7">
        <f t="shared" si="57"/>
        <v>41031.208333333336</v>
      </c>
      <c r="T910" s="7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9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7">
        <f t="shared" si="57"/>
        <v>43255.208333333328</v>
      </c>
      <c r="T911" s="7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9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7">
        <f t="shared" si="57"/>
        <v>42026.25</v>
      </c>
      <c r="T912" s="7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9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7">
        <f t="shared" si="57"/>
        <v>43717.208333333328</v>
      </c>
      <c r="T913" s="7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9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7">
        <f t="shared" si="57"/>
        <v>41157.208333333336</v>
      </c>
      <c r="T914" s="7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9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7">
        <f t="shared" si="57"/>
        <v>43597.208333333328</v>
      </c>
      <c r="T915" s="7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9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7">
        <f t="shared" si="57"/>
        <v>41490.208333333336</v>
      </c>
      <c r="T916" s="7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9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7">
        <f t="shared" si="57"/>
        <v>42976.208333333328</v>
      </c>
      <c r="T917" s="7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9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7">
        <f t="shared" si="57"/>
        <v>41991.25</v>
      </c>
      <c r="T918" s="7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7">
        <f t="shared" si="57"/>
        <v>40722.208333333336</v>
      </c>
      <c r="T919" s="7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9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7">
        <f t="shared" si="57"/>
        <v>41117.208333333336</v>
      </c>
      <c r="T920" s="7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9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7">
        <f t="shared" si="57"/>
        <v>43022.208333333328</v>
      </c>
      <c r="T921" s="7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9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7">
        <f t="shared" si="57"/>
        <v>43503.25</v>
      </c>
      <c r="T922" s="7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9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7">
        <f t="shared" si="57"/>
        <v>40951.25</v>
      </c>
      <c r="T923" s="7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7">
        <f t="shared" si="57"/>
        <v>43443.25</v>
      </c>
      <c r="T924" s="7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7">
        <f t="shared" si="57"/>
        <v>40373.208333333336</v>
      </c>
      <c r="T925" s="7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9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7">
        <f t="shared" si="57"/>
        <v>43769.208333333328</v>
      </c>
      <c r="T926" s="7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9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7">
        <f t="shared" si="57"/>
        <v>43000.208333333328</v>
      </c>
      <c r="T927" s="7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9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7">
        <f t="shared" si="57"/>
        <v>42502.208333333328</v>
      </c>
      <c r="T928" s="7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7">
        <f t="shared" si="57"/>
        <v>41102.208333333336</v>
      </c>
      <c r="T929" s="7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9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7">
        <f t="shared" si="57"/>
        <v>41637.25</v>
      </c>
      <c r="T930" s="7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9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7">
        <f t="shared" si="57"/>
        <v>42858.208333333328</v>
      </c>
      <c r="T931" s="7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9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7">
        <f t="shared" si="57"/>
        <v>42060.25</v>
      </c>
      <c r="T932" s="7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9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7">
        <f t="shared" si="57"/>
        <v>41818.208333333336</v>
      </c>
      <c r="T933" s="7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9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7">
        <f t="shared" si="57"/>
        <v>41709.208333333336</v>
      </c>
      <c r="T934" s="7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9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7">
        <f t="shared" si="57"/>
        <v>41372.208333333336</v>
      </c>
      <c r="T935" s="7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9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7">
        <f t="shared" si="57"/>
        <v>42422.25</v>
      </c>
      <c r="T936" s="7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9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7">
        <f t="shared" si="57"/>
        <v>42209.208333333328</v>
      </c>
      <c r="T937" s="7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9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7">
        <f t="shared" si="57"/>
        <v>43668.208333333328</v>
      </c>
      <c r="T938" s="7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7">
        <f t="shared" si="57"/>
        <v>42334.25</v>
      </c>
      <c r="T939" s="7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9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7">
        <f t="shared" si="57"/>
        <v>43263.208333333328</v>
      </c>
      <c r="T940" s="7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9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7">
        <f t="shared" si="57"/>
        <v>40670.208333333336</v>
      </c>
      <c r="T941" s="7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9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7">
        <f t="shared" si="57"/>
        <v>41244.25</v>
      </c>
      <c r="T942" s="7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9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7">
        <f t="shared" si="57"/>
        <v>40552.25</v>
      </c>
      <c r="T943" s="7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9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7">
        <f t="shared" si="57"/>
        <v>40568.25</v>
      </c>
      <c r="T944" s="7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9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7">
        <f t="shared" si="57"/>
        <v>41906.208333333336</v>
      </c>
      <c r="T945" s="7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9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7">
        <f t="shared" si="57"/>
        <v>42776.25</v>
      </c>
      <c r="T946" s="7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9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7">
        <f t="shared" si="57"/>
        <v>41004.208333333336</v>
      </c>
      <c r="T947" s="7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9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7">
        <f t="shared" si="57"/>
        <v>40710.208333333336</v>
      </c>
      <c r="T948" s="7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7">
        <f t="shared" si="57"/>
        <v>41908.208333333336</v>
      </c>
      <c r="T949" s="7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9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7">
        <f t="shared" si="57"/>
        <v>41985.25</v>
      </c>
      <c r="T950" s="7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9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7">
        <f t="shared" si="57"/>
        <v>42112.208333333328</v>
      </c>
      <c r="T951" s="7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7">
        <f t="shared" si="57"/>
        <v>43571.208333333328</v>
      </c>
      <c r="T952" s="7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9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7">
        <f t="shared" si="57"/>
        <v>42730.25</v>
      </c>
      <c r="T953" s="7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9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7">
        <f t="shared" si="57"/>
        <v>42591.208333333328</v>
      </c>
      <c r="T954" s="7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9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7">
        <f t="shared" si="57"/>
        <v>42358.25</v>
      </c>
      <c r="T955" s="7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9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7">
        <f t="shared" si="57"/>
        <v>41174.208333333336</v>
      </c>
      <c r="T956" s="7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9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7">
        <f t="shared" si="57"/>
        <v>41238.25</v>
      </c>
      <c r="T957" s="7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9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7">
        <f t="shared" si="57"/>
        <v>42360.25</v>
      </c>
      <c r="T958" s="7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7">
        <f t="shared" si="57"/>
        <v>40955.25</v>
      </c>
      <c r="T959" s="7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9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7">
        <f t="shared" si="57"/>
        <v>40350.208333333336</v>
      </c>
      <c r="T960" s="7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9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7">
        <f t="shared" si="57"/>
        <v>40357.208333333336</v>
      </c>
      <c r="T961" s="7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(E962/D962)*100</f>
        <v>85.054545454545448</v>
      </c>
      <c r="G962" t="s">
        <v>14</v>
      </c>
      <c r="H962">
        <v>55</v>
      </c>
      <c r="I962" s="9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7">
        <f t="shared" ref="S962:S1001" si="61">(((L962/60)/60)/24)+DATE(1970,1,1)</f>
        <v>42408.25</v>
      </c>
      <c r="T962" s="7">
        <f t="shared" ref="T962:T1001" si="62">(((M962/60)/60)/24)+DATE(1970,1,1)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>
        <v>155</v>
      </c>
      <c r="I963" s="9">
        <f t="shared" ref="I963:I998" si="63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7">
        <f t="shared" si="61"/>
        <v>40591.25</v>
      </c>
      <c r="T963" s="7">
        <f t="shared" si="62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9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7">
        <f t="shared" si="61"/>
        <v>41592.25</v>
      </c>
      <c r="T964" s="7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9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7">
        <f t="shared" si="61"/>
        <v>40607.25</v>
      </c>
      <c r="T965" s="7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9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7">
        <f t="shared" si="61"/>
        <v>42135.208333333328</v>
      </c>
      <c r="T966" s="7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9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7">
        <f t="shared" si="61"/>
        <v>40203.25</v>
      </c>
      <c r="T967" s="7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9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7">
        <f t="shared" si="61"/>
        <v>42901.208333333328</v>
      </c>
      <c r="T968" s="7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7">
        <f t="shared" si="61"/>
        <v>41005.208333333336</v>
      </c>
      <c r="T969" s="7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9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7">
        <f t="shared" si="61"/>
        <v>40544.25</v>
      </c>
      <c r="T970" s="7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9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7">
        <f t="shared" si="61"/>
        <v>43821.25</v>
      </c>
      <c r="T971" s="7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9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7">
        <f t="shared" si="61"/>
        <v>40672.208333333336</v>
      </c>
      <c r="T972" s="7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9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7">
        <f t="shared" si="61"/>
        <v>41555.208333333336</v>
      </c>
      <c r="T973" s="7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9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7">
        <f t="shared" si="61"/>
        <v>41792.208333333336</v>
      </c>
      <c r="T974" s="7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9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7">
        <f t="shared" si="61"/>
        <v>40522.25</v>
      </c>
      <c r="T975" s="7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9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7">
        <f t="shared" si="61"/>
        <v>41412.208333333336</v>
      </c>
      <c r="T976" s="7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9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7">
        <f t="shared" si="61"/>
        <v>42337.25</v>
      </c>
      <c r="T977" s="7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9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7">
        <f t="shared" si="61"/>
        <v>40571.25</v>
      </c>
      <c r="T978" s="7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7">
        <f t="shared" si="61"/>
        <v>43138.25</v>
      </c>
      <c r="T979" s="7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9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7">
        <f t="shared" si="61"/>
        <v>42686.25</v>
      </c>
      <c r="T980" s="7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9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7">
        <f t="shared" si="61"/>
        <v>42078.208333333328</v>
      </c>
      <c r="T981" s="7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9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7">
        <f t="shared" si="61"/>
        <v>42307.208333333328</v>
      </c>
      <c r="T982" s="7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9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7">
        <f t="shared" si="61"/>
        <v>43094.25</v>
      </c>
      <c r="T983" s="7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9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7">
        <f t="shared" si="61"/>
        <v>40743.208333333336</v>
      </c>
      <c r="T984" s="7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9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7">
        <f t="shared" si="61"/>
        <v>43681.208333333328</v>
      </c>
      <c r="T985" s="7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9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7">
        <f t="shared" si="61"/>
        <v>43716.208333333328</v>
      </c>
      <c r="T986" s="7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9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7">
        <f t="shared" si="61"/>
        <v>41614.25</v>
      </c>
      <c r="T987" s="7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9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7">
        <f t="shared" si="61"/>
        <v>40638.208333333336</v>
      </c>
      <c r="T988" s="7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7">
        <f t="shared" si="61"/>
        <v>42852.208333333328</v>
      </c>
      <c r="T989" s="7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9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7">
        <f t="shared" si="61"/>
        <v>42686.25</v>
      </c>
      <c r="T990" s="7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9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7">
        <f t="shared" si="61"/>
        <v>43571.208333333328</v>
      </c>
      <c r="T991" s="7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9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7">
        <f t="shared" si="61"/>
        <v>42432.25</v>
      </c>
      <c r="T992" s="7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9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7">
        <f t="shared" si="61"/>
        <v>41907.208333333336</v>
      </c>
      <c r="T993" s="7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9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7">
        <f t="shared" si="61"/>
        <v>43227.208333333328</v>
      </c>
      <c r="T994" s="7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7">
        <f t="shared" si="61"/>
        <v>42362.25</v>
      </c>
      <c r="T995" s="7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9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7">
        <f t="shared" si="61"/>
        <v>41929.208333333336</v>
      </c>
      <c r="T996" s="7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9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7">
        <f t="shared" si="61"/>
        <v>43408.208333333328</v>
      </c>
      <c r="T997" s="7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9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7">
        <f t="shared" si="61"/>
        <v>41276.25</v>
      </c>
      <c r="T998" s="7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9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7">
        <f t="shared" si="61"/>
        <v>41659.25</v>
      </c>
      <c r="T999" s="7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9">
        <f t="shared" ref="I1000:I1002" si="64"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7">
        <f t="shared" si="61"/>
        <v>40220.25</v>
      </c>
      <c r="T1000" s="7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9">
        <f t="shared" si="6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7">
        <f t="shared" si="61"/>
        <v>42550.208333333328</v>
      </c>
      <c r="T1001" s="7">
        <f t="shared" si="62"/>
        <v>42557.208333333328</v>
      </c>
    </row>
    <row r="1002" spans="1:20" x14ac:dyDescent="0.2">
      <c r="I1002" s="9">
        <f t="shared" si="64"/>
        <v>0</v>
      </c>
    </row>
  </sheetData>
  <sortState xmlns:xlrd2="http://schemas.microsoft.com/office/spreadsheetml/2017/richdata2" ref="A2:T1001">
    <sortCondition ref="A1:A1001"/>
  </sortState>
  <conditionalFormatting sqref="F2:F1048576">
    <cfRule type="colorScale" priority="1">
      <colorScale>
        <cfvo type="num" val="0"/>
        <cfvo type="num" val="100"/>
        <cfvo type="num" val="200"/>
        <color rgb="FFC00000"/>
        <color rgb="FFD5FC79"/>
        <color rgb="FF73FEFF"/>
      </colorScale>
    </cfRule>
  </conditionalFormatting>
  <conditionalFormatting sqref="G2:G1048576">
    <cfRule type="containsText" dxfId="7" priority="2" operator="containsText" text="canceled">
      <formula>NOT(ISERROR(SEARCH("canceled",G2)))</formula>
    </cfRule>
    <cfRule type="containsText" dxfId="6" priority="3" operator="containsText" text="live">
      <formula>NOT(ISERROR(SEARCH("live",G2)))</formula>
    </cfRule>
    <cfRule type="containsText" dxfId="5" priority="4" operator="containsText" text="successful">
      <formula>NOT(ISERROR(SEARCH("successful",G2)))</formula>
    </cfRule>
    <cfRule type="containsText" dxfId="4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137D-F30E-B84D-B836-DCCADB8B1B69}">
  <sheetPr codeName="Hoja2"/>
  <dimension ref="A1:F14"/>
  <sheetViews>
    <sheetView workbookViewId="0">
      <selection activeCell="E9" sqref="E9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2" bestFit="1" customWidth="1"/>
  </cols>
  <sheetData>
    <row r="1" spans="1:6" x14ac:dyDescent="0.2">
      <c r="A1" s="5" t="s">
        <v>6</v>
      </c>
      <c r="B1" t="s">
        <v>2069</v>
      </c>
    </row>
    <row r="3" spans="1:6" x14ac:dyDescent="0.2">
      <c r="A3" s="5" t="s">
        <v>2066</v>
      </c>
      <c r="B3" s="5" t="s">
        <v>2070</v>
      </c>
    </row>
    <row r="4" spans="1:6" x14ac:dyDescent="0.2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AEB-35E5-C548-A925-D60EF1A7A7AF}">
  <sheetPr codeName="Hoja3"/>
  <dimension ref="A1:F30"/>
  <sheetViews>
    <sheetView zoomScale="75" workbookViewId="0">
      <selection activeCell="E25" sqref="E25"/>
    </sheetView>
  </sheetViews>
  <sheetFormatPr baseColWidth="10" defaultRowHeight="16" x14ac:dyDescent="0.2"/>
  <cols>
    <col min="1" max="1" width="18.33203125" bestFit="1" customWidth="1"/>
    <col min="2" max="2" width="23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2.1640625" bestFit="1" customWidth="1"/>
    <col min="7" max="7" width="20.83203125" bestFit="1" customWidth="1"/>
    <col min="8" max="8" width="17.1640625" bestFit="1" customWidth="1"/>
    <col min="9" max="9" width="20.83203125" bestFit="1" customWidth="1"/>
    <col min="10" max="10" width="22" bestFit="1" customWidth="1"/>
    <col min="11" max="11" width="25.6640625" bestFit="1" customWidth="1"/>
  </cols>
  <sheetData>
    <row r="1" spans="1:6" x14ac:dyDescent="0.2">
      <c r="A1" s="5" t="s">
        <v>6</v>
      </c>
      <c r="B1" t="s">
        <v>2069</v>
      </c>
    </row>
    <row r="2" spans="1:6" x14ac:dyDescent="0.2">
      <c r="A2" s="5" t="s">
        <v>2031</v>
      </c>
      <c r="B2" t="s">
        <v>2069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2">
      <c r="A7" s="6" t="s">
        <v>2065</v>
      </c>
      <c r="B7" s="20">
        <v>0</v>
      </c>
      <c r="C7" s="20">
        <v>0</v>
      </c>
      <c r="D7" s="20">
        <v>0</v>
      </c>
      <c r="E7" s="20">
        <v>4</v>
      </c>
      <c r="F7" s="20">
        <v>4</v>
      </c>
    </row>
    <row r="8" spans="1:6" x14ac:dyDescent="0.2">
      <c r="A8" s="6" t="s">
        <v>2042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2">
      <c r="A9" s="6" t="s">
        <v>2044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2">
      <c r="A10" s="6" t="s">
        <v>2043</v>
      </c>
      <c r="B10" s="20">
        <v>0</v>
      </c>
      <c r="C10" s="20">
        <v>8</v>
      </c>
      <c r="D10" s="20">
        <v>0</v>
      </c>
      <c r="E10" s="20">
        <v>10</v>
      </c>
      <c r="F10" s="20">
        <v>18</v>
      </c>
    </row>
    <row r="11" spans="1:6" x14ac:dyDescent="0.2">
      <c r="A11" s="6" t="s">
        <v>2053</v>
      </c>
      <c r="B11" s="20">
        <v>1</v>
      </c>
      <c r="C11" s="20">
        <v>7</v>
      </c>
      <c r="D11" s="20">
        <v>0</v>
      </c>
      <c r="E11" s="20">
        <v>9</v>
      </c>
      <c r="F11" s="20">
        <v>17</v>
      </c>
    </row>
    <row r="12" spans="1:6" x14ac:dyDescent="0.2">
      <c r="A12" s="6" t="s">
        <v>2034</v>
      </c>
      <c r="B12" s="20">
        <v>4</v>
      </c>
      <c r="C12" s="20">
        <v>20</v>
      </c>
      <c r="D12" s="20">
        <v>0</v>
      </c>
      <c r="E12" s="20">
        <v>22</v>
      </c>
      <c r="F12" s="20">
        <v>46</v>
      </c>
    </row>
    <row r="13" spans="1:6" x14ac:dyDescent="0.2">
      <c r="A13" s="6" t="s">
        <v>2045</v>
      </c>
      <c r="B13" s="20">
        <v>3</v>
      </c>
      <c r="C13" s="20">
        <v>19</v>
      </c>
      <c r="D13" s="20">
        <v>0</v>
      </c>
      <c r="E13" s="20">
        <v>23</v>
      </c>
      <c r="F13" s="20">
        <v>45</v>
      </c>
    </row>
    <row r="14" spans="1:6" x14ac:dyDescent="0.2">
      <c r="A14" s="6" t="s">
        <v>2058</v>
      </c>
      <c r="B14" s="20">
        <v>1</v>
      </c>
      <c r="C14" s="20">
        <v>6</v>
      </c>
      <c r="D14" s="20">
        <v>0</v>
      </c>
      <c r="E14" s="20">
        <v>10</v>
      </c>
      <c r="F14" s="20">
        <v>17</v>
      </c>
    </row>
    <row r="15" spans="1:6" x14ac:dyDescent="0.2">
      <c r="A15" s="6" t="s">
        <v>2057</v>
      </c>
      <c r="B15" s="20">
        <v>0</v>
      </c>
      <c r="C15" s="20">
        <v>3</v>
      </c>
      <c r="D15" s="20">
        <v>0</v>
      </c>
      <c r="E15" s="20">
        <v>4</v>
      </c>
      <c r="F15" s="20">
        <v>7</v>
      </c>
    </row>
    <row r="16" spans="1:6" x14ac:dyDescent="0.2">
      <c r="A16" s="6" t="s">
        <v>2061</v>
      </c>
      <c r="B16" s="20">
        <v>0</v>
      </c>
      <c r="C16" s="20">
        <v>8</v>
      </c>
      <c r="D16" s="20">
        <v>1</v>
      </c>
      <c r="E16" s="20">
        <v>4</v>
      </c>
      <c r="F16" s="20">
        <v>13</v>
      </c>
    </row>
    <row r="17" spans="1:6" x14ac:dyDescent="0.2">
      <c r="A17" s="6" t="s">
        <v>2048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2">
      <c r="A18" s="6" t="s">
        <v>2055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2">
      <c r="A19" s="6" t="s">
        <v>2040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2">
      <c r="A20" s="6" t="s">
        <v>2056</v>
      </c>
      <c r="B20" s="20">
        <v>0</v>
      </c>
      <c r="C20" s="20">
        <v>4</v>
      </c>
      <c r="D20" s="20">
        <v>0</v>
      </c>
      <c r="E20" s="20">
        <v>4</v>
      </c>
      <c r="F20" s="20">
        <v>8</v>
      </c>
    </row>
    <row r="21" spans="1:6" x14ac:dyDescent="0.2">
      <c r="A21" s="6" t="s">
        <v>2036</v>
      </c>
      <c r="B21" s="20">
        <v>6</v>
      </c>
      <c r="C21" s="20">
        <v>30</v>
      </c>
      <c r="D21" s="20">
        <v>0</v>
      </c>
      <c r="E21" s="20">
        <v>49</v>
      </c>
      <c r="F21" s="20">
        <v>85</v>
      </c>
    </row>
    <row r="22" spans="1:6" x14ac:dyDescent="0.2">
      <c r="A22" s="6" t="s">
        <v>2063</v>
      </c>
      <c r="B22" s="20">
        <v>0</v>
      </c>
      <c r="C22" s="20">
        <v>9</v>
      </c>
      <c r="D22" s="20">
        <v>0</v>
      </c>
      <c r="E22" s="20">
        <v>5</v>
      </c>
      <c r="F22" s="20">
        <v>14</v>
      </c>
    </row>
    <row r="23" spans="1:6" x14ac:dyDescent="0.2">
      <c r="A23" s="6" t="s">
        <v>2052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2">
      <c r="A24" s="6" t="s">
        <v>2060</v>
      </c>
      <c r="B24" s="20">
        <v>3</v>
      </c>
      <c r="C24" s="20">
        <v>3</v>
      </c>
      <c r="D24" s="20">
        <v>0</v>
      </c>
      <c r="E24" s="20">
        <v>11</v>
      </c>
      <c r="F24" s="20">
        <v>17</v>
      </c>
    </row>
    <row r="25" spans="1:6" x14ac:dyDescent="0.2">
      <c r="A25" s="6" t="s">
        <v>2059</v>
      </c>
      <c r="B25" s="20">
        <v>0</v>
      </c>
      <c r="C25" s="20">
        <v>7</v>
      </c>
      <c r="D25" s="20">
        <v>0</v>
      </c>
      <c r="E25" s="20">
        <v>14</v>
      </c>
      <c r="F25" s="20">
        <v>21</v>
      </c>
    </row>
    <row r="26" spans="1:6" x14ac:dyDescent="0.2">
      <c r="A26" s="6" t="s">
        <v>2051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2">
      <c r="A27" s="6" t="s">
        <v>2046</v>
      </c>
      <c r="B27" s="20">
        <v>0</v>
      </c>
      <c r="C27" s="20">
        <v>16</v>
      </c>
      <c r="D27" s="20">
        <v>1</v>
      </c>
      <c r="E27" s="20">
        <v>28</v>
      </c>
      <c r="F27" s="20">
        <v>45</v>
      </c>
    </row>
    <row r="28" spans="1:6" x14ac:dyDescent="0.2">
      <c r="A28" s="6" t="s">
        <v>2038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2">
      <c r="A29" s="6" t="s">
        <v>2062</v>
      </c>
      <c r="B29" s="20">
        <v>0</v>
      </c>
      <c r="C29" s="20">
        <v>0</v>
      </c>
      <c r="D29" s="20">
        <v>0</v>
      </c>
      <c r="E29" s="20">
        <v>3</v>
      </c>
      <c r="F29" s="20">
        <v>3</v>
      </c>
    </row>
    <row r="30" spans="1:6" x14ac:dyDescent="0.2">
      <c r="A30" s="6" t="s">
        <v>2068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C08F-4895-3647-AB37-97249FBE8E34}">
  <sheetPr codeName="Hoja4"/>
  <dimension ref="A1:F18"/>
  <sheetViews>
    <sheetView workbookViewId="0">
      <selection activeCell="D17" sqref="D17"/>
    </sheetView>
  </sheetViews>
  <sheetFormatPr baseColWidth="10" defaultRowHeight="16" x14ac:dyDescent="0.2"/>
  <cols>
    <col min="1" max="1" width="17.1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2" bestFit="1" customWidth="1"/>
  </cols>
  <sheetData>
    <row r="1" spans="1:6" x14ac:dyDescent="0.2">
      <c r="A1" s="5" t="s">
        <v>2071</v>
      </c>
      <c r="B1" t="s">
        <v>2069</v>
      </c>
    </row>
    <row r="2" spans="1:6" x14ac:dyDescent="0.2">
      <c r="A2" s="5" t="s">
        <v>2086</v>
      </c>
      <c r="B2" t="s">
        <v>2069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6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86F1-BAB9-754D-A257-2691B83D398E}">
  <sheetPr codeName="Hoja5"/>
  <dimension ref="A1:H13"/>
  <sheetViews>
    <sheetView workbookViewId="0">
      <selection activeCell="L23" sqref="L23"/>
    </sheetView>
  </sheetViews>
  <sheetFormatPr baseColWidth="10" defaultRowHeight="16" x14ac:dyDescent="0.2"/>
  <cols>
    <col min="1" max="1" width="27.5" customWidth="1"/>
  </cols>
  <sheetData>
    <row r="1" spans="1:8" ht="34" x14ac:dyDescent="0.2">
      <c r="A1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2">
      <c r="A2" t="s">
        <v>2095</v>
      </c>
      <c r="B2">
        <f>COUNTIFS(Crowdfunding!G:G,"successful", Crowdfunding!D:D, "&lt;1000")</f>
        <v>30</v>
      </c>
      <c r="C2">
        <f>COUNTIFS(Crowdfunding!G:G,"failed", Crowdfunding!D:D, "&lt;1000")</f>
        <v>20</v>
      </c>
      <c r="D2">
        <f>COUNTIFS(Crowdfunding!G:G,"canceled", Crowdfunding!D:D,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2096</v>
      </c>
      <c r="B3">
        <f>COUNTIFS(Crowdfunding!G:G,"successful", Crowdfunding!D:D, "&gt;=1000", Crowdfunding!D:D, "&lt;5000")</f>
        <v>191</v>
      </c>
      <c r="C3">
        <f>COUNTIFS(Crowdfunding!G:G,"failed", Crowdfunding!D:D, "&gt;=1000", Crowdfunding!D:D, "&lt;5000")</f>
        <v>38</v>
      </c>
      <c r="D3">
        <f>COUNTIFS(Crowdfunding!G:G,"canceled", Crowdfunding!D:D, "&gt;=1000", Crowdfunding!D:D, 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2097</v>
      </c>
      <c r="B4">
        <f>COUNTIFS(Crowdfunding!G:G,"successful", Crowdfunding!D:D, "&gt;=5000", Crowdfunding!D:D, "&lt;10000")</f>
        <v>164</v>
      </c>
      <c r="C4">
        <f>COUNTIFS(Crowdfunding!G:G,"failed", Crowdfunding!D:D, "&gt;=5000", Crowdfunding!D:D, "&lt;10000")</f>
        <v>126</v>
      </c>
      <c r="D4">
        <f>COUNTIFS(Crowdfunding!G:G,"canceled", Crowdfunding!D:D, "&gt;=5000", Crowdfunding!D:D, 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2098</v>
      </c>
      <c r="B5">
        <f>COUNTIFS(Crowdfunding!G:G,"successful", Crowdfunding!D:D, "&gt;=10000", Crowdfunding!D:D, "&lt;15000")</f>
        <v>4</v>
      </c>
      <c r="C5">
        <f>COUNTIFS(Crowdfunding!G:G,"failed", Crowdfunding!D:D, "&gt;=10000", Crowdfunding!D:D, "&lt;15000")</f>
        <v>5</v>
      </c>
      <c r="D5">
        <f>COUNTIFS(Crowdfunding!G:G,"canceled", Crowdfunding!D:D, "&gt;=10000", Crowdfunding!D:D, 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2099</v>
      </c>
      <c r="B6">
        <f>COUNTIFS(Crowdfunding!G:G,"successful", Crowdfunding!D:D, "&gt;=15000", Crowdfunding!D:D, "&lt;20000")</f>
        <v>10</v>
      </c>
      <c r="C6">
        <f>COUNTIFS(Crowdfunding!G:G,"failed", Crowdfunding!D:D, "&gt;=15000", Crowdfunding!D:D, "&lt;20000")</f>
        <v>0</v>
      </c>
      <c r="D6">
        <f>COUNTIFS(Crowdfunding!G:G,"canceled", Crowdfunding!D:D, "&gt;=15000", Crowdfunding!D:D, 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2100</v>
      </c>
      <c r="B7">
        <f>COUNTIFS(Crowdfunding!G:G,"successful", Crowdfunding!D:D, "&gt;=20000", Crowdfunding!D:D, "&lt;25000")</f>
        <v>7</v>
      </c>
      <c r="C7">
        <f>COUNTIFS(Crowdfunding!G:G,"failed", Crowdfunding!D:D, "&gt;=20000", Crowdfunding!D:D, "&lt;25000")</f>
        <v>0</v>
      </c>
      <c r="D7">
        <f>COUNTIFS(Crowdfunding!G:G,"canceled", Crowdfunding!D:D, "&gt;=20000", Crowdfunding!D:D,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2101</v>
      </c>
      <c r="B8">
        <f>COUNTIFS(Crowdfunding!G:G,"successful", Crowdfunding!D:D, "&gt;=25000", Crowdfunding!D:D, "&lt;30000")</f>
        <v>11</v>
      </c>
      <c r="C8">
        <f>COUNTIFS(Crowdfunding!G:G,"failed", Crowdfunding!D:D, "&gt;=25000", Crowdfunding!D:D, "&lt;30000")</f>
        <v>3</v>
      </c>
      <c r="D8">
        <f>COUNTIFS(Crowdfunding!G:G,"canceled", Crowdfunding!D:D, "&gt;=25000", Crowdfunding!D:D, 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2102</v>
      </c>
      <c r="B9">
        <f>COUNTIFS(Crowdfunding!G:G,"successful", Crowdfunding!D:D, "&gt;=30000", Crowdfunding!D:D, "&lt;35000")</f>
        <v>7</v>
      </c>
      <c r="C9">
        <f>COUNTIFS(Crowdfunding!G:G,"failed", Crowdfunding!D:D, "&gt;=30000", Crowdfunding!D:D, "&lt;35000")</f>
        <v>0</v>
      </c>
      <c r="D9">
        <f>COUNTIFS(Crowdfunding!G:G,"canceled", Crowdfunding!D:D, "&gt;=30000", Crowdfunding!D:D, 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2103</v>
      </c>
      <c r="B10">
        <f>COUNTIFS(Crowdfunding!G:G,"successful", Crowdfunding!D:D, "&gt;=35000", Crowdfunding!D:D, "&lt;40000")</f>
        <v>8</v>
      </c>
      <c r="C10">
        <f>COUNTIFS(Crowdfunding!G:G,"failed", Crowdfunding!D:D, "&gt;=35000", Crowdfunding!D:D, "&lt;40000")</f>
        <v>3</v>
      </c>
      <c r="D10">
        <f>COUNTIFS(Crowdfunding!G:G,"canceled", Crowdfunding!D:D, "&gt;=35000", Crowdfunding!D:D, 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2104</v>
      </c>
      <c r="B11">
        <f>COUNTIFS(Crowdfunding!G:G,"successful", Crowdfunding!D:D, "&gt;=40000", Crowdfunding!D:D, "&lt;45000")</f>
        <v>11</v>
      </c>
      <c r="C11">
        <f>COUNTIFS(Crowdfunding!G:G,"failed", Crowdfunding!D:D, "&gt;=40000", Crowdfunding!D:D, "&lt;45000")</f>
        <v>3</v>
      </c>
      <c r="D11">
        <f>COUNTIFS(Crowdfunding!G:G,"canceled", Crowdfunding!D:D, "&gt;=40000", Crowdfunding!D:D, 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2105</v>
      </c>
      <c r="B12">
        <f>COUNTIFS(Crowdfunding!G:G,"successful", Crowdfunding!D:D, "&gt;=45000", Crowdfunding!D:D, "&lt;50000")</f>
        <v>8</v>
      </c>
      <c r="C12">
        <f>COUNTIFS(Crowdfunding!G:G,"failed", Crowdfunding!D:D, "&gt;=45000", Crowdfunding!D:D, "&lt;50000")</f>
        <v>3</v>
      </c>
      <c r="D12">
        <f>COUNTIFS(Crowdfunding!G:G,"canceled", Crowdfunding!D:D, "&gt;=45000", Crowdfunding!D:D, 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2106</v>
      </c>
      <c r="B13">
        <f>COUNTIFS(Crowdfunding!G:G,"successful", Crowdfunding!D:D, "&gt;=50000")</f>
        <v>114</v>
      </c>
      <c r="C13">
        <f>COUNTIFS(Crowdfunding!G:G,"failed", Crowdfunding!D:D, "&gt;=50000")</f>
        <v>163</v>
      </c>
      <c r="D13">
        <f>COUNTIFS(Crowdfunding!G:G,"canceled", Crowdfunding!D:D,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ignoredErrors>
    <ignoredError sqref="B4 C4:D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F027-C4B6-A34D-B74D-3BDA12CC0ED3}">
  <sheetPr codeName="Hoja6"/>
  <dimension ref="A1:L566"/>
  <sheetViews>
    <sheetView workbookViewId="0">
      <selection activeCell="I24" sqref="I24"/>
    </sheetView>
  </sheetViews>
  <sheetFormatPr baseColWidth="10" defaultRowHeight="16" x14ac:dyDescent="0.2"/>
  <cols>
    <col min="2" max="2" width="14.1640625" customWidth="1"/>
    <col min="5" max="5" width="13.5" customWidth="1"/>
    <col min="8" max="8" width="16.5" customWidth="1"/>
    <col min="11" max="11" width="16.6640625" customWidth="1"/>
  </cols>
  <sheetData>
    <row r="1" spans="1:12" x14ac:dyDescent="0.2">
      <c r="A1" s="1" t="s">
        <v>4</v>
      </c>
      <c r="B1" s="1" t="s">
        <v>5</v>
      </c>
      <c r="D1" s="12" t="s">
        <v>4</v>
      </c>
      <c r="E1" s="12" t="s">
        <v>5</v>
      </c>
    </row>
    <row r="2" spans="1:12" x14ac:dyDescent="0.2">
      <c r="A2" t="s">
        <v>20</v>
      </c>
      <c r="B2">
        <v>158</v>
      </c>
      <c r="D2" s="13" t="s">
        <v>14</v>
      </c>
      <c r="E2" s="14">
        <v>0</v>
      </c>
    </row>
    <row r="3" spans="1:12" x14ac:dyDescent="0.2">
      <c r="A3" t="s">
        <v>20</v>
      </c>
      <c r="B3">
        <v>1425</v>
      </c>
      <c r="D3" s="13" t="s">
        <v>14</v>
      </c>
      <c r="E3" s="14">
        <v>24</v>
      </c>
      <c r="H3" s="17" t="s">
        <v>2107</v>
      </c>
      <c r="I3" s="17"/>
      <c r="K3" s="18" t="s">
        <v>2108</v>
      </c>
      <c r="L3" s="18"/>
    </row>
    <row r="4" spans="1:12" x14ac:dyDescent="0.2">
      <c r="A4" t="s">
        <v>20</v>
      </c>
      <c r="B4">
        <v>174</v>
      </c>
      <c r="D4" s="13" t="s">
        <v>14</v>
      </c>
      <c r="E4" s="14">
        <v>53</v>
      </c>
      <c r="H4" s="15" t="s">
        <v>2109</v>
      </c>
      <c r="I4" s="15">
        <f>AVERAGE(B:B)</f>
        <v>851.14690265486729</v>
      </c>
      <c r="K4" s="15" t="s">
        <v>2109</v>
      </c>
      <c r="L4" s="15">
        <f>AVERAGE(E:E)</f>
        <v>585.61538461538464</v>
      </c>
    </row>
    <row r="5" spans="1:12" x14ac:dyDescent="0.2">
      <c r="A5" t="s">
        <v>20</v>
      </c>
      <c r="B5">
        <v>227</v>
      </c>
      <c r="D5" s="13" t="s">
        <v>14</v>
      </c>
      <c r="E5" s="14">
        <v>18</v>
      </c>
      <c r="H5" s="15" t="s">
        <v>2110</v>
      </c>
      <c r="I5" s="15">
        <f>MEDIAN(B:B)</f>
        <v>201</v>
      </c>
      <c r="K5" s="15" t="s">
        <v>2110</v>
      </c>
      <c r="L5" s="15">
        <f>MEDIAN(E:E)</f>
        <v>114.5</v>
      </c>
    </row>
    <row r="6" spans="1:12" x14ac:dyDescent="0.2">
      <c r="A6" t="s">
        <v>20</v>
      </c>
      <c r="B6">
        <v>220</v>
      </c>
      <c r="D6" s="13" t="s">
        <v>14</v>
      </c>
      <c r="E6" s="14">
        <v>44</v>
      </c>
      <c r="H6" s="15" t="s">
        <v>2111</v>
      </c>
      <c r="I6" s="15">
        <f>MIN(B:B)</f>
        <v>16</v>
      </c>
      <c r="K6" s="15" t="s">
        <v>2111</v>
      </c>
      <c r="L6" s="15">
        <f>MIN(E:E)</f>
        <v>0</v>
      </c>
    </row>
    <row r="7" spans="1:12" x14ac:dyDescent="0.2">
      <c r="A7" t="s">
        <v>20</v>
      </c>
      <c r="B7">
        <v>98</v>
      </c>
      <c r="D7" s="13" t="s">
        <v>14</v>
      </c>
      <c r="E7" s="14">
        <v>27</v>
      </c>
      <c r="H7" s="15" t="s">
        <v>2112</v>
      </c>
      <c r="I7" s="15">
        <f>MAX(B:B)</f>
        <v>7295</v>
      </c>
      <c r="K7" s="15" t="s">
        <v>2112</v>
      </c>
      <c r="L7" s="15">
        <f>MAX(E:E)</f>
        <v>6080</v>
      </c>
    </row>
    <row r="8" spans="1:12" x14ac:dyDescent="0.2">
      <c r="A8" t="s">
        <v>20</v>
      </c>
      <c r="B8">
        <v>100</v>
      </c>
      <c r="D8" s="13" t="s">
        <v>14</v>
      </c>
      <c r="E8" s="14">
        <v>55</v>
      </c>
      <c r="H8" s="15" t="s">
        <v>2113</v>
      </c>
      <c r="I8" s="15">
        <f>VAR(B:B)</f>
        <v>1606216.5936295739</v>
      </c>
      <c r="K8" s="15" t="s">
        <v>2113</v>
      </c>
      <c r="L8" s="15">
        <f>VAR(E:E)</f>
        <v>924113.45496927318</v>
      </c>
    </row>
    <row r="9" spans="1:12" x14ac:dyDescent="0.2">
      <c r="A9" t="s">
        <v>20</v>
      </c>
      <c r="B9">
        <v>1249</v>
      </c>
      <c r="D9" s="13" t="s">
        <v>14</v>
      </c>
      <c r="E9" s="14">
        <v>200</v>
      </c>
      <c r="H9" s="15" t="s">
        <v>2114</v>
      </c>
      <c r="I9" s="15">
        <f>STDEV(B:B)</f>
        <v>1267.366006183523</v>
      </c>
      <c r="K9" s="15" t="s">
        <v>2114</v>
      </c>
      <c r="L9" s="15">
        <f>STDEV(E:E)</f>
        <v>961.30819978260524</v>
      </c>
    </row>
    <row r="10" spans="1:12" x14ac:dyDescent="0.2">
      <c r="A10" t="s">
        <v>20</v>
      </c>
      <c r="B10">
        <v>1396</v>
      </c>
      <c r="D10" s="13" t="s">
        <v>14</v>
      </c>
      <c r="E10" s="14">
        <v>452</v>
      </c>
    </row>
    <row r="11" spans="1:12" x14ac:dyDescent="0.2">
      <c r="A11" t="s">
        <v>20</v>
      </c>
      <c r="B11">
        <v>890</v>
      </c>
      <c r="D11" s="13" t="s">
        <v>14</v>
      </c>
      <c r="E11" s="14">
        <v>674</v>
      </c>
    </row>
    <row r="12" spans="1:12" x14ac:dyDescent="0.2">
      <c r="A12" t="s">
        <v>20</v>
      </c>
      <c r="B12">
        <v>142</v>
      </c>
      <c r="D12" s="13" t="s">
        <v>14</v>
      </c>
      <c r="E12" s="14">
        <v>558</v>
      </c>
    </row>
    <row r="13" spans="1:12" x14ac:dyDescent="0.2">
      <c r="A13" t="s">
        <v>20</v>
      </c>
      <c r="B13">
        <v>2673</v>
      </c>
      <c r="D13" s="13" t="s">
        <v>14</v>
      </c>
      <c r="E13" s="14">
        <v>15</v>
      </c>
    </row>
    <row r="14" spans="1:12" ht="16" customHeight="1" x14ac:dyDescent="0.2">
      <c r="A14" t="s">
        <v>20</v>
      </c>
      <c r="B14">
        <v>163</v>
      </c>
      <c r="D14" s="13" t="s">
        <v>14</v>
      </c>
      <c r="E14" s="14">
        <v>2307</v>
      </c>
      <c r="H14" s="19" t="s">
        <v>2115</v>
      </c>
      <c r="I14" s="19"/>
      <c r="J14" s="19"/>
    </row>
    <row r="15" spans="1:12" x14ac:dyDescent="0.2">
      <c r="A15" t="s">
        <v>20</v>
      </c>
      <c r="B15">
        <v>2220</v>
      </c>
      <c r="D15" s="13" t="s">
        <v>14</v>
      </c>
      <c r="E15" s="14">
        <v>88</v>
      </c>
      <c r="H15" s="19"/>
      <c r="I15" s="19"/>
      <c r="J15" s="19"/>
    </row>
    <row r="16" spans="1:12" x14ac:dyDescent="0.2">
      <c r="A16" t="s">
        <v>20</v>
      </c>
      <c r="B16">
        <v>1606</v>
      </c>
      <c r="D16" s="13" t="s">
        <v>14</v>
      </c>
      <c r="E16" s="14">
        <v>48</v>
      </c>
      <c r="H16" s="19"/>
      <c r="I16" s="19"/>
      <c r="J16" s="19"/>
    </row>
    <row r="17" spans="1:10" x14ac:dyDescent="0.2">
      <c r="A17" t="s">
        <v>20</v>
      </c>
      <c r="B17">
        <v>129</v>
      </c>
      <c r="D17" s="13" t="s">
        <v>14</v>
      </c>
      <c r="E17" s="14">
        <v>1</v>
      </c>
      <c r="H17" s="19"/>
      <c r="I17" s="19"/>
      <c r="J17" s="19"/>
    </row>
    <row r="18" spans="1:10" x14ac:dyDescent="0.2">
      <c r="A18" t="s">
        <v>20</v>
      </c>
      <c r="B18">
        <v>226</v>
      </c>
      <c r="D18" s="13" t="s">
        <v>14</v>
      </c>
      <c r="E18" s="14">
        <v>1467</v>
      </c>
    </row>
    <row r="19" spans="1:10" ht="18" customHeight="1" x14ac:dyDescent="0.2">
      <c r="A19" t="s">
        <v>20</v>
      </c>
      <c r="B19">
        <v>5419</v>
      </c>
      <c r="D19" s="13" t="s">
        <v>14</v>
      </c>
      <c r="E19" s="14">
        <v>75</v>
      </c>
      <c r="H19" s="19" t="s">
        <v>2116</v>
      </c>
      <c r="I19" s="19"/>
      <c r="J19" s="19"/>
    </row>
    <row r="20" spans="1:10" x14ac:dyDescent="0.2">
      <c r="A20" t="s">
        <v>20</v>
      </c>
      <c r="B20">
        <v>165</v>
      </c>
      <c r="D20" s="13" t="s">
        <v>14</v>
      </c>
      <c r="E20" s="14">
        <v>120</v>
      </c>
      <c r="H20" s="19"/>
      <c r="I20" s="19"/>
      <c r="J20" s="19"/>
    </row>
    <row r="21" spans="1:10" x14ac:dyDescent="0.2">
      <c r="A21" t="s">
        <v>20</v>
      </c>
      <c r="B21">
        <v>1965</v>
      </c>
      <c r="D21" s="13" t="s">
        <v>14</v>
      </c>
      <c r="E21" s="14">
        <v>2253</v>
      </c>
      <c r="H21" s="19"/>
      <c r="I21" s="19"/>
      <c r="J21" s="19"/>
    </row>
    <row r="22" spans="1:10" x14ac:dyDescent="0.2">
      <c r="A22" t="s">
        <v>20</v>
      </c>
      <c r="B22">
        <v>16</v>
      </c>
      <c r="D22" s="13" t="s">
        <v>14</v>
      </c>
      <c r="E22" s="14">
        <v>5</v>
      </c>
    </row>
    <row r="23" spans="1:10" x14ac:dyDescent="0.2">
      <c r="A23" t="s">
        <v>20</v>
      </c>
      <c r="B23">
        <v>107</v>
      </c>
      <c r="D23" s="13" t="s">
        <v>14</v>
      </c>
      <c r="E23" s="14">
        <v>38</v>
      </c>
    </row>
    <row r="24" spans="1:10" x14ac:dyDescent="0.2">
      <c r="A24" t="s">
        <v>20</v>
      </c>
      <c r="B24">
        <v>134</v>
      </c>
      <c r="D24" s="13" t="s">
        <v>14</v>
      </c>
      <c r="E24" s="14">
        <v>12</v>
      </c>
    </row>
    <row r="25" spans="1:10" x14ac:dyDescent="0.2">
      <c r="A25" t="s">
        <v>20</v>
      </c>
      <c r="B25">
        <v>198</v>
      </c>
      <c r="D25" s="13" t="s">
        <v>14</v>
      </c>
      <c r="E25" s="14">
        <v>1684</v>
      </c>
    </row>
    <row r="26" spans="1:10" x14ac:dyDescent="0.2">
      <c r="A26" t="s">
        <v>20</v>
      </c>
      <c r="B26">
        <v>111</v>
      </c>
      <c r="D26" s="13" t="s">
        <v>14</v>
      </c>
      <c r="E26" s="14">
        <v>56</v>
      </c>
    </row>
    <row r="27" spans="1:10" x14ac:dyDescent="0.2">
      <c r="A27" t="s">
        <v>20</v>
      </c>
      <c r="B27">
        <v>222</v>
      </c>
      <c r="D27" s="13" t="s">
        <v>14</v>
      </c>
      <c r="E27" s="14">
        <v>838</v>
      </c>
    </row>
    <row r="28" spans="1:10" x14ac:dyDescent="0.2">
      <c r="A28" t="s">
        <v>20</v>
      </c>
      <c r="B28">
        <v>6212</v>
      </c>
      <c r="D28" s="13" t="s">
        <v>14</v>
      </c>
      <c r="E28" s="14">
        <v>1000</v>
      </c>
    </row>
    <row r="29" spans="1:10" x14ac:dyDescent="0.2">
      <c r="A29" t="s">
        <v>20</v>
      </c>
      <c r="B29">
        <v>98</v>
      </c>
      <c r="D29" s="13" t="s">
        <v>14</v>
      </c>
      <c r="E29" s="14">
        <v>1482</v>
      </c>
    </row>
    <row r="30" spans="1:10" x14ac:dyDescent="0.2">
      <c r="A30" t="s">
        <v>20</v>
      </c>
      <c r="B30">
        <v>92</v>
      </c>
      <c r="D30" s="13" t="s">
        <v>14</v>
      </c>
      <c r="E30" s="14">
        <v>106</v>
      </c>
    </row>
    <row r="31" spans="1:10" x14ac:dyDescent="0.2">
      <c r="A31" t="s">
        <v>20</v>
      </c>
      <c r="B31">
        <v>149</v>
      </c>
      <c r="D31" s="13" t="s">
        <v>14</v>
      </c>
      <c r="E31" s="14">
        <v>679</v>
      </c>
    </row>
    <row r="32" spans="1:10" x14ac:dyDescent="0.2">
      <c r="A32" t="s">
        <v>20</v>
      </c>
      <c r="B32">
        <v>2431</v>
      </c>
      <c r="D32" s="13" t="s">
        <v>14</v>
      </c>
      <c r="E32" s="14">
        <v>1220</v>
      </c>
    </row>
    <row r="33" spans="1:5" x14ac:dyDescent="0.2">
      <c r="A33" t="s">
        <v>20</v>
      </c>
      <c r="B33">
        <v>303</v>
      </c>
      <c r="D33" s="13" t="s">
        <v>14</v>
      </c>
      <c r="E33" s="14">
        <v>1</v>
      </c>
    </row>
    <row r="34" spans="1:5" x14ac:dyDescent="0.2">
      <c r="A34" t="s">
        <v>20</v>
      </c>
      <c r="B34">
        <v>209</v>
      </c>
      <c r="D34" s="13" t="s">
        <v>14</v>
      </c>
      <c r="E34" s="14">
        <v>37</v>
      </c>
    </row>
    <row r="35" spans="1:5" x14ac:dyDescent="0.2">
      <c r="A35" t="s">
        <v>20</v>
      </c>
      <c r="B35">
        <v>131</v>
      </c>
      <c r="D35" s="13" t="s">
        <v>14</v>
      </c>
      <c r="E35" s="14">
        <v>60</v>
      </c>
    </row>
    <row r="36" spans="1:5" x14ac:dyDescent="0.2">
      <c r="A36" t="s">
        <v>20</v>
      </c>
      <c r="B36">
        <v>164</v>
      </c>
      <c r="D36" s="13" t="s">
        <v>14</v>
      </c>
      <c r="E36" s="14">
        <v>296</v>
      </c>
    </row>
    <row r="37" spans="1:5" x14ac:dyDescent="0.2">
      <c r="A37" t="s">
        <v>20</v>
      </c>
      <c r="B37">
        <v>201</v>
      </c>
      <c r="D37" s="13" t="s">
        <v>14</v>
      </c>
      <c r="E37" s="14">
        <v>3304</v>
      </c>
    </row>
    <row r="38" spans="1:5" x14ac:dyDescent="0.2">
      <c r="A38" t="s">
        <v>20</v>
      </c>
      <c r="B38">
        <v>211</v>
      </c>
      <c r="D38" s="13" t="s">
        <v>14</v>
      </c>
      <c r="E38" s="14">
        <v>73</v>
      </c>
    </row>
    <row r="39" spans="1:5" x14ac:dyDescent="0.2">
      <c r="A39" t="s">
        <v>20</v>
      </c>
      <c r="B39">
        <v>128</v>
      </c>
      <c r="D39" s="13" t="s">
        <v>14</v>
      </c>
      <c r="E39" s="14">
        <v>3387</v>
      </c>
    </row>
    <row r="40" spans="1:5" x14ac:dyDescent="0.2">
      <c r="A40" t="s">
        <v>20</v>
      </c>
      <c r="B40">
        <v>1600</v>
      </c>
      <c r="D40" s="13" t="s">
        <v>14</v>
      </c>
      <c r="E40" s="14">
        <v>662</v>
      </c>
    </row>
    <row r="41" spans="1:5" x14ac:dyDescent="0.2">
      <c r="A41" t="s">
        <v>20</v>
      </c>
      <c r="B41">
        <v>249</v>
      </c>
      <c r="D41" s="13" t="s">
        <v>14</v>
      </c>
      <c r="E41" s="14">
        <v>774</v>
      </c>
    </row>
    <row r="42" spans="1:5" x14ac:dyDescent="0.2">
      <c r="A42" t="s">
        <v>20</v>
      </c>
      <c r="B42">
        <v>236</v>
      </c>
      <c r="D42" s="13" t="s">
        <v>14</v>
      </c>
      <c r="E42" s="14">
        <v>672</v>
      </c>
    </row>
    <row r="43" spans="1:5" x14ac:dyDescent="0.2">
      <c r="A43" t="s">
        <v>20</v>
      </c>
      <c r="B43">
        <v>4065</v>
      </c>
      <c r="D43" s="13" t="s">
        <v>14</v>
      </c>
      <c r="E43" s="14">
        <v>940</v>
      </c>
    </row>
    <row r="44" spans="1:5" x14ac:dyDescent="0.2">
      <c r="A44" t="s">
        <v>20</v>
      </c>
      <c r="B44">
        <v>246</v>
      </c>
      <c r="D44" s="13" t="s">
        <v>14</v>
      </c>
      <c r="E44" s="14">
        <v>117</v>
      </c>
    </row>
    <row r="45" spans="1:5" x14ac:dyDescent="0.2">
      <c r="A45" t="s">
        <v>20</v>
      </c>
      <c r="B45">
        <v>2475</v>
      </c>
      <c r="D45" s="13" t="s">
        <v>14</v>
      </c>
      <c r="E45" s="14">
        <v>115</v>
      </c>
    </row>
    <row r="46" spans="1:5" x14ac:dyDescent="0.2">
      <c r="A46" t="s">
        <v>20</v>
      </c>
      <c r="B46">
        <v>76</v>
      </c>
      <c r="D46" s="13" t="s">
        <v>14</v>
      </c>
      <c r="E46" s="14">
        <v>326</v>
      </c>
    </row>
    <row r="47" spans="1:5" x14ac:dyDescent="0.2">
      <c r="A47" t="s">
        <v>20</v>
      </c>
      <c r="B47">
        <v>54</v>
      </c>
      <c r="D47" s="13" t="s">
        <v>14</v>
      </c>
      <c r="E47" s="14">
        <v>1</v>
      </c>
    </row>
    <row r="48" spans="1:5" x14ac:dyDescent="0.2">
      <c r="A48" t="s">
        <v>20</v>
      </c>
      <c r="B48">
        <v>88</v>
      </c>
      <c r="D48" s="13" t="s">
        <v>14</v>
      </c>
      <c r="E48" s="14">
        <v>1467</v>
      </c>
    </row>
    <row r="49" spans="1:5" x14ac:dyDescent="0.2">
      <c r="A49" t="s">
        <v>20</v>
      </c>
      <c r="B49">
        <v>85</v>
      </c>
      <c r="D49" s="13" t="s">
        <v>14</v>
      </c>
      <c r="E49" s="14">
        <v>5681</v>
      </c>
    </row>
    <row r="50" spans="1:5" x14ac:dyDescent="0.2">
      <c r="A50" t="s">
        <v>20</v>
      </c>
      <c r="B50">
        <v>170</v>
      </c>
      <c r="D50" s="13" t="s">
        <v>14</v>
      </c>
      <c r="E50" s="14">
        <v>1059</v>
      </c>
    </row>
    <row r="51" spans="1:5" x14ac:dyDescent="0.2">
      <c r="A51" t="s">
        <v>20</v>
      </c>
      <c r="B51">
        <v>330</v>
      </c>
      <c r="D51" s="13" t="s">
        <v>14</v>
      </c>
      <c r="E51" s="14">
        <v>1194</v>
      </c>
    </row>
    <row r="52" spans="1:5" x14ac:dyDescent="0.2">
      <c r="A52" t="s">
        <v>20</v>
      </c>
      <c r="B52">
        <v>127</v>
      </c>
      <c r="D52" s="13" t="s">
        <v>14</v>
      </c>
      <c r="E52" s="14">
        <v>30</v>
      </c>
    </row>
    <row r="53" spans="1:5" x14ac:dyDescent="0.2">
      <c r="A53" t="s">
        <v>20</v>
      </c>
      <c r="B53">
        <v>411</v>
      </c>
      <c r="D53" s="13" t="s">
        <v>14</v>
      </c>
      <c r="E53" s="14">
        <v>75</v>
      </c>
    </row>
    <row r="54" spans="1:5" x14ac:dyDescent="0.2">
      <c r="A54" t="s">
        <v>20</v>
      </c>
      <c r="B54">
        <v>180</v>
      </c>
      <c r="D54" s="13" t="s">
        <v>14</v>
      </c>
      <c r="E54" s="14">
        <v>955</v>
      </c>
    </row>
    <row r="55" spans="1:5" x14ac:dyDescent="0.2">
      <c r="A55" t="s">
        <v>20</v>
      </c>
      <c r="B55">
        <v>374</v>
      </c>
      <c r="D55" s="13" t="s">
        <v>14</v>
      </c>
      <c r="E55" s="14">
        <v>67</v>
      </c>
    </row>
    <row r="56" spans="1:5" x14ac:dyDescent="0.2">
      <c r="A56" t="s">
        <v>20</v>
      </c>
      <c r="B56">
        <v>71</v>
      </c>
      <c r="D56" s="13" t="s">
        <v>14</v>
      </c>
      <c r="E56" s="14">
        <v>5</v>
      </c>
    </row>
    <row r="57" spans="1:5" x14ac:dyDescent="0.2">
      <c r="A57" t="s">
        <v>20</v>
      </c>
      <c r="B57">
        <v>203</v>
      </c>
      <c r="D57" s="13" t="s">
        <v>14</v>
      </c>
      <c r="E57" s="14">
        <v>26</v>
      </c>
    </row>
    <row r="58" spans="1:5" x14ac:dyDescent="0.2">
      <c r="A58" t="s">
        <v>20</v>
      </c>
      <c r="B58">
        <v>113</v>
      </c>
      <c r="D58" s="13" t="s">
        <v>14</v>
      </c>
      <c r="E58" s="14">
        <v>1130</v>
      </c>
    </row>
    <row r="59" spans="1:5" x14ac:dyDescent="0.2">
      <c r="A59" t="s">
        <v>20</v>
      </c>
      <c r="B59">
        <v>96</v>
      </c>
      <c r="D59" s="13" t="s">
        <v>14</v>
      </c>
      <c r="E59" s="14">
        <v>782</v>
      </c>
    </row>
    <row r="60" spans="1:5" x14ac:dyDescent="0.2">
      <c r="A60" t="s">
        <v>20</v>
      </c>
      <c r="B60">
        <v>498</v>
      </c>
      <c r="D60" s="13" t="s">
        <v>14</v>
      </c>
      <c r="E60" s="14">
        <v>210</v>
      </c>
    </row>
    <row r="61" spans="1:5" x14ac:dyDescent="0.2">
      <c r="A61" t="s">
        <v>20</v>
      </c>
      <c r="B61">
        <v>180</v>
      </c>
      <c r="D61" s="13" t="s">
        <v>14</v>
      </c>
      <c r="E61" s="14">
        <v>136</v>
      </c>
    </row>
    <row r="62" spans="1:5" x14ac:dyDescent="0.2">
      <c r="A62" t="s">
        <v>20</v>
      </c>
      <c r="B62">
        <v>27</v>
      </c>
      <c r="D62" s="13" t="s">
        <v>14</v>
      </c>
      <c r="E62" s="14">
        <v>86</v>
      </c>
    </row>
    <row r="63" spans="1:5" x14ac:dyDescent="0.2">
      <c r="A63" t="s">
        <v>20</v>
      </c>
      <c r="B63">
        <v>2331</v>
      </c>
      <c r="D63" s="13" t="s">
        <v>14</v>
      </c>
      <c r="E63" s="14">
        <v>19</v>
      </c>
    </row>
    <row r="64" spans="1:5" x14ac:dyDescent="0.2">
      <c r="A64" t="s">
        <v>20</v>
      </c>
      <c r="B64">
        <v>113</v>
      </c>
      <c r="D64" s="13" t="s">
        <v>14</v>
      </c>
      <c r="E64" s="14">
        <v>886</v>
      </c>
    </row>
    <row r="65" spans="1:5" x14ac:dyDescent="0.2">
      <c r="A65" t="s">
        <v>20</v>
      </c>
      <c r="B65">
        <v>164</v>
      </c>
      <c r="D65" s="13" t="s">
        <v>14</v>
      </c>
      <c r="E65" s="14">
        <v>35</v>
      </c>
    </row>
    <row r="66" spans="1:5" x14ac:dyDescent="0.2">
      <c r="A66" t="s">
        <v>20</v>
      </c>
      <c r="B66">
        <v>164</v>
      </c>
      <c r="D66" s="13" t="s">
        <v>14</v>
      </c>
      <c r="E66" s="14">
        <v>24</v>
      </c>
    </row>
    <row r="67" spans="1:5" x14ac:dyDescent="0.2">
      <c r="A67" t="s">
        <v>20</v>
      </c>
      <c r="B67">
        <v>336</v>
      </c>
      <c r="D67" s="13" t="s">
        <v>14</v>
      </c>
      <c r="E67" s="14">
        <v>86</v>
      </c>
    </row>
    <row r="68" spans="1:5" x14ac:dyDescent="0.2">
      <c r="A68" t="s">
        <v>20</v>
      </c>
      <c r="B68">
        <v>1917</v>
      </c>
      <c r="D68" s="13" t="s">
        <v>14</v>
      </c>
      <c r="E68" s="14">
        <v>243</v>
      </c>
    </row>
    <row r="69" spans="1:5" x14ac:dyDescent="0.2">
      <c r="A69" t="s">
        <v>20</v>
      </c>
      <c r="B69">
        <v>95</v>
      </c>
      <c r="D69" s="13" t="s">
        <v>14</v>
      </c>
      <c r="E69" s="14">
        <v>65</v>
      </c>
    </row>
    <row r="70" spans="1:5" x14ac:dyDescent="0.2">
      <c r="A70" t="s">
        <v>20</v>
      </c>
      <c r="B70">
        <v>147</v>
      </c>
      <c r="D70" s="13" t="s">
        <v>14</v>
      </c>
      <c r="E70" s="14">
        <v>100</v>
      </c>
    </row>
    <row r="71" spans="1:5" x14ac:dyDescent="0.2">
      <c r="A71" t="s">
        <v>20</v>
      </c>
      <c r="B71">
        <v>86</v>
      </c>
      <c r="D71" s="13" t="s">
        <v>14</v>
      </c>
      <c r="E71" s="14">
        <v>168</v>
      </c>
    </row>
    <row r="72" spans="1:5" x14ac:dyDescent="0.2">
      <c r="A72" t="s">
        <v>20</v>
      </c>
      <c r="B72">
        <v>83</v>
      </c>
      <c r="D72" s="13" t="s">
        <v>14</v>
      </c>
      <c r="E72" s="14">
        <v>13</v>
      </c>
    </row>
    <row r="73" spans="1:5" x14ac:dyDescent="0.2">
      <c r="A73" t="s">
        <v>20</v>
      </c>
      <c r="B73">
        <v>676</v>
      </c>
      <c r="D73" s="13" t="s">
        <v>14</v>
      </c>
      <c r="E73" s="14">
        <v>1</v>
      </c>
    </row>
    <row r="74" spans="1:5" x14ac:dyDescent="0.2">
      <c r="A74" t="s">
        <v>20</v>
      </c>
      <c r="B74">
        <v>361</v>
      </c>
      <c r="D74" s="13" t="s">
        <v>14</v>
      </c>
      <c r="E74" s="14">
        <v>40</v>
      </c>
    </row>
    <row r="75" spans="1:5" x14ac:dyDescent="0.2">
      <c r="A75" t="s">
        <v>20</v>
      </c>
      <c r="B75">
        <v>131</v>
      </c>
      <c r="D75" s="13" t="s">
        <v>14</v>
      </c>
      <c r="E75" s="14">
        <v>226</v>
      </c>
    </row>
    <row r="76" spans="1:5" x14ac:dyDescent="0.2">
      <c r="A76" t="s">
        <v>20</v>
      </c>
      <c r="B76">
        <v>126</v>
      </c>
      <c r="D76" s="13" t="s">
        <v>14</v>
      </c>
      <c r="E76" s="14">
        <v>1625</v>
      </c>
    </row>
    <row r="77" spans="1:5" x14ac:dyDescent="0.2">
      <c r="A77" t="s">
        <v>20</v>
      </c>
      <c r="B77">
        <v>275</v>
      </c>
      <c r="D77" s="13" t="s">
        <v>14</v>
      </c>
      <c r="E77" s="14">
        <v>143</v>
      </c>
    </row>
    <row r="78" spans="1:5" x14ac:dyDescent="0.2">
      <c r="A78" t="s">
        <v>20</v>
      </c>
      <c r="B78">
        <v>67</v>
      </c>
      <c r="D78" s="13" t="s">
        <v>14</v>
      </c>
      <c r="E78" s="14">
        <v>934</v>
      </c>
    </row>
    <row r="79" spans="1:5" x14ac:dyDescent="0.2">
      <c r="A79" t="s">
        <v>20</v>
      </c>
      <c r="B79">
        <v>154</v>
      </c>
      <c r="D79" s="13" t="s">
        <v>14</v>
      </c>
      <c r="E79" s="14">
        <v>17</v>
      </c>
    </row>
    <row r="80" spans="1:5" x14ac:dyDescent="0.2">
      <c r="A80" t="s">
        <v>20</v>
      </c>
      <c r="B80">
        <v>1782</v>
      </c>
      <c r="D80" s="13" t="s">
        <v>14</v>
      </c>
      <c r="E80" s="14">
        <v>2179</v>
      </c>
    </row>
    <row r="81" spans="1:5" x14ac:dyDescent="0.2">
      <c r="A81" t="s">
        <v>20</v>
      </c>
      <c r="B81">
        <v>903</v>
      </c>
      <c r="D81" s="13" t="s">
        <v>14</v>
      </c>
      <c r="E81" s="14">
        <v>931</v>
      </c>
    </row>
    <row r="82" spans="1:5" x14ac:dyDescent="0.2">
      <c r="A82" t="s">
        <v>20</v>
      </c>
      <c r="B82">
        <v>94</v>
      </c>
      <c r="D82" s="13" t="s">
        <v>14</v>
      </c>
      <c r="E82" s="14">
        <v>92</v>
      </c>
    </row>
    <row r="83" spans="1:5" x14ac:dyDescent="0.2">
      <c r="A83" t="s">
        <v>20</v>
      </c>
      <c r="B83">
        <v>180</v>
      </c>
      <c r="D83" s="13" t="s">
        <v>14</v>
      </c>
      <c r="E83" s="14">
        <v>57</v>
      </c>
    </row>
    <row r="84" spans="1:5" x14ac:dyDescent="0.2">
      <c r="A84" t="s">
        <v>20</v>
      </c>
      <c r="B84">
        <v>533</v>
      </c>
      <c r="D84" s="13" t="s">
        <v>14</v>
      </c>
      <c r="E84" s="14">
        <v>41</v>
      </c>
    </row>
    <row r="85" spans="1:5" x14ac:dyDescent="0.2">
      <c r="A85" t="s">
        <v>20</v>
      </c>
      <c r="B85">
        <v>2443</v>
      </c>
      <c r="D85" s="13" t="s">
        <v>14</v>
      </c>
      <c r="E85" s="14">
        <v>1</v>
      </c>
    </row>
    <row r="86" spans="1:5" x14ac:dyDescent="0.2">
      <c r="A86" t="s">
        <v>20</v>
      </c>
      <c r="B86">
        <v>89</v>
      </c>
      <c r="D86" s="13" t="s">
        <v>14</v>
      </c>
      <c r="E86" s="14">
        <v>101</v>
      </c>
    </row>
    <row r="87" spans="1:5" x14ac:dyDescent="0.2">
      <c r="A87" t="s">
        <v>20</v>
      </c>
      <c r="B87">
        <v>159</v>
      </c>
      <c r="D87" s="13" t="s">
        <v>14</v>
      </c>
      <c r="E87" s="14">
        <v>1335</v>
      </c>
    </row>
    <row r="88" spans="1:5" x14ac:dyDescent="0.2">
      <c r="A88" t="s">
        <v>20</v>
      </c>
      <c r="B88">
        <v>50</v>
      </c>
      <c r="D88" s="13" t="s">
        <v>14</v>
      </c>
      <c r="E88" s="14">
        <v>15</v>
      </c>
    </row>
    <row r="89" spans="1:5" x14ac:dyDescent="0.2">
      <c r="A89" t="s">
        <v>20</v>
      </c>
      <c r="B89">
        <v>186</v>
      </c>
      <c r="D89" s="13" t="s">
        <v>14</v>
      </c>
      <c r="E89" s="14">
        <v>454</v>
      </c>
    </row>
    <row r="90" spans="1:5" x14ac:dyDescent="0.2">
      <c r="A90" t="s">
        <v>20</v>
      </c>
      <c r="B90">
        <v>1071</v>
      </c>
      <c r="D90" s="13" t="s">
        <v>14</v>
      </c>
      <c r="E90" s="14">
        <v>3182</v>
      </c>
    </row>
    <row r="91" spans="1:5" x14ac:dyDescent="0.2">
      <c r="A91" t="s">
        <v>20</v>
      </c>
      <c r="B91">
        <v>117</v>
      </c>
      <c r="D91" s="13" t="s">
        <v>14</v>
      </c>
      <c r="E91" s="14">
        <v>15</v>
      </c>
    </row>
    <row r="92" spans="1:5" x14ac:dyDescent="0.2">
      <c r="A92" t="s">
        <v>20</v>
      </c>
      <c r="B92">
        <v>70</v>
      </c>
      <c r="D92" s="13" t="s">
        <v>14</v>
      </c>
      <c r="E92" s="14">
        <v>133</v>
      </c>
    </row>
    <row r="93" spans="1:5" x14ac:dyDescent="0.2">
      <c r="A93" t="s">
        <v>20</v>
      </c>
      <c r="B93">
        <v>135</v>
      </c>
      <c r="D93" s="13" t="s">
        <v>14</v>
      </c>
      <c r="E93" s="14">
        <v>2062</v>
      </c>
    </row>
    <row r="94" spans="1:5" x14ac:dyDescent="0.2">
      <c r="A94" t="s">
        <v>20</v>
      </c>
      <c r="B94">
        <v>768</v>
      </c>
      <c r="D94" s="13" t="s">
        <v>14</v>
      </c>
      <c r="E94" s="14">
        <v>29</v>
      </c>
    </row>
    <row r="95" spans="1:5" x14ac:dyDescent="0.2">
      <c r="A95" t="s">
        <v>20</v>
      </c>
      <c r="B95">
        <v>199</v>
      </c>
      <c r="D95" s="13" t="s">
        <v>14</v>
      </c>
      <c r="E95" s="14">
        <v>132</v>
      </c>
    </row>
    <row r="96" spans="1:5" x14ac:dyDescent="0.2">
      <c r="A96" t="s">
        <v>20</v>
      </c>
      <c r="B96">
        <v>107</v>
      </c>
      <c r="D96" s="13" t="s">
        <v>14</v>
      </c>
      <c r="E96" s="14">
        <v>137</v>
      </c>
    </row>
    <row r="97" spans="1:5" x14ac:dyDescent="0.2">
      <c r="A97" t="s">
        <v>20</v>
      </c>
      <c r="B97">
        <v>195</v>
      </c>
      <c r="D97" s="13" t="s">
        <v>14</v>
      </c>
      <c r="E97" s="14">
        <v>908</v>
      </c>
    </row>
    <row r="98" spans="1:5" x14ac:dyDescent="0.2">
      <c r="A98" t="s">
        <v>20</v>
      </c>
      <c r="B98">
        <v>3376</v>
      </c>
      <c r="D98" s="13" t="s">
        <v>14</v>
      </c>
      <c r="E98" s="14">
        <v>10</v>
      </c>
    </row>
    <row r="99" spans="1:5" x14ac:dyDescent="0.2">
      <c r="A99" t="s">
        <v>20</v>
      </c>
      <c r="B99">
        <v>41</v>
      </c>
      <c r="D99" s="13" t="s">
        <v>14</v>
      </c>
      <c r="E99" s="14">
        <v>1910</v>
      </c>
    </row>
    <row r="100" spans="1:5" x14ac:dyDescent="0.2">
      <c r="A100" t="s">
        <v>20</v>
      </c>
      <c r="B100">
        <v>1821</v>
      </c>
      <c r="D100" s="13" t="s">
        <v>14</v>
      </c>
      <c r="E100" s="14">
        <v>38</v>
      </c>
    </row>
    <row r="101" spans="1:5" x14ac:dyDescent="0.2">
      <c r="A101" t="s">
        <v>20</v>
      </c>
      <c r="B101">
        <v>164</v>
      </c>
      <c r="D101" s="13" t="s">
        <v>14</v>
      </c>
      <c r="E101" s="14">
        <v>104</v>
      </c>
    </row>
    <row r="102" spans="1:5" x14ac:dyDescent="0.2">
      <c r="A102" t="s">
        <v>20</v>
      </c>
      <c r="B102">
        <v>157</v>
      </c>
      <c r="D102" s="13" t="s">
        <v>14</v>
      </c>
      <c r="E102" s="14">
        <v>49</v>
      </c>
    </row>
    <row r="103" spans="1:5" x14ac:dyDescent="0.2">
      <c r="A103" t="s">
        <v>20</v>
      </c>
      <c r="B103">
        <v>246</v>
      </c>
      <c r="D103" s="13" t="s">
        <v>14</v>
      </c>
      <c r="E103" s="14">
        <v>1</v>
      </c>
    </row>
    <row r="104" spans="1:5" x14ac:dyDescent="0.2">
      <c r="A104" t="s">
        <v>20</v>
      </c>
      <c r="B104">
        <v>1396</v>
      </c>
      <c r="D104" s="13" t="s">
        <v>14</v>
      </c>
      <c r="E104" s="14">
        <v>245</v>
      </c>
    </row>
    <row r="105" spans="1:5" x14ac:dyDescent="0.2">
      <c r="A105" t="s">
        <v>20</v>
      </c>
      <c r="B105">
        <v>2506</v>
      </c>
      <c r="D105" s="13" t="s">
        <v>14</v>
      </c>
      <c r="E105" s="14">
        <v>32</v>
      </c>
    </row>
    <row r="106" spans="1:5" x14ac:dyDescent="0.2">
      <c r="A106" t="s">
        <v>20</v>
      </c>
      <c r="B106">
        <v>244</v>
      </c>
      <c r="D106" s="13" t="s">
        <v>14</v>
      </c>
      <c r="E106" s="14">
        <v>7</v>
      </c>
    </row>
    <row r="107" spans="1:5" x14ac:dyDescent="0.2">
      <c r="A107" t="s">
        <v>20</v>
      </c>
      <c r="B107">
        <v>146</v>
      </c>
      <c r="D107" s="13" t="s">
        <v>14</v>
      </c>
      <c r="E107" s="14">
        <v>803</v>
      </c>
    </row>
    <row r="108" spans="1:5" x14ac:dyDescent="0.2">
      <c r="A108" t="s">
        <v>20</v>
      </c>
      <c r="B108">
        <v>1267</v>
      </c>
      <c r="D108" s="13" t="s">
        <v>14</v>
      </c>
      <c r="E108" s="14">
        <v>16</v>
      </c>
    </row>
    <row r="109" spans="1:5" x14ac:dyDescent="0.2">
      <c r="A109" t="s">
        <v>20</v>
      </c>
      <c r="B109">
        <v>1561</v>
      </c>
      <c r="D109" s="13" t="s">
        <v>14</v>
      </c>
      <c r="E109" s="14">
        <v>31</v>
      </c>
    </row>
    <row r="110" spans="1:5" x14ac:dyDescent="0.2">
      <c r="A110" t="s">
        <v>20</v>
      </c>
      <c r="B110">
        <v>48</v>
      </c>
      <c r="D110" s="13" t="s">
        <v>14</v>
      </c>
      <c r="E110" s="14">
        <v>108</v>
      </c>
    </row>
    <row r="111" spans="1:5" x14ac:dyDescent="0.2">
      <c r="A111" t="s">
        <v>20</v>
      </c>
      <c r="B111">
        <v>2739</v>
      </c>
      <c r="D111" s="13" t="s">
        <v>14</v>
      </c>
      <c r="E111" s="14">
        <v>30</v>
      </c>
    </row>
    <row r="112" spans="1:5" x14ac:dyDescent="0.2">
      <c r="A112" t="s">
        <v>20</v>
      </c>
      <c r="B112">
        <v>3537</v>
      </c>
      <c r="D112" s="13" t="s">
        <v>14</v>
      </c>
      <c r="E112" s="14">
        <v>17</v>
      </c>
    </row>
    <row r="113" spans="1:5" x14ac:dyDescent="0.2">
      <c r="A113" t="s">
        <v>20</v>
      </c>
      <c r="B113">
        <v>2107</v>
      </c>
      <c r="D113" s="13" t="s">
        <v>14</v>
      </c>
      <c r="E113" s="14">
        <v>80</v>
      </c>
    </row>
    <row r="114" spans="1:5" x14ac:dyDescent="0.2">
      <c r="A114" t="s">
        <v>20</v>
      </c>
      <c r="B114">
        <v>3318</v>
      </c>
      <c r="D114" s="13" t="s">
        <v>14</v>
      </c>
      <c r="E114" s="14">
        <v>2468</v>
      </c>
    </row>
    <row r="115" spans="1:5" x14ac:dyDescent="0.2">
      <c r="A115" t="s">
        <v>20</v>
      </c>
      <c r="B115">
        <v>340</v>
      </c>
      <c r="D115" s="13" t="s">
        <v>14</v>
      </c>
      <c r="E115" s="14">
        <v>26</v>
      </c>
    </row>
    <row r="116" spans="1:5" x14ac:dyDescent="0.2">
      <c r="A116" t="s">
        <v>20</v>
      </c>
      <c r="B116">
        <v>1442</v>
      </c>
      <c r="D116" s="13" t="s">
        <v>14</v>
      </c>
      <c r="E116" s="14">
        <v>73</v>
      </c>
    </row>
    <row r="117" spans="1:5" x14ac:dyDescent="0.2">
      <c r="A117" t="s">
        <v>20</v>
      </c>
      <c r="B117">
        <v>126</v>
      </c>
      <c r="D117" s="13" t="s">
        <v>14</v>
      </c>
      <c r="E117" s="14">
        <v>128</v>
      </c>
    </row>
    <row r="118" spans="1:5" x14ac:dyDescent="0.2">
      <c r="A118" t="s">
        <v>20</v>
      </c>
      <c r="B118">
        <v>524</v>
      </c>
      <c r="D118" s="13" t="s">
        <v>14</v>
      </c>
      <c r="E118" s="14">
        <v>33</v>
      </c>
    </row>
    <row r="119" spans="1:5" x14ac:dyDescent="0.2">
      <c r="A119" t="s">
        <v>20</v>
      </c>
      <c r="B119">
        <v>1989</v>
      </c>
      <c r="D119" s="13" t="s">
        <v>14</v>
      </c>
      <c r="E119" s="14">
        <v>1072</v>
      </c>
    </row>
    <row r="120" spans="1:5" x14ac:dyDescent="0.2">
      <c r="A120" t="s">
        <v>20</v>
      </c>
      <c r="B120">
        <v>157</v>
      </c>
      <c r="D120" s="13" t="s">
        <v>14</v>
      </c>
      <c r="E120" s="14">
        <v>393</v>
      </c>
    </row>
    <row r="121" spans="1:5" x14ac:dyDescent="0.2">
      <c r="A121" t="s">
        <v>20</v>
      </c>
      <c r="B121">
        <v>4498</v>
      </c>
      <c r="D121" s="13" t="s">
        <v>14</v>
      </c>
      <c r="E121" s="14">
        <v>1257</v>
      </c>
    </row>
    <row r="122" spans="1:5" x14ac:dyDescent="0.2">
      <c r="A122" t="s">
        <v>20</v>
      </c>
      <c r="B122">
        <v>80</v>
      </c>
      <c r="D122" s="13" t="s">
        <v>14</v>
      </c>
      <c r="E122" s="14">
        <v>328</v>
      </c>
    </row>
    <row r="123" spans="1:5" x14ac:dyDescent="0.2">
      <c r="A123" t="s">
        <v>20</v>
      </c>
      <c r="B123">
        <v>43</v>
      </c>
      <c r="D123" s="13" t="s">
        <v>14</v>
      </c>
      <c r="E123" s="14">
        <v>147</v>
      </c>
    </row>
    <row r="124" spans="1:5" x14ac:dyDescent="0.2">
      <c r="A124" t="s">
        <v>20</v>
      </c>
      <c r="B124">
        <v>2053</v>
      </c>
      <c r="D124" s="13" t="s">
        <v>14</v>
      </c>
      <c r="E124" s="14">
        <v>830</v>
      </c>
    </row>
    <row r="125" spans="1:5" x14ac:dyDescent="0.2">
      <c r="A125" t="s">
        <v>20</v>
      </c>
      <c r="B125">
        <v>168</v>
      </c>
      <c r="D125" s="13" t="s">
        <v>14</v>
      </c>
      <c r="E125" s="14">
        <v>331</v>
      </c>
    </row>
    <row r="126" spans="1:5" x14ac:dyDescent="0.2">
      <c r="A126" t="s">
        <v>20</v>
      </c>
      <c r="B126">
        <v>4289</v>
      </c>
      <c r="D126" s="13" t="s">
        <v>14</v>
      </c>
      <c r="E126" s="14">
        <v>25</v>
      </c>
    </row>
    <row r="127" spans="1:5" x14ac:dyDescent="0.2">
      <c r="A127" t="s">
        <v>20</v>
      </c>
      <c r="B127">
        <v>165</v>
      </c>
      <c r="D127" s="13" t="s">
        <v>14</v>
      </c>
      <c r="E127" s="14">
        <v>3483</v>
      </c>
    </row>
    <row r="128" spans="1:5" x14ac:dyDescent="0.2">
      <c r="A128" t="s">
        <v>20</v>
      </c>
      <c r="B128">
        <v>1815</v>
      </c>
      <c r="D128" s="13" t="s">
        <v>14</v>
      </c>
      <c r="E128" s="14">
        <v>923</v>
      </c>
    </row>
    <row r="129" spans="1:5" x14ac:dyDescent="0.2">
      <c r="A129" t="s">
        <v>20</v>
      </c>
      <c r="B129">
        <v>397</v>
      </c>
      <c r="D129" s="13" t="s">
        <v>14</v>
      </c>
      <c r="E129" s="14">
        <v>1</v>
      </c>
    </row>
    <row r="130" spans="1:5" x14ac:dyDescent="0.2">
      <c r="A130" t="s">
        <v>20</v>
      </c>
      <c r="B130">
        <v>1539</v>
      </c>
      <c r="D130" s="13" t="s">
        <v>14</v>
      </c>
      <c r="E130" s="14">
        <v>33</v>
      </c>
    </row>
    <row r="131" spans="1:5" x14ac:dyDescent="0.2">
      <c r="A131" t="s">
        <v>20</v>
      </c>
      <c r="B131">
        <v>138</v>
      </c>
      <c r="D131" s="13" t="s">
        <v>14</v>
      </c>
      <c r="E131" s="14">
        <v>40</v>
      </c>
    </row>
    <row r="132" spans="1:5" x14ac:dyDescent="0.2">
      <c r="A132" t="s">
        <v>20</v>
      </c>
      <c r="B132">
        <v>3594</v>
      </c>
      <c r="D132" s="13" t="s">
        <v>14</v>
      </c>
      <c r="E132" s="14">
        <v>23</v>
      </c>
    </row>
    <row r="133" spans="1:5" x14ac:dyDescent="0.2">
      <c r="A133" t="s">
        <v>20</v>
      </c>
      <c r="B133">
        <v>5880</v>
      </c>
      <c r="D133" s="13" t="s">
        <v>14</v>
      </c>
      <c r="E133" s="14">
        <v>75</v>
      </c>
    </row>
    <row r="134" spans="1:5" x14ac:dyDescent="0.2">
      <c r="A134" t="s">
        <v>20</v>
      </c>
      <c r="B134">
        <v>112</v>
      </c>
      <c r="D134" s="13" t="s">
        <v>14</v>
      </c>
      <c r="E134" s="14">
        <v>2176</v>
      </c>
    </row>
    <row r="135" spans="1:5" x14ac:dyDescent="0.2">
      <c r="A135" t="s">
        <v>20</v>
      </c>
      <c r="B135">
        <v>943</v>
      </c>
      <c r="D135" s="13" t="s">
        <v>14</v>
      </c>
      <c r="E135" s="14">
        <v>441</v>
      </c>
    </row>
    <row r="136" spans="1:5" x14ac:dyDescent="0.2">
      <c r="A136" t="s">
        <v>20</v>
      </c>
      <c r="B136">
        <v>2468</v>
      </c>
      <c r="D136" s="13" t="s">
        <v>14</v>
      </c>
      <c r="E136" s="14">
        <v>25</v>
      </c>
    </row>
    <row r="137" spans="1:5" x14ac:dyDescent="0.2">
      <c r="A137" t="s">
        <v>20</v>
      </c>
      <c r="B137">
        <v>2551</v>
      </c>
      <c r="D137" s="13" t="s">
        <v>14</v>
      </c>
      <c r="E137" s="14">
        <v>127</v>
      </c>
    </row>
    <row r="138" spans="1:5" x14ac:dyDescent="0.2">
      <c r="A138" t="s">
        <v>20</v>
      </c>
      <c r="B138">
        <v>101</v>
      </c>
      <c r="D138" s="13" t="s">
        <v>14</v>
      </c>
      <c r="E138" s="14">
        <v>355</v>
      </c>
    </row>
    <row r="139" spans="1:5" x14ac:dyDescent="0.2">
      <c r="A139" t="s">
        <v>20</v>
      </c>
      <c r="B139">
        <v>92</v>
      </c>
      <c r="D139" s="13" t="s">
        <v>14</v>
      </c>
      <c r="E139" s="14">
        <v>44</v>
      </c>
    </row>
    <row r="140" spans="1:5" x14ac:dyDescent="0.2">
      <c r="A140" t="s">
        <v>20</v>
      </c>
      <c r="B140">
        <v>62</v>
      </c>
      <c r="D140" s="13" t="s">
        <v>14</v>
      </c>
      <c r="E140" s="14">
        <v>67</v>
      </c>
    </row>
    <row r="141" spans="1:5" x14ac:dyDescent="0.2">
      <c r="A141" t="s">
        <v>20</v>
      </c>
      <c r="B141">
        <v>149</v>
      </c>
      <c r="D141" s="13" t="s">
        <v>14</v>
      </c>
      <c r="E141" s="14">
        <v>1068</v>
      </c>
    </row>
    <row r="142" spans="1:5" x14ac:dyDescent="0.2">
      <c r="A142" t="s">
        <v>20</v>
      </c>
      <c r="B142">
        <v>329</v>
      </c>
      <c r="D142" s="13" t="s">
        <v>14</v>
      </c>
      <c r="E142" s="14">
        <v>424</v>
      </c>
    </row>
    <row r="143" spans="1:5" x14ac:dyDescent="0.2">
      <c r="A143" t="s">
        <v>20</v>
      </c>
      <c r="B143">
        <v>97</v>
      </c>
      <c r="D143" s="13" t="s">
        <v>14</v>
      </c>
      <c r="E143" s="14">
        <v>151</v>
      </c>
    </row>
    <row r="144" spans="1:5" x14ac:dyDescent="0.2">
      <c r="A144" t="s">
        <v>20</v>
      </c>
      <c r="B144">
        <v>1784</v>
      </c>
      <c r="D144" s="13" t="s">
        <v>14</v>
      </c>
      <c r="E144" s="14">
        <v>1608</v>
      </c>
    </row>
    <row r="145" spans="1:5" x14ac:dyDescent="0.2">
      <c r="A145" t="s">
        <v>20</v>
      </c>
      <c r="B145">
        <v>1684</v>
      </c>
      <c r="D145" s="13" t="s">
        <v>14</v>
      </c>
      <c r="E145" s="14">
        <v>941</v>
      </c>
    </row>
    <row r="146" spans="1:5" x14ac:dyDescent="0.2">
      <c r="A146" t="s">
        <v>20</v>
      </c>
      <c r="B146">
        <v>250</v>
      </c>
      <c r="D146" s="13" t="s">
        <v>14</v>
      </c>
      <c r="E146" s="14">
        <v>1</v>
      </c>
    </row>
    <row r="147" spans="1:5" x14ac:dyDescent="0.2">
      <c r="A147" t="s">
        <v>20</v>
      </c>
      <c r="B147">
        <v>238</v>
      </c>
      <c r="D147" s="13" t="s">
        <v>14</v>
      </c>
      <c r="E147" s="14">
        <v>40</v>
      </c>
    </row>
    <row r="148" spans="1:5" x14ac:dyDescent="0.2">
      <c r="A148" t="s">
        <v>20</v>
      </c>
      <c r="B148">
        <v>53</v>
      </c>
      <c r="D148" s="13" t="s">
        <v>14</v>
      </c>
      <c r="E148" s="14">
        <v>3015</v>
      </c>
    </row>
    <row r="149" spans="1:5" x14ac:dyDescent="0.2">
      <c r="A149" t="s">
        <v>20</v>
      </c>
      <c r="B149">
        <v>214</v>
      </c>
      <c r="D149" s="13" t="s">
        <v>14</v>
      </c>
      <c r="E149" s="14">
        <v>435</v>
      </c>
    </row>
    <row r="150" spans="1:5" x14ac:dyDescent="0.2">
      <c r="A150" t="s">
        <v>20</v>
      </c>
      <c r="B150">
        <v>222</v>
      </c>
      <c r="D150" s="13" t="s">
        <v>14</v>
      </c>
      <c r="E150" s="14">
        <v>714</v>
      </c>
    </row>
    <row r="151" spans="1:5" x14ac:dyDescent="0.2">
      <c r="A151" t="s">
        <v>20</v>
      </c>
      <c r="B151">
        <v>1884</v>
      </c>
      <c r="D151" s="13" t="s">
        <v>14</v>
      </c>
      <c r="E151" s="14">
        <v>5497</v>
      </c>
    </row>
    <row r="152" spans="1:5" x14ac:dyDescent="0.2">
      <c r="A152" t="s">
        <v>20</v>
      </c>
      <c r="B152">
        <v>218</v>
      </c>
      <c r="D152" s="13" t="s">
        <v>14</v>
      </c>
      <c r="E152" s="14">
        <v>418</v>
      </c>
    </row>
    <row r="153" spans="1:5" x14ac:dyDescent="0.2">
      <c r="A153" t="s">
        <v>20</v>
      </c>
      <c r="B153">
        <v>6465</v>
      </c>
      <c r="D153" s="13" t="s">
        <v>14</v>
      </c>
      <c r="E153" s="14">
        <v>1439</v>
      </c>
    </row>
    <row r="154" spans="1:5" x14ac:dyDescent="0.2">
      <c r="A154" t="s">
        <v>20</v>
      </c>
      <c r="B154">
        <v>59</v>
      </c>
      <c r="D154" s="13" t="s">
        <v>14</v>
      </c>
      <c r="E154" s="14">
        <v>15</v>
      </c>
    </row>
    <row r="155" spans="1:5" x14ac:dyDescent="0.2">
      <c r="A155" t="s">
        <v>20</v>
      </c>
      <c r="B155">
        <v>88</v>
      </c>
      <c r="D155" s="13" t="s">
        <v>14</v>
      </c>
      <c r="E155" s="14">
        <v>1999</v>
      </c>
    </row>
    <row r="156" spans="1:5" x14ac:dyDescent="0.2">
      <c r="A156" t="s">
        <v>20</v>
      </c>
      <c r="B156">
        <v>1697</v>
      </c>
      <c r="D156" s="13" t="s">
        <v>14</v>
      </c>
      <c r="E156" s="14">
        <v>118</v>
      </c>
    </row>
    <row r="157" spans="1:5" x14ac:dyDescent="0.2">
      <c r="A157" t="s">
        <v>20</v>
      </c>
      <c r="B157">
        <v>92</v>
      </c>
      <c r="D157" s="13" t="s">
        <v>14</v>
      </c>
      <c r="E157" s="14">
        <v>162</v>
      </c>
    </row>
    <row r="158" spans="1:5" x14ac:dyDescent="0.2">
      <c r="A158" t="s">
        <v>20</v>
      </c>
      <c r="B158">
        <v>186</v>
      </c>
      <c r="D158" s="13" t="s">
        <v>14</v>
      </c>
      <c r="E158" s="14">
        <v>83</v>
      </c>
    </row>
    <row r="159" spans="1:5" x14ac:dyDescent="0.2">
      <c r="A159" t="s">
        <v>20</v>
      </c>
      <c r="B159">
        <v>138</v>
      </c>
      <c r="D159" s="13" t="s">
        <v>14</v>
      </c>
      <c r="E159" s="14">
        <v>747</v>
      </c>
    </row>
    <row r="160" spans="1:5" x14ac:dyDescent="0.2">
      <c r="A160" t="s">
        <v>20</v>
      </c>
      <c r="B160">
        <v>261</v>
      </c>
      <c r="D160" s="13" t="s">
        <v>14</v>
      </c>
      <c r="E160" s="14">
        <v>84</v>
      </c>
    </row>
    <row r="161" spans="1:5" x14ac:dyDescent="0.2">
      <c r="A161" t="s">
        <v>20</v>
      </c>
      <c r="B161">
        <v>107</v>
      </c>
      <c r="D161" s="13" t="s">
        <v>14</v>
      </c>
      <c r="E161" s="14">
        <v>91</v>
      </c>
    </row>
    <row r="162" spans="1:5" x14ac:dyDescent="0.2">
      <c r="A162" t="s">
        <v>20</v>
      </c>
      <c r="B162">
        <v>199</v>
      </c>
      <c r="D162" s="13" t="s">
        <v>14</v>
      </c>
      <c r="E162" s="14">
        <v>792</v>
      </c>
    </row>
    <row r="163" spans="1:5" x14ac:dyDescent="0.2">
      <c r="A163" t="s">
        <v>20</v>
      </c>
      <c r="B163">
        <v>5512</v>
      </c>
      <c r="D163" s="13" t="s">
        <v>14</v>
      </c>
      <c r="E163" s="14">
        <v>32</v>
      </c>
    </row>
    <row r="164" spans="1:5" x14ac:dyDescent="0.2">
      <c r="A164" t="s">
        <v>20</v>
      </c>
      <c r="B164">
        <v>86</v>
      </c>
      <c r="D164" s="13" t="s">
        <v>14</v>
      </c>
      <c r="E164" s="14">
        <v>186</v>
      </c>
    </row>
    <row r="165" spans="1:5" x14ac:dyDescent="0.2">
      <c r="A165" t="s">
        <v>20</v>
      </c>
      <c r="B165">
        <v>2768</v>
      </c>
      <c r="D165" s="13" t="s">
        <v>14</v>
      </c>
      <c r="E165" s="14">
        <v>605</v>
      </c>
    </row>
    <row r="166" spans="1:5" x14ac:dyDescent="0.2">
      <c r="A166" t="s">
        <v>20</v>
      </c>
      <c r="B166">
        <v>48</v>
      </c>
      <c r="D166" s="13" t="s">
        <v>14</v>
      </c>
      <c r="E166" s="14">
        <v>1</v>
      </c>
    </row>
    <row r="167" spans="1:5" x14ac:dyDescent="0.2">
      <c r="A167" t="s">
        <v>20</v>
      </c>
      <c r="B167">
        <v>87</v>
      </c>
      <c r="D167" s="13" t="s">
        <v>14</v>
      </c>
      <c r="E167" s="14">
        <v>31</v>
      </c>
    </row>
    <row r="168" spans="1:5" x14ac:dyDescent="0.2">
      <c r="A168" t="s">
        <v>20</v>
      </c>
      <c r="B168">
        <v>1894</v>
      </c>
      <c r="D168" s="13" t="s">
        <v>14</v>
      </c>
      <c r="E168" s="14">
        <v>1181</v>
      </c>
    </row>
    <row r="169" spans="1:5" x14ac:dyDescent="0.2">
      <c r="A169" t="s">
        <v>20</v>
      </c>
      <c r="B169">
        <v>282</v>
      </c>
      <c r="D169" s="13" t="s">
        <v>14</v>
      </c>
      <c r="E169" s="14">
        <v>39</v>
      </c>
    </row>
    <row r="170" spans="1:5" x14ac:dyDescent="0.2">
      <c r="A170" t="s">
        <v>20</v>
      </c>
      <c r="B170">
        <v>116</v>
      </c>
      <c r="D170" s="13" t="s">
        <v>14</v>
      </c>
      <c r="E170" s="14">
        <v>46</v>
      </c>
    </row>
    <row r="171" spans="1:5" x14ac:dyDescent="0.2">
      <c r="A171" t="s">
        <v>20</v>
      </c>
      <c r="B171">
        <v>83</v>
      </c>
      <c r="D171" s="13" t="s">
        <v>14</v>
      </c>
      <c r="E171" s="14">
        <v>105</v>
      </c>
    </row>
    <row r="172" spans="1:5" x14ac:dyDescent="0.2">
      <c r="A172" t="s">
        <v>20</v>
      </c>
      <c r="B172">
        <v>91</v>
      </c>
      <c r="D172" s="13" t="s">
        <v>14</v>
      </c>
      <c r="E172" s="14">
        <v>535</v>
      </c>
    </row>
    <row r="173" spans="1:5" x14ac:dyDescent="0.2">
      <c r="A173" t="s">
        <v>20</v>
      </c>
      <c r="B173">
        <v>546</v>
      </c>
      <c r="D173" s="13" t="s">
        <v>14</v>
      </c>
      <c r="E173" s="14">
        <v>16</v>
      </c>
    </row>
    <row r="174" spans="1:5" x14ac:dyDescent="0.2">
      <c r="A174" t="s">
        <v>20</v>
      </c>
      <c r="B174">
        <v>393</v>
      </c>
      <c r="D174" s="13" t="s">
        <v>14</v>
      </c>
      <c r="E174" s="14">
        <v>575</v>
      </c>
    </row>
    <row r="175" spans="1:5" x14ac:dyDescent="0.2">
      <c r="A175" t="s">
        <v>20</v>
      </c>
      <c r="B175">
        <v>133</v>
      </c>
      <c r="D175" s="13" t="s">
        <v>14</v>
      </c>
      <c r="E175" s="14">
        <v>1120</v>
      </c>
    </row>
    <row r="176" spans="1:5" x14ac:dyDescent="0.2">
      <c r="A176" t="s">
        <v>20</v>
      </c>
      <c r="B176">
        <v>254</v>
      </c>
      <c r="D176" s="13" t="s">
        <v>14</v>
      </c>
      <c r="E176" s="14">
        <v>113</v>
      </c>
    </row>
    <row r="177" spans="1:5" x14ac:dyDescent="0.2">
      <c r="A177" t="s">
        <v>20</v>
      </c>
      <c r="B177">
        <v>176</v>
      </c>
      <c r="D177" s="13" t="s">
        <v>14</v>
      </c>
      <c r="E177" s="14">
        <v>1538</v>
      </c>
    </row>
    <row r="178" spans="1:5" x14ac:dyDescent="0.2">
      <c r="A178" t="s">
        <v>20</v>
      </c>
      <c r="B178">
        <v>337</v>
      </c>
      <c r="D178" s="13" t="s">
        <v>14</v>
      </c>
      <c r="E178" s="14">
        <v>9</v>
      </c>
    </row>
    <row r="179" spans="1:5" x14ac:dyDescent="0.2">
      <c r="A179" t="s">
        <v>20</v>
      </c>
      <c r="B179">
        <v>107</v>
      </c>
      <c r="D179" s="13" t="s">
        <v>14</v>
      </c>
      <c r="E179" s="14">
        <v>554</v>
      </c>
    </row>
    <row r="180" spans="1:5" x14ac:dyDescent="0.2">
      <c r="A180" t="s">
        <v>20</v>
      </c>
      <c r="B180">
        <v>183</v>
      </c>
      <c r="D180" s="13" t="s">
        <v>14</v>
      </c>
      <c r="E180" s="14">
        <v>648</v>
      </c>
    </row>
    <row r="181" spans="1:5" x14ac:dyDescent="0.2">
      <c r="A181" t="s">
        <v>20</v>
      </c>
      <c r="B181">
        <v>72</v>
      </c>
      <c r="D181" s="13" t="s">
        <v>14</v>
      </c>
      <c r="E181" s="14">
        <v>21</v>
      </c>
    </row>
    <row r="182" spans="1:5" x14ac:dyDescent="0.2">
      <c r="A182" t="s">
        <v>20</v>
      </c>
      <c r="B182">
        <v>295</v>
      </c>
      <c r="D182" s="13" t="s">
        <v>14</v>
      </c>
      <c r="E182" s="14">
        <v>54</v>
      </c>
    </row>
    <row r="183" spans="1:5" x14ac:dyDescent="0.2">
      <c r="A183" t="s">
        <v>20</v>
      </c>
      <c r="B183">
        <v>142</v>
      </c>
      <c r="D183" s="13" t="s">
        <v>14</v>
      </c>
      <c r="E183" s="14">
        <v>120</v>
      </c>
    </row>
    <row r="184" spans="1:5" x14ac:dyDescent="0.2">
      <c r="A184" t="s">
        <v>20</v>
      </c>
      <c r="B184">
        <v>85</v>
      </c>
      <c r="D184" s="13" t="s">
        <v>14</v>
      </c>
      <c r="E184" s="14">
        <v>579</v>
      </c>
    </row>
    <row r="185" spans="1:5" x14ac:dyDescent="0.2">
      <c r="A185" t="s">
        <v>20</v>
      </c>
      <c r="B185">
        <v>659</v>
      </c>
      <c r="D185" s="13" t="s">
        <v>14</v>
      </c>
      <c r="E185" s="14">
        <v>2072</v>
      </c>
    </row>
    <row r="186" spans="1:5" x14ac:dyDescent="0.2">
      <c r="A186" t="s">
        <v>20</v>
      </c>
      <c r="B186">
        <v>121</v>
      </c>
      <c r="D186" s="13" t="s">
        <v>14</v>
      </c>
      <c r="E186" s="14">
        <v>0</v>
      </c>
    </row>
    <row r="187" spans="1:5" x14ac:dyDescent="0.2">
      <c r="A187" t="s">
        <v>20</v>
      </c>
      <c r="B187">
        <v>3742</v>
      </c>
      <c r="D187" s="13" t="s">
        <v>14</v>
      </c>
      <c r="E187" s="14">
        <v>1796</v>
      </c>
    </row>
    <row r="188" spans="1:5" x14ac:dyDescent="0.2">
      <c r="A188" t="s">
        <v>20</v>
      </c>
      <c r="B188">
        <v>223</v>
      </c>
      <c r="D188" s="13" t="s">
        <v>14</v>
      </c>
      <c r="E188" s="14">
        <v>62</v>
      </c>
    </row>
    <row r="189" spans="1:5" x14ac:dyDescent="0.2">
      <c r="A189" t="s">
        <v>20</v>
      </c>
      <c r="B189">
        <v>133</v>
      </c>
      <c r="D189" s="13" t="s">
        <v>14</v>
      </c>
      <c r="E189" s="14">
        <v>347</v>
      </c>
    </row>
    <row r="190" spans="1:5" x14ac:dyDescent="0.2">
      <c r="A190" t="s">
        <v>20</v>
      </c>
      <c r="B190">
        <v>5168</v>
      </c>
      <c r="D190" s="13" t="s">
        <v>14</v>
      </c>
      <c r="E190" s="14">
        <v>19</v>
      </c>
    </row>
    <row r="191" spans="1:5" x14ac:dyDescent="0.2">
      <c r="A191" t="s">
        <v>20</v>
      </c>
      <c r="B191">
        <v>307</v>
      </c>
      <c r="D191" s="13" t="s">
        <v>14</v>
      </c>
      <c r="E191" s="14">
        <v>1258</v>
      </c>
    </row>
    <row r="192" spans="1:5" x14ac:dyDescent="0.2">
      <c r="A192" t="s">
        <v>20</v>
      </c>
      <c r="B192">
        <v>2441</v>
      </c>
      <c r="D192" s="13" t="s">
        <v>14</v>
      </c>
      <c r="E192" s="14">
        <v>362</v>
      </c>
    </row>
    <row r="193" spans="1:5" x14ac:dyDescent="0.2">
      <c r="A193" t="s">
        <v>20</v>
      </c>
      <c r="B193">
        <v>1385</v>
      </c>
      <c r="D193" s="13" t="s">
        <v>14</v>
      </c>
      <c r="E193" s="14">
        <v>133</v>
      </c>
    </row>
    <row r="194" spans="1:5" x14ac:dyDescent="0.2">
      <c r="A194" t="s">
        <v>20</v>
      </c>
      <c r="B194">
        <v>190</v>
      </c>
      <c r="D194" s="13" t="s">
        <v>14</v>
      </c>
      <c r="E194" s="14">
        <v>846</v>
      </c>
    </row>
    <row r="195" spans="1:5" x14ac:dyDescent="0.2">
      <c r="A195" t="s">
        <v>20</v>
      </c>
      <c r="B195">
        <v>470</v>
      </c>
      <c r="D195" s="13" t="s">
        <v>14</v>
      </c>
      <c r="E195" s="14">
        <v>10</v>
      </c>
    </row>
    <row r="196" spans="1:5" x14ac:dyDescent="0.2">
      <c r="A196" t="s">
        <v>20</v>
      </c>
      <c r="B196">
        <v>253</v>
      </c>
      <c r="D196" s="13" t="s">
        <v>14</v>
      </c>
      <c r="E196" s="14">
        <v>191</v>
      </c>
    </row>
    <row r="197" spans="1:5" x14ac:dyDescent="0.2">
      <c r="A197" t="s">
        <v>20</v>
      </c>
      <c r="B197">
        <v>1113</v>
      </c>
      <c r="D197" s="13" t="s">
        <v>14</v>
      </c>
      <c r="E197" s="14">
        <v>1979</v>
      </c>
    </row>
    <row r="198" spans="1:5" x14ac:dyDescent="0.2">
      <c r="A198" t="s">
        <v>20</v>
      </c>
      <c r="B198">
        <v>2283</v>
      </c>
      <c r="D198" s="13" t="s">
        <v>14</v>
      </c>
      <c r="E198" s="14">
        <v>63</v>
      </c>
    </row>
    <row r="199" spans="1:5" x14ac:dyDescent="0.2">
      <c r="A199" t="s">
        <v>20</v>
      </c>
      <c r="B199">
        <v>1095</v>
      </c>
      <c r="D199" s="13" t="s">
        <v>14</v>
      </c>
      <c r="E199" s="14">
        <v>6080</v>
      </c>
    </row>
    <row r="200" spans="1:5" x14ac:dyDescent="0.2">
      <c r="A200" t="s">
        <v>20</v>
      </c>
      <c r="B200">
        <v>1690</v>
      </c>
      <c r="D200" s="13" t="s">
        <v>14</v>
      </c>
      <c r="E200" s="14">
        <v>80</v>
      </c>
    </row>
    <row r="201" spans="1:5" x14ac:dyDescent="0.2">
      <c r="A201" t="s">
        <v>20</v>
      </c>
      <c r="B201">
        <v>191</v>
      </c>
      <c r="D201" s="13" t="s">
        <v>14</v>
      </c>
      <c r="E201" s="14">
        <v>9</v>
      </c>
    </row>
    <row r="202" spans="1:5" x14ac:dyDescent="0.2">
      <c r="A202" t="s">
        <v>20</v>
      </c>
      <c r="B202">
        <v>2013</v>
      </c>
      <c r="D202" s="13" t="s">
        <v>14</v>
      </c>
      <c r="E202" s="14">
        <v>1784</v>
      </c>
    </row>
    <row r="203" spans="1:5" x14ac:dyDescent="0.2">
      <c r="A203" t="s">
        <v>20</v>
      </c>
      <c r="B203">
        <v>1703</v>
      </c>
      <c r="D203" s="13" t="s">
        <v>14</v>
      </c>
      <c r="E203" s="14">
        <v>243</v>
      </c>
    </row>
    <row r="204" spans="1:5" x14ac:dyDescent="0.2">
      <c r="A204" t="s">
        <v>20</v>
      </c>
      <c r="B204">
        <v>80</v>
      </c>
      <c r="D204" s="13" t="s">
        <v>14</v>
      </c>
      <c r="E204" s="14">
        <v>1296</v>
      </c>
    </row>
    <row r="205" spans="1:5" x14ac:dyDescent="0.2">
      <c r="A205" t="s">
        <v>20</v>
      </c>
      <c r="B205">
        <v>41</v>
      </c>
      <c r="D205" s="13" t="s">
        <v>14</v>
      </c>
      <c r="E205" s="14">
        <v>77</v>
      </c>
    </row>
    <row r="206" spans="1:5" x14ac:dyDescent="0.2">
      <c r="A206" t="s">
        <v>20</v>
      </c>
      <c r="B206">
        <v>187</v>
      </c>
      <c r="D206" s="13" t="s">
        <v>14</v>
      </c>
      <c r="E206" s="14">
        <v>395</v>
      </c>
    </row>
    <row r="207" spans="1:5" x14ac:dyDescent="0.2">
      <c r="A207" t="s">
        <v>20</v>
      </c>
      <c r="B207">
        <v>2875</v>
      </c>
      <c r="D207" s="13" t="s">
        <v>14</v>
      </c>
      <c r="E207" s="14">
        <v>49</v>
      </c>
    </row>
    <row r="208" spans="1:5" x14ac:dyDescent="0.2">
      <c r="A208" t="s">
        <v>20</v>
      </c>
      <c r="B208">
        <v>88</v>
      </c>
      <c r="D208" s="13" t="s">
        <v>14</v>
      </c>
      <c r="E208" s="14">
        <v>180</v>
      </c>
    </row>
    <row r="209" spans="1:5" x14ac:dyDescent="0.2">
      <c r="A209" t="s">
        <v>20</v>
      </c>
      <c r="B209">
        <v>191</v>
      </c>
      <c r="D209" s="13" t="s">
        <v>14</v>
      </c>
      <c r="E209" s="14">
        <v>2690</v>
      </c>
    </row>
    <row r="210" spans="1:5" x14ac:dyDescent="0.2">
      <c r="A210" t="s">
        <v>20</v>
      </c>
      <c r="B210">
        <v>139</v>
      </c>
      <c r="D210" s="13" t="s">
        <v>14</v>
      </c>
      <c r="E210" s="14">
        <v>2779</v>
      </c>
    </row>
    <row r="211" spans="1:5" x14ac:dyDescent="0.2">
      <c r="A211" t="s">
        <v>20</v>
      </c>
      <c r="B211">
        <v>186</v>
      </c>
      <c r="D211" s="13" t="s">
        <v>14</v>
      </c>
      <c r="E211" s="14">
        <v>92</v>
      </c>
    </row>
    <row r="212" spans="1:5" x14ac:dyDescent="0.2">
      <c r="A212" t="s">
        <v>20</v>
      </c>
      <c r="B212">
        <v>112</v>
      </c>
      <c r="D212" s="13" t="s">
        <v>14</v>
      </c>
      <c r="E212" s="14">
        <v>1028</v>
      </c>
    </row>
    <row r="213" spans="1:5" x14ac:dyDescent="0.2">
      <c r="A213" t="s">
        <v>20</v>
      </c>
      <c r="B213">
        <v>101</v>
      </c>
      <c r="D213" s="13" t="s">
        <v>14</v>
      </c>
      <c r="E213" s="14">
        <v>26</v>
      </c>
    </row>
    <row r="214" spans="1:5" x14ac:dyDescent="0.2">
      <c r="A214" t="s">
        <v>20</v>
      </c>
      <c r="B214">
        <v>206</v>
      </c>
      <c r="D214" s="13" t="s">
        <v>14</v>
      </c>
      <c r="E214" s="14">
        <v>1790</v>
      </c>
    </row>
    <row r="215" spans="1:5" x14ac:dyDescent="0.2">
      <c r="A215" t="s">
        <v>20</v>
      </c>
      <c r="B215">
        <v>154</v>
      </c>
      <c r="D215" s="13" t="s">
        <v>14</v>
      </c>
      <c r="E215" s="14">
        <v>37</v>
      </c>
    </row>
    <row r="216" spans="1:5" x14ac:dyDescent="0.2">
      <c r="A216" t="s">
        <v>20</v>
      </c>
      <c r="B216">
        <v>5966</v>
      </c>
      <c r="D216" s="13" t="s">
        <v>14</v>
      </c>
      <c r="E216" s="14">
        <v>35</v>
      </c>
    </row>
    <row r="217" spans="1:5" x14ac:dyDescent="0.2">
      <c r="A217" t="s">
        <v>20</v>
      </c>
      <c r="B217">
        <v>169</v>
      </c>
      <c r="D217" s="13" t="s">
        <v>14</v>
      </c>
      <c r="E217" s="14">
        <v>558</v>
      </c>
    </row>
    <row r="218" spans="1:5" x14ac:dyDescent="0.2">
      <c r="A218" t="s">
        <v>20</v>
      </c>
      <c r="B218">
        <v>2106</v>
      </c>
      <c r="D218" s="13" t="s">
        <v>14</v>
      </c>
      <c r="E218" s="14">
        <v>64</v>
      </c>
    </row>
    <row r="219" spans="1:5" x14ac:dyDescent="0.2">
      <c r="A219" t="s">
        <v>20</v>
      </c>
      <c r="B219">
        <v>131</v>
      </c>
      <c r="D219" s="13" t="s">
        <v>14</v>
      </c>
      <c r="E219" s="14">
        <v>245</v>
      </c>
    </row>
    <row r="220" spans="1:5" x14ac:dyDescent="0.2">
      <c r="A220" t="s">
        <v>20</v>
      </c>
      <c r="B220">
        <v>84</v>
      </c>
      <c r="D220" s="13" t="s">
        <v>14</v>
      </c>
      <c r="E220" s="14">
        <v>71</v>
      </c>
    </row>
    <row r="221" spans="1:5" x14ac:dyDescent="0.2">
      <c r="A221" t="s">
        <v>20</v>
      </c>
      <c r="B221">
        <v>155</v>
      </c>
      <c r="D221" s="13" t="s">
        <v>14</v>
      </c>
      <c r="E221" s="14">
        <v>42</v>
      </c>
    </row>
    <row r="222" spans="1:5" x14ac:dyDescent="0.2">
      <c r="A222" t="s">
        <v>20</v>
      </c>
      <c r="B222">
        <v>189</v>
      </c>
      <c r="D222" s="13" t="s">
        <v>14</v>
      </c>
      <c r="E222" s="14">
        <v>156</v>
      </c>
    </row>
    <row r="223" spans="1:5" x14ac:dyDescent="0.2">
      <c r="A223" t="s">
        <v>20</v>
      </c>
      <c r="B223">
        <v>4799</v>
      </c>
      <c r="D223" s="13" t="s">
        <v>14</v>
      </c>
      <c r="E223" s="14">
        <v>1368</v>
      </c>
    </row>
    <row r="224" spans="1:5" x14ac:dyDescent="0.2">
      <c r="A224" t="s">
        <v>20</v>
      </c>
      <c r="B224">
        <v>1137</v>
      </c>
      <c r="D224" s="13" t="s">
        <v>14</v>
      </c>
      <c r="E224" s="14">
        <v>102</v>
      </c>
    </row>
    <row r="225" spans="1:5" x14ac:dyDescent="0.2">
      <c r="A225" t="s">
        <v>20</v>
      </c>
      <c r="B225">
        <v>1152</v>
      </c>
      <c r="D225" s="13" t="s">
        <v>14</v>
      </c>
      <c r="E225" s="14">
        <v>86</v>
      </c>
    </row>
    <row r="226" spans="1:5" x14ac:dyDescent="0.2">
      <c r="A226" t="s">
        <v>20</v>
      </c>
      <c r="B226">
        <v>50</v>
      </c>
      <c r="D226" s="13" t="s">
        <v>14</v>
      </c>
      <c r="E226" s="14">
        <v>253</v>
      </c>
    </row>
    <row r="227" spans="1:5" x14ac:dyDescent="0.2">
      <c r="A227" t="s">
        <v>20</v>
      </c>
      <c r="B227">
        <v>3059</v>
      </c>
      <c r="D227" s="13" t="s">
        <v>14</v>
      </c>
      <c r="E227" s="14">
        <v>157</v>
      </c>
    </row>
    <row r="228" spans="1:5" x14ac:dyDescent="0.2">
      <c r="A228" t="s">
        <v>20</v>
      </c>
      <c r="B228">
        <v>34</v>
      </c>
      <c r="D228" s="13" t="s">
        <v>14</v>
      </c>
      <c r="E228" s="14">
        <v>183</v>
      </c>
    </row>
    <row r="229" spans="1:5" x14ac:dyDescent="0.2">
      <c r="A229" t="s">
        <v>20</v>
      </c>
      <c r="B229">
        <v>220</v>
      </c>
      <c r="D229" s="13" t="s">
        <v>14</v>
      </c>
      <c r="E229" s="14">
        <v>82</v>
      </c>
    </row>
    <row r="230" spans="1:5" x14ac:dyDescent="0.2">
      <c r="A230" t="s">
        <v>20</v>
      </c>
      <c r="B230">
        <v>1604</v>
      </c>
      <c r="D230" s="13" t="s">
        <v>14</v>
      </c>
      <c r="E230" s="14">
        <v>1</v>
      </c>
    </row>
    <row r="231" spans="1:5" x14ac:dyDescent="0.2">
      <c r="A231" t="s">
        <v>20</v>
      </c>
      <c r="B231">
        <v>454</v>
      </c>
      <c r="D231" s="13" t="s">
        <v>14</v>
      </c>
      <c r="E231" s="14">
        <v>1198</v>
      </c>
    </row>
    <row r="232" spans="1:5" x14ac:dyDescent="0.2">
      <c r="A232" t="s">
        <v>20</v>
      </c>
      <c r="B232">
        <v>123</v>
      </c>
      <c r="D232" s="13" t="s">
        <v>14</v>
      </c>
      <c r="E232" s="14">
        <v>648</v>
      </c>
    </row>
    <row r="233" spans="1:5" x14ac:dyDescent="0.2">
      <c r="A233" t="s">
        <v>20</v>
      </c>
      <c r="B233">
        <v>299</v>
      </c>
      <c r="D233" s="13" t="s">
        <v>14</v>
      </c>
      <c r="E233" s="14">
        <v>64</v>
      </c>
    </row>
    <row r="234" spans="1:5" x14ac:dyDescent="0.2">
      <c r="A234" t="s">
        <v>20</v>
      </c>
      <c r="B234">
        <v>2237</v>
      </c>
      <c r="D234" s="13" t="s">
        <v>14</v>
      </c>
      <c r="E234" s="14">
        <v>62</v>
      </c>
    </row>
    <row r="235" spans="1:5" x14ac:dyDescent="0.2">
      <c r="A235" t="s">
        <v>20</v>
      </c>
      <c r="B235">
        <v>645</v>
      </c>
      <c r="D235" s="13" t="s">
        <v>14</v>
      </c>
      <c r="E235" s="14">
        <v>750</v>
      </c>
    </row>
    <row r="236" spans="1:5" x14ac:dyDescent="0.2">
      <c r="A236" t="s">
        <v>20</v>
      </c>
      <c r="B236">
        <v>484</v>
      </c>
      <c r="D236" s="13" t="s">
        <v>14</v>
      </c>
      <c r="E236" s="14">
        <v>105</v>
      </c>
    </row>
    <row r="237" spans="1:5" x14ac:dyDescent="0.2">
      <c r="A237" t="s">
        <v>20</v>
      </c>
      <c r="B237">
        <v>154</v>
      </c>
      <c r="D237" s="13" t="s">
        <v>14</v>
      </c>
      <c r="E237" s="14">
        <v>2604</v>
      </c>
    </row>
    <row r="238" spans="1:5" x14ac:dyDescent="0.2">
      <c r="A238" t="s">
        <v>20</v>
      </c>
      <c r="B238">
        <v>82</v>
      </c>
      <c r="D238" s="13" t="s">
        <v>14</v>
      </c>
      <c r="E238" s="14">
        <v>65</v>
      </c>
    </row>
    <row r="239" spans="1:5" x14ac:dyDescent="0.2">
      <c r="A239" t="s">
        <v>20</v>
      </c>
      <c r="B239">
        <v>134</v>
      </c>
      <c r="D239" s="13" t="s">
        <v>14</v>
      </c>
      <c r="E239" s="14">
        <v>94</v>
      </c>
    </row>
    <row r="240" spans="1:5" x14ac:dyDescent="0.2">
      <c r="A240" t="s">
        <v>20</v>
      </c>
      <c r="B240">
        <v>5203</v>
      </c>
      <c r="D240" s="13" t="s">
        <v>14</v>
      </c>
      <c r="E240" s="14">
        <v>257</v>
      </c>
    </row>
    <row r="241" spans="1:5" x14ac:dyDescent="0.2">
      <c r="A241" t="s">
        <v>20</v>
      </c>
      <c r="B241">
        <v>94</v>
      </c>
      <c r="D241" s="13" t="s">
        <v>14</v>
      </c>
      <c r="E241" s="14">
        <v>2928</v>
      </c>
    </row>
    <row r="242" spans="1:5" x14ac:dyDescent="0.2">
      <c r="A242" t="s">
        <v>20</v>
      </c>
      <c r="B242">
        <v>205</v>
      </c>
      <c r="D242" s="13" t="s">
        <v>14</v>
      </c>
      <c r="E242" s="14">
        <v>4697</v>
      </c>
    </row>
    <row r="243" spans="1:5" x14ac:dyDescent="0.2">
      <c r="A243" t="s">
        <v>20</v>
      </c>
      <c r="B243">
        <v>92</v>
      </c>
      <c r="D243" s="13" t="s">
        <v>14</v>
      </c>
      <c r="E243" s="14">
        <v>2915</v>
      </c>
    </row>
    <row r="244" spans="1:5" x14ac:dyDescent="0.2">
      <c r="A244" t="s">
        <v>20</v>
      </c>
      <c r="B244">
        <v>219</v>
      </c>
      <c r="D244" s="13" t="s">
        <v>14</v>
      </c>
      <c r="E244" s="14">
        <v>18</v>
      </c>
    </row>
    <row r="245" spans="1:5" x14ac:dyDescent="0.2">
      <c r="A245" t="s">
        <v>20</v>
      </c>
      <c r="B245">
        <v>2526</v>
      </c>
      <c r="D245" s="13" t="s">
        <v>14</v>
      </c>
      <c r="E245" s="14">
        <v>602</v>
      </c>
    </row>
    <row r="246" spans="1:5" x14ac:dyDescent="0.2">
      <c r="A246" t="s">
        <v>20</v>
      </c>
      <c r="B246">
        <v>94</v>
      </c>
      <c r="D246" s="13" t="s">
        <v>14</v>
      </c>
      <c r="E246" s="14">
        <v>1</v>
      </c>
    </row>
    <row r="247" spans="1:5" x14ac:dyDescent="0.2">
      <c r="A247" t="s">
        <v>20</v>
      </c>
      <c r="B247">
        <v>1713</v>
      </c>
      <c r="D247" s="13" t="s">
        <v>14</v>
      </c>
      <c r="E247" s="14">
        <v>3868</v>
      </c>
    </row>
    <row r="248" spans="1:5" x14ac:dyDescent="0.2">
      <c r="A248" t="s">
        <v>20</v>
      </c>
      <c r="B248">
        <v>249</v>
      </c>
      <c r="D248" s="13" t="s">
        <v>14</v>
      </c>
      <c r="E248" s="14">
        <v>504</v>
      </c>
    </row>
    <row r="249" spans="1:5" x14ac:dyDescent="0.2">
      <c r="A249" t="s">
        <v>20</v>
      </c>
      <c r="B249">
        <v>192</v>
      </c>
      <c r="D249" s="13" t="s">
        <v>14</v>
      </c>
      <c r="E249" s="14">
        <v>14</v>
      </c>
    </row>
    <row r="250" spans="1:5" x14ac:dyDescent="0.2">
      <c r="A250" t="s">
        <v>20</v>
      </c>
      <c r="B250">
        <v>247</v>
      </c>
      <c r="D250" s="13" t="s">
        <v>14</v>
      </c>
      <c r="E250" s="14">
        <v>750</v>
      </c>
    </row>
    <row r="251" spans="1:5" x14ac:dyDescent="0.2">
      <c r="A251" t="s">
        <v>20</v>
      </c>
      <c r="B251">
        <v>2293</v>
      </c>
      <c r="D251" s="13" t="s">
        <v>14</v>
      </c>
      <c r="E251" s="14">
        <v>77</v>
      </c>
    </row>
    <row r="252" spans="1:5" x14ac:dyDescent="0.2">
      <c r="A252" t="s">
        <v>20</v>
      </c>
      <c r="B252">
        <v>3131</v>
      </c>
      <c r="D252" s="13" t="s">
        <v>14</v>
      </c>
      <c r="E252" s="14">
        <v>752</v>
      </c>
    </row>
    <row r="253" spans="1:5" x14ac:dyDescent="0.2">
      <c r="A253" t="s">
        <v>20</v>
      </c>
      <c r="B253">
        <v>143</v>
      </c>
      <c r="D253" s="13" t="s">
        <v>14</v>
      </c>
      <c r="E253" s="14">
        <v>131</v>
      </c>
    </row>
    <row r="254" spans="1:5" x14ac:dyDescent="0.2">
      <c r="A254" t="s">
        <v>20</v>
      </c>
      <c r="B254">
        <v>296</v>
      </c>
      <c r="D254" s="13" t="s">
        <v>14</v>
      </c>
      <c r="E254" s="14">
        <v>87</v>
      </c>
    </row>
    <row r="255" spans="1:5" x14ac:dyDescent="0.2">
      <c r="A255" t="s">
        <v>20</v>
      </c>
      <c r="B255">
        <v>170</v>
      </c>
      <c r="D255" s="13" t="s">
        <v>14</v>
      </c>
      <c r="E255" s="14">
        <v>1063</v>
      </c>
    </row>
    <row r="256" spans="1:5" x14ac:dyDescent="0.2">
      <c r="A256" t="s">
        <v>20</v>
      </c>
      <c r="B256">
        <v>86</v>
      </c>
      <c r="D256" s="13" t="s">
        <v>14</v>
      </c>
      <c r="E256" s="14">
        <v>76</v>
      </c>
    </row>
    <row r="257" spans="1:5" x14ac:dyDescent="0.2">
      <c r="A257" t="s">
        <v>20</v>
      </c>
      <c r="B257">
        <v>6286</v>
      </c>
      <c r="D257" s="13" t="s">
        <v>14</v>
      </c>
      <c r="E257" s="14">
        <v>4428</v>
      </c>
    </row>
    <row r="258" spans="1:5" x14ac:dyDescent="0.2">
      <c r="A258" t="s">
        <v>20</v>
      </c>
      <c r="B258">
        <v>3727</v>
      </c>
      <c r="D258" s="13" t="s">
        <v>14</v>
      </c>
      <c r="E258" s="14">
        <v>58</v>
      </c>
    </row>
    <row r="259" spans="1:5" x14ac:dyDescent="0.2">
      <c r="A259" t="s">
        <v>20</v>
      </c>
      <c r="B259">
        <v>1605</v>
      </c>
      <c r="D259" s="13" t="s">
        <v>14</v>
      </c>
      <c r="E259" s="14">
        <v>111</v>
      </c>
    </row>
    <row r="260" spans="1:5" x14ac:dyDescent="0.2">
      <c r="A260" t="s">
        <v>20</v>
      </c>
      <c r="B260">
        <v>2120</v>
      </c>
      <c r="D260" s="13" t="s">
        <v>14</v>
      </c>
      <c r="E260" s="14">
        <v>2955</v>
      </c>
    </row>
    <row r="261" spans="1:5" x14ac:dyDescent="0.2">
      <c r="A261" t="s">
        <v>20</v>
      </c>
      <c r="B261">
        <v>50</v>
      </c>
      <c r="D261" s="13" t="s">
        <v>14</v>
      </c>
      <c r="E261" s="14">
        <v>1657</v>
      </c>
    </row>
    <row r="262" spans="1:5" x14ac:dyDescent="0.2">
      <c r="A262" t="s">
        <v>20</v>
      </c>
      <c r="B262">
        <v>2080</v>
      </c>
      <c r="D262" s="13" t="s">
        <v>14</v>
      </c>
      <c r="E262" s="14">
        <v>926</v>
      </c>
    </row>
    <row r="263" spans="1:5" x14ac:dyDescent="0.2">
      <c r="A263" t="s">
        <v>20</v>
      </c>
      <c r="B263">
        <v>2105</v>
      </c>
      <c r="D263" s="13" t="s">
        <v>14</v>
      </c>
      <c r="E263" s="14">
        <v>77</v>
      </c>
    </row>
    <row r="264" spans="1:5" x14ac:dyDescent="0.2">
      <c r="A264" t="s">
        <v>20</v>
      </c>
      <c r="B264">
        <v>2436</v>
      </c>
      <c r="D264" s="13" t="s">
        <v>14</v>
      </c>
      <c r="E264" s="14">
        <v>1748</v>
      </c>
    </row>
    <row r="265" spans="1:5" x14ac:dyDescent="0.2">
      <c r="A265" t="s">
        <v>20</v>
      </c>
      <c r="B265">
        <v>80</v>
      </c>
      <c r="D265" s="13" t="s">
        <v>14</v>
      </c>
      <c r="E265" s="14">
        <v>79</v>
      </c>
    </row>
    <row r="266" spans="1:5" x14ac:dyDescent="0.2">
      <c r="A266" t="s">
        <v>20</v>
      </c>
      <c r="B266">
        <v>42</v>
      </c>
      <c r="D266" s="13" t="s">
        <v>14</v>
      </c>
      <c r="E266" s="14">
        <v>889</v>
      </c>
    </row>
    <row r="267" spans="1:5" x14ac:dyDescent="0.2">
      <c r="A267" t="s">
        <v>20</v>
      </c>
      <c r="B267">
        <v>139</v>
      </c>
      <c r="D267" s="13" t="s">
        <v>14</v>
      </c>
      <c r="E267" s="14">
        <v>56</v>
      </c>
    </row>
    <row r="268" spans="1:5" x14ac:dyDescent="0.2">
      <c r="A268" t="s">
        <v>20</v>
      </c>
      <c r="B268">
        <v>159</v>
      </c>
      <c r="D268" s="13" t="s">
        <v>14</v>
      </c>
      <c r="E268" s="14">
        <v>1</v>
      </c>
    </row>
    <row r="269" spans="1:5" x14ac:dyDescent="0.2">
      <c r="A269" t="s">
        <v>20</v>
      </c>
      <c r="B269">
        <v>381</v>
      </c>
      <c r="D269" s="13" t="s">
        <v>14</v>
      </c>
      <c r="E269" s="14">
        <v>83</v>
      </c>
    </row>
    <row r="270" spans="1:5" x14ac:dyDescent="0.2">
      <c r="A270" t="s">
        <v>20</v>
      </c>
      <c r="B270">
        <v>194</v>
      </c>
      <c r="D270" s="13" t="s">
        <v>14</v>
      </c>
      <c r="E270" s="14">
        <v>2025</v>
      </c>
    </row>
    <row r="271" spans="1:5" x14ac:dyDescent="0.2">
      <c r="A271" t="s">
        <v>20</v>
      </c>
      <c r="B271">
        <v>106</v>
      </c>
      <c r="D271" s="13" t="s">
        <v>14</v>
      </c>
      <c r="E271" s="14">
        <v>14</v>
      </c>
    </row>
    <row r="272" spans="1:5" x14ac:dyDescent="0.2">
      <c r="A272" t="s">
        <v>20</v>
      </c>
      <c r="B272">
        <v>142</v>
      </c>
      <c r="D272" s="13" t="s">
        <v>14</v>
      </c>
      <c r="E272" s="14">
        <v>656</v>
      </c>
    </row>
    <row r="273" spans="1:5" x14ac:dyDescent="0.2">
      <c r="A273" t="s">
        <v>20</v>
      </c>
      <c r="B273">
        <v>211</v>
      </c>
      <c r="D273" s="13" t="s">
        <v>14</v>
      </c>
      <c r="E273" s="14">
        <v>1596</v>
      </c>
    </row>
    <row r="274" spans="1:5" x14ac:dyDescent="0.2">
      <c r="A274" t="s">
        <v>20</v>
      </c>
      <c r="B274">
        <v>2756</v>
      </c>
      <c r="D274" s="13" t="s">
        <v>14</v>
      </c>
      <c r="E274" s="14">
        <v>10</v>
      </c>
    </row>
    <row r="275" spans="1:5" x14ac:dyDescent="0.2">
      <c r="A275" t="s">
        <v>20</v>
      </c>
      <c r="B275">
        <v>173</v>
      </c>
      <c r="D275" s="13" t="s">
        <v>14</v>
      </c>
      <c r="E275" s="14">
        <v>1121</v>
      </c>
    </row>
    <row r="276" spans="1:5" x14ac:dyDescent="0.2">
      <c r="A276" t="s">
        <v>20</v>
      </c>
      <c r="B276">
        <v>87</v>
      </c>
      <c r="D276" s="13" t="s">
        <v>14</v>
      </c>
      <c r="E276" s="14">
        <v>15</v>
      </c>
    </row>
    <row r="277" spans="1:5" x14ac:dyDescent="0.2">
      <c r="A277" t="s">
        <v>20</v>
      </c>
      <c r="B277">
        <v>1572</v>
      </c>
      <c r="D277" s="13" t="s">
        <v>14</v>
      </c>
      <c r="E277" s="14">
        <v>191</v>
      </c>
    </row>
    <row r="278" spans="1:5" x14ac:dyDescent="0.2">
      <c r="A278" t="s">
        <v>20</v>
      </c>
      <c r="B278">
        <v>2346</v>
      </c>
      <c r="D278" s="13" t="s">
        <v>14</v>
      </c>
      <c r="E278" s="14">
        <v>16</v>
      </c>
    </row>
    <row r="279" spans="1:5" x14ac:dyDescent="0.2">
      <c r="A279" t="s">
        <v>20</v>
      </c>
      <c r="B279">
        <v>115</v>
      </c>
      <c r="D279" s="13" t="s">
        <v>14</v>
      </c>
      <c r="E279" s="14">
        <v>17</v>
      </c>
    </row>
    <row r="280" spans="1:5" x14ac:dyDescent="0.2">
      <c r="A280" t="s">
        <v>20</v>
      </c>
      <c r="B280">
        <v>85</v>
      </c>
      <c r="D280" s="13" t="s">
        <v>14</v>
      </c>
      <c r="E280" s="14">
        <v>34</v>
      </c>
    </row>
    <row r="281" spans="1:5" x14ac:dyDescent="0.2">
      <c r="A281" t="s">
        <v>20</v>
      </c>
      <c r="B281">
        <v>144</v>
      </c>
      <c r="D281" s="13" t="s">
        <v>14</v>
      </c>
      <c r="E281" s="14">
        <v>1</v>
      </c>
    </row>
    <row r="282" spans="1:5" x14ac:dyDescent="0.2">
      <c r="A282" t="s">
        <v>20</v>
      </c>
      <c r="B282">
        <v>2443</v>
      </c>
      <c r="D282" s="13" t="s">
        <v>14</v>
      </c>
      <c r="E282" s="14">
        <v>1274</v>
      </c>
    </row>
    <row r="283" spans="1:5" x14ac:dyDescent="0.2">
      <c r="A283" t="s">
        <v>20</v>
      </c>
      <c r="B283">
        <v>64</v>
      </c>
      <c r="D283" s="13" t="s">
        <v>14</v>
      </c>
      <c r="E283" s="14">
        <v>210</v>
      </c>
    </row>
    <row r="284" spans="1:5" x14ac:dyDescent="0.2">
      <c r="A284" t="s">
        <v>20</v>
      </c>
      <c r="B284">
        <v>268</v>
      </c>
      <c r="D284" s="13" t="s">
        <v>14</v>
      </c>
      <c r="E284" s="14">
        <v>248</v>
      </c>
    </row>
    <row r="285" spans="1:5" x14ac:dyDescent="0.2">
      <c r="A285" t="s">
        <v>20</v>
      </c>
      <c r="B285">
        <v>195</v>
      </c>
      <c r="D285" s="13" t="s">
        <v>14</v>
      </c>
      <c r="E285" s="14">
        <v>513</v>
      </c>
    </row>
    <row r="286" spans="1:5" x14ac:dyDescent="0.2">
      <c r="A286" t="s">
        <v>20</v>
      </c>
      <c r="B286">
        <v>186</v>
      </c>
      <c r="D286" s="13" t="s">
        <v>14</v>
      </c>
      <c r="E286" s="14">
        <v>3410</v>
      </c>
    </row>
    <row r="287" spans="1:5" x14ac:dyDescent="0.2">
      <c r="A287" t="s">
        <v>20</v>
      </c>
      <c r="B287">
        <v>460</v>
      </c>
      <c r="D287" s="13" t="s">
        <v>14</v>
      </c>
      <c r="E287" s="14">
        <v>10</v>
      </c>
    </row>
    <row r="288" spans="1:5" x14ac:dyDescent="0.2">
      <c r="A288" t="s">
        <v>20</v>
      </c>
      <c r="B288">
        <v>2528</v>
      </c>
      <c r="D288" s="13" t="s">
        <v>14</v>
      </c>
      <c r="E288" s="14">
        <v>2201</v>
      </c>
    </row>
    <row r="289" spans="1:5" x14ac:dyDescent="0.2">
      <c r="A289" t="s">
        <v>20</v>
      </c>
      <c r="B289">
        <v>3657</v>
      </c>
      <c r="D289" s="13" t="s">
        <v>14</v>
      </c>
      <c r="E289" s="14">
        <v>676</v>
      </c>
    </row>
    <row r="290" spans="1:5" x14ac:dyDescent="0.2">
      <c r="A290" t="s">
        <v>20</v>
      </c>
      <c r="B290">
        <v>131</v>
      </c>
      <c r="D290" s="13" t="s">
        <v>14</v>
      </c>
      <c r="E290" s="14">
        <v>831</v>
      </c>
    </row>
    <row r="291" spans="1:5" x14ac:dyDescent="0.2">
      <c r="A291" t="s">
        <v>20</v>
      </c>
      <c r="B291">
        <v>239</v>
      </c>
      <c r="D291" s="13" t="s">
        <v>14</v>
      </c>
      <c r="E291" s="14">
        <v>859</v>
      </c>
    </row>
    <row r="292" spans="1:5" x14ac:dyDescent="0.2">
      <c r="A292" t="s">
        <v>20</v>
      </c>
      <c r="B292">
        <v>78</v>
      </c>
      <c r="D292" s="13" t="s">
        <v>14</v>
      </c>
      <c r="E292" s="14">
        <v>45</v>
      </c>
    </row>
    <row r="293" spans="1:5" x14ac:dyDescent="0.2">
      <c r="A293" t="s">
        <v>20</v>
      </c>
      <c r="B293">
        <v>1773</v>
      </c>
      <c r="D293" s="13" t="s">
        <v>14</v>
      </c>
      <c r="E293" s="14">
        <v>6</v>
      </c>
    </row>
    <row r="294" spans="1:5" x14ac:dyDescent="0.2">
      <c r="A294" t="s">
        <v>20</v>
      </c>
      <c r="B294">
        <v>32</v>
      </c>
      <c r="D294" s="13" t="s">
        <v>14</v>
      </c>
      <c r="E294" s="14">
        <v>7</v>
      </c>
    </row>
    <row r="295" spans="1:5" x14ac:dyDescent="0.2">
      <c r="A295" t="s">
        <v>20</v>
      </c>
      <c r="B295">
        <v>369</v>
      </c>
      <c r="D295" s="13" t="s">
        <v>14</v>
      </c>
      <c r="E295" s="14">
        <v>31</v>
      </c>
    </row>
    <row r="296" spans="1:5" x14ac:dyDescent="0.2">
      <c r="A296" t="s">
        <v>20</v>
      </c>
      <c r="B296">
        <v>89</v>
      </c>
      <c r="D296" s="13" t="s">
        <v>14</v>
      </c>
      <c r="E296" s="14">
        <v>78</v>
      </c>
    </row>
    <row r="297" spans="1:5" x14ac:dyDescent="0.2">
      <c r="A297" t="s">
        <v>20</v>
      </c>
      <c r="B297">
        <v>147</v>
      </c>
      <c r="D297" s="13" t="s">
        <v>14</v>
      </c>
      <c r="E297" s="14">
        <v>1225</v>
      </c>
    </row>
    <row r="298" spans="1:5" x14ac:dyDescent="0.2">
      <c r="A298" t="s">
        <v>20</v>
      </c>
      <c r="B298">
        <v>126</v>
      </c>
      <c r="D298" s="13" t="s">
        <v>14</v>
      </c>
      <c r="E298" s="14">
        <v>1</v>
      </c>
    </row>
    <row r="299" spans="1:5" x14ac:dyDescent="0.2">
      <c r="A299" t="s">
        <v>20</v>
      </c>
      <c r="B299">
        <v>2218</v>
      </c>
      <c r="D299" s="13" t="s">
        <v>14</v>
      </c>
      <c r="E299" s="14">
        <v>67</v>
      </c>
    </row>
    <row r="300" spans="1:5" x14ac:dyDescent="0.2">
      <c r="A300" t="s">
        <v>20</v>
      </c>
      <c r="B300">
        <v>202</v>
      </c>
      <c r="D300" s="13" t="s">
        <v>14</v>
      </c>
      <c r="E300" s="14">
        <v>19</v>
      </c>
    </row>
    <row r="301" spans="1:5" x14ac:dyDescent="0.2">
      <c r="A301" t="s">
        <v>20</v>
      </c>
      <c r="B301">
        <v>140</v>
      </c>
      <c r="D301" s="13" t="s">
        <v>14</v>
      </c>
      <c r="E301" s="14">
        <v>2108</v>
      </c>
    </row>
    <row r="302" spans="1:5" x14ac:dyDescent="0.2">
      <c r="A302" t="s">
        <v>20</v>
      </c>
      <c r="B302">
        <v>1052</v>
      </c>
      <c r="D302" s="13" t="s">
        <v>14</v>
      </c>
      <c r="E302" s="14">
        <v>679</v>
      </c>
    </row>
    <row r="303" spans="1:5" x14ac:dyDescent="0.2">
      <c r="A303" t="s">
        <v>20</v>
      </c>
      <c r="B303">
        <v>247</v>
      </c>
      <c r="D303" s="13" t="s">
        <v>14</v>
      </c>
      <c r="E303" s="14">
        <v>36</v>
      </c>
    </row>
    <row r="304" spans="1:5" x14ac:dyDescent="0.2">
      <c r="A304" t="s">
        <v>20</v>
      </c>
      <c r="B304">
        <v>84</v>
      </c>
      <c r="D304" s="13" t="s">
        <v>14</v>
      </c>
      <c r="E304" s="14">
        <v>47</v>
      </c>
    </row>
    <row r="305" spans="1:5" x14ac:dyDescent="0.2">
      <c r="A305" t="s">
        <v>20</v>
      </c>
      <c r="B305">
        <v>88</v>
      </c>
      <c r="D305" s="13" t="s">
        <v>14</v>
      </c>
      <c r="E305" s="14">
        <v>70</v>
      </c>
    </row>
    <row r="306" spans="1:5" x14ac:dyDescent="0.2">
      <c r="A306" t="s">
        <v>20</v>
      </c>
      <c r="B306">
        <v>156</v>
      </c>
      <c r="D306" s="13" t="s">
        <v>14</v>
      </c>
      <c r="E306" s="14">
        <v>154</v>
      </c>
    </row>
    <row r="307" spans="1:5" x14ac:dyDescent="0.2">
      <c r="A307" t="s">
        <v>20</v>
      </c>
      <c r="B307">
        <v>2985</v>
      </c>
      <c r="D307" s="13" t="s">
        <v>14</v>
      </c>
      <c r="E307" s="14">
        <v>22</v>
      </c>
    </row>
    <row r="308" spans="1:5" x14ac:dyDescent="0.2">
      <c r="A308" t="s">
        <v>20</v>
      </c>
      <c r="B308">
        <v>762</v>
      </c>
      <c r="D308" s="13" t="s">
        <v>14</v>
      </c>
      <c r="E308" s="14">
        <v>1758</v>
      </c>
    </row>
    <row r="309" spans="1:5" x14ac:dyDescent="0.2">
      <c r="A309" t="s">
        <v>20</v>
      </c>
      <c r="B309">
        <v>554</v>
      </c>
      <c r="D309" s="13" t="s">
        <v>14</v>
      </c>
      <c r="E309" s="14">
        <v>94</v>
      </c>
    </row>
    <row r="310" spans="1:5" x14ac:dyDescent="0.2">
      <c r="A310" t="s">
        <v>20</v>
      </c>
      <c r="B310">
        <v>135</v>
      </c>
      <c r="D310" s="13" t="s">
        <v>14</v>
      </c>
      <c r="E310" s="14">
        <v>33</v>
      </c>
    </row>
    <row r="311" spans="1:5" x14ac:dyDescent="0.2">
      <c r="A311" t="s">
        <v>20</v>
      </c>
      <c r="B311">
        <v>122</v>
      </c>
      <c r="D311" s="13" t="s">
        <v>14</v>
      </c>
      <c r="E311" s="14">
        <v>1</v>
      </c>
    </row>
    <row r="312" spans="1:5" x14ac:dyDescent="0.2">
      <c r="A312" t="s">
        <v>20</v>
      </c>
      <c r="B312">
        <v>221</v>
      </c>
      <c r="D312" s="13" t="s">
        <v>14</v>
      </c>
      <c r="E312" s="14">
        <v>31</v>
      </c>
    </row>
    <row r="313" spans="1:5" x14ac:dyDescent="0.2">
      <c r="A313" t="s">
        <v>20</v>
      </c>
      <c r="B313">
        <v>126</v>
      </c>
      <c r="D313" s="13" t="s">
        <v>14</v>
      </c>
      <c r="E313" s="14">
        <v>35</v>
      </c>
    </row>
    <row r="314" spans="1:5" x14ac:dyDescent="0.2">
      <c r="A314" t="s">
        <v>20</v>
      </c>
      <c r="B314">
        <v>1022</v>
      </c>
      <c r="D314" s="13" t="s">
        <v>14</v>
      </c>
      <c r="E314" s="14">
        <v>63</v>
      </c>
    </row>
    <row r="315" spans="1:5" x14ac:dyDescent="0.2">
      <c r="A315" t="s">
        <v>20</v>
      </c>
      <c r="B315">
        <v>3177</v>
      </c>
      <c r="D315" s="13" t="s">
        <v>14</v>
      </c>
      <c r="E315" s="14">
        <v>526</v>
      </c>
    </row>
    <row r="316" spans="1:5" x14ac:dyDescent="0.2">
      <c r="A316" t="s">
        <v>20</v>
      </c>
      <c r="B316">
        <v>198</v>
      </c>
      <c r="D316" s="13" t="s">
        <v>14</v>
      </c>
      <c r="E316" s="14">
        <v>121</v>
      </c>
    </row>
    <row r="317" spans="1:5" x14ac:dyDescent="0.2">
      <c r="A317" t="s">
        <v>20</v>
      </c>
      <c r="B317">
        <v>85</v>
      </c>
      <c r="D317" s="13" t="s">
        <v>14</v>
      </c>
      <c r="E317" s="14">
        <v>67</v>
      </c>
    </row>
    <row r="318" spans="1:5" x14ac:dyDescent="0.2">
      <c r="A318" t="s">
        <v>20</v>
      </c>
      <c r="B318">
        <v>3596</v>
      </c>
      <c r="D318" s="13" t="s">
        <v>14</v>
      </c>
      <c r="E318" s="14">
        <v>57</v>
      </c>
    </row>
    <row r="319" spans="1:5" x14ac:dyDescent="0.2">
      <c r="A319" t="s">
        <v>20</v>
      </c>
      <c r="B319">
        <v>244</v>
      </c>
      <c r="D319" s="13" t="s">
        <v>14</v>
      </c>
      <c r="E319" s="14">
        <v>1229</v>
      </c>
    </row>
    <row r="320" spans="1:5" x14ac:dyDescent="0.2">
      <c r="A320" t="s">
        <v>20</v>
      </c>
      <c r="B320">
        <v>5180</v>
      </c>
      <c r="D320" s="13" t="s">
        <v>14</v>
      </c>
      <c r="E320" s="14">
        <v>12</v>
      </c>
    </row>
    <row r="321" spans="1:5" x14ac:dyDescent="0.2">
      <c r="A321" t="s">
        <v>20</v>
      </c>
      <c r="B321">
        <v>589</v>
      </c>
      <c r="D321" s="13" t="s">
        <v>14</v>
      </c>
      <c r="E321" s="14">
        <v>452</v>
      </c>
    </row>
    <row r="322" spans="1:5" x14ac:dyDescent="0.2">
      <c r="A322" t="s">
        <v>20</v>
      </c>
      <c r="B322">
        <v>2725</v>
      </c>
      <c r="D322" s="13" t="s">
        <v>14</v>
      </c>
      <c r="E322" s="14">
        <v>1886</v>
      </c>
    </row>
    <row r="323" spans="1:5" x14ac:dyDescent="0.2">
      <c r="A323" t="s">
        <v>20</v>
      </c>
      <c r="B323">
        <v>300</v>
      </c>
      <c r="D323" s="13" t="s">
        <v>14</v>
      </c>
      <c r="E323" s="14">
        <v>1825</v>
      </c>
    </row>
    <row r="324" spans="1:5" x14ac:dyDescent="0.2">
      <c r="A324" t="s">
        <v>20</v>
      </c>
      <c r="B324">
        <v>144</v>
      </c>
      <c r="D324" s="13" t="s">
        <v>14</v>
      </c>
      <c r="E324" s="14">
        <v>31</v>
      </c>
    </row>
    <row r="325" spans="1:5" x14ac:dyDescent="0.2">
      <c r="A325" t="s">
        <v>20</v>
      </c>
      <c r="B325">
        <v>87</v>
      </c>
      <c r="D325" s="13" t="s">
        <v>14</v>
      </c>
      <c r="E325" s="14">
        <v>107</v>
      </c>
    </row>
    <row r="326" spans="1:5" x14ac:dyDescent="0.2">
      <c r="A326" t="s">
        <v>20</v>
      </c>
      <c r="B326">
        <v>3116</v>
      </c>
      <c r="D326" s="13" t="s">
        <v>14</v>
      </c>
      <c r="E326" s="14">
        <v>27</v>
      </c>
    </row>
    <row r="327" spans="1:5" x14ac:dyDescent="0.2">
      <c r="A327" t="s">
        <v>20</v>
      </c>
      <c r="B327">
        <v>909</v>
      </c>
      <c r="D327" s="13" t="s">
        <v>14</v>
      </c>
      <c r="E327" s="14">
        <v>1221</v>
      </c>
    </row>
    <row r="328" spans="1:5" x14ac:dyDescent="0.2">
      <c r="A328" t="s">
        <v>20</v>
      </c>
      <c r="B328">
        <v>1613</v>
      </c>
      <c r="D328" s="13" t="s">
        <v>14</v>
      </c>
      <c r="E328" s="14">
        <v>1</v>
      </c>
    </row>
    <row r="329" spans="1:5" x14ac:dyDescent="0.2">
      <c r="A329" t="s">
        <v>20</v>
      </c>
      <c r="B329">
        <v>136</v>
      </c>
      <c r="D329" s="13" t="s">
        <v>14</v>
      </c>
      <c r="E329" s="14">
        <v>16</v>
      </c>
    </row>
    <row r="330" spans="1:5" x14ac:dyDescent="0.2">
      <c r="A330" t="s">
        <v>20</v>
      </c>
      <c r="B330">
        <v>130</v>
      </c>
      <c r="D330" s="13" t="s">
        <v>14</v>
      </c>
      <c r="E330" s="14">
        <v>41</v>
      </c>
    </row>
    <row r="331" spans="1:5" x14ac:dyDescent="0.2">
      <c r="A331" t="s">
        <v>20</v>
      </c>
      <c r="B331">
        <v>102</v>
      </c>
      <c r="D331" s="13" t="s">
        <v>14</v>
      </c>
      <c r="E331" s="14">
        <v>523</v>
      </c>
    </row>
    <row r="332" spans="1:5" x14ac:dyDescent="0.2">
      <c r="A332" t="s">
        <v>20</v>
      </c>
      <c r="B332">
        <v>4006</v>
      </c>
      <c r="D332" s="13" t="s">
        <v>14</v>
      </c>
      <c r="E332" s="14">
        <v>141</v>
      </c>
    </row>
    <row r="333" spans="1:5" x14ac:dyDescent="0.2">
      <c r="A333" t="s">
        <v>20</v>
      </c>
      <c r="B333">
        <v>1629</v>
      </c>
      <c r="D333" s="13" t="s">
        <v>14</v>
      </c>
      <c r="E333" s="14">
        <v>52</v>
      </c>
    </row>
    <row r="334" spans="1:5" x14ac:dyDescent="0.2">
      <c r="A334" t="s">
        <v>20</v>
      </c>
      <c r="B334">
        <v>2188</v>
      </c>
      <c r="D334" s="13" t="s">
        <v>14</v>
      </c>
      <c r="E334" s="14">
        <v>225</v>
      </c>
    </row>
    <row r="335" spans="1:5" x14ac:dyDescent="0.2">
      <c r="A335" t="s">
        <v>20</v>
      </c>
      <c r="B335">
        <v>2409</v>
      </c>
      <c r="D335" s="13" t="s">
        <v>14</v>
      </c>
      <c r="E335" s="14">
        <v>38</v>
      </c>
    </row>
    <row r="336" spans="1:5" x14ac:dyDescent="0.2">
      <c r="A336" t="s">
        <v>20</v>
      </c>
      <c r="B336">
        <v>194</v>
      </c>
      <c r="D336" s="13" t="s">
        <v>14</v>
      </c>
      <c r="E336" s="14">
        <v>15</v>
      </c>
    </row>
    <row r="337" spans="1:5" x14ac:dyDescent="0.2">
      <c r="A337" t="s">
        <v>20</v>
      </c>
      <c r="B337">
        <v>1140</v>
      </c>
      <c r="D337" s="13" t="s">
        <v>14</v>
      </c>
      <c r="E337" s="14">
        <v>37</v>
      </c>
    </row>
    <row r="338" spans="1:5" x14ac:dyDescent="0.2">
      <c r="A338" t="s">
        <v>20</v>
      </c>
      <c r="B338">
        <v>102</v>
      </c>
      <c r="D338" s="13" t="s">
        <v>14</v>
      </c>
      <c r="E338" s="14">
        <v>112</v>
      </c>
    </row>
    <row r="339" spans="1:5" x14ac:dyDescent="0.2">
      <c r="A339" t="s">
        <v>20</v>
      </c>
      <c r="B339">
        <v>2857</v>
      </c>
      <c r="D339" s="13" t="s">
        <v>14</v>
      </c>
      <c r="E339" s="14">
        <v>21</v>
      </c>
    </row>
    <row r="340" spans="1:5" x14ac:dyDescent="0.2">
      <c r="A340" t="s">
        <v>20</v>
      </c>
      <c r="B340">
        <v>107</v>
      </c>
      <c r="D340" s="13" t="s">
        <v>14</v>
      </c>
      <c r="E340" s="14">
        <v>67</v>
      </c>
    </row>
    <row r="341" spans="1:5" x14ac:dyDescent="0.2">
      <c r="A341" t="s">
        <v>20</v>
      </c>
      <c r="B341">
        <v>160</v>
      </c>
      <c r="D341" s="13" t="s">
        <v>14</v>
      </c>
      <c r="E341" s="14">
        <v>78</v>
      </c>
    </row>
    <row r="342" spans="1:5" x14ac:dyDescent="0.2">
      <c r="A342" t="s">
        <v>20</v>
      </c>
      <c r="B342">
        <v>2230</v>
      </c>
      <c r="D342" s="13" t="s">
        <v>14</v>
      </c>
      <c r="E342" s="14">
        <v>67</v>
      </c>
    </row>
    <row r="343" spans="1:5" x14ac:dyDescent="0.2">
      <c r="A343" t="s">
        <v>20</v>
      </c>
      <c r="B343">
        <v>316</v>
      </c>
      <c r="D343" s="13" t="s">
        <v>14</v>
      </c>
      <c r="E343" s="14">
        <v>263</v>
      </c>
    </row>
    <row r="344" spans="1:5" x14ac:dyDescent="0.2">
      <c r="A344" t="s">
        <v>20</v>
      </c>
      <c r="B344">
        <v>117</v>
      </c>
      <c r="D344" s="13" t="s">
        <v>14</v>
      </c>
      <c r="E344" s="14">
        <v>1691</v>
      </c>
    </row>
    <row r="345" spans="1:5" x14ac:dyDescent="0.2">
      <c r="A345" t="s">
        <v>20</v>
      </c>
      <c r="B345">
        <v>6406</v>
      </c>
      <c r="D345" s="13" t="s">
        <v>14</v>
      </c>
      <c r="E345" s="14">
        <v>181</v>
      </c>
    </row>
    <row r="346" spans="1:5" x14ac:dyDescent="0.2">
      <c r="A346" t="s">
        <v>20</v>
      </c>
      <c r="B346">
        <v>192</v>
      </c>
      <c r="D346" s="13" t="s">
        <v>14</v>
      </c>
      <c r="E346" s="14">
        <v>13</v>
      </c>
    </row>
    <row r="347" spans="1:5" x14ac:dyDescent="0.2">
      <c r="A347" t="s">
        <v>20</v>
      </c>
      <c r="B347">
        <v>26</v>
      </c>
      <c r="D347" s="13" t="s">
        <v>14</v>
      </c>
      <c r="E347" s="14">
        <v>1</v>
      </c>
    </row>
    <row r="348" spans="1:5" x14ac:dyDescent="0.2">
      <c r="A348" t="s">
        <v>20</v>
      </c>
      <c r="B348">
        <v>723</v>
      </c>
      <c r="D348" s="13" t="s">
        <v>14</v>
      </c>
      <c r="E348" s="14">
        <v>21</v>
      </c>
    </row>
    <row r="349" spans="1:5" x14ac:dyDescent="0.2">
      <c r="A349" t="s">
        <v>20</v>
      </c>
      <c r="B349">
        <v>170</v>
      </c>
      <c r="D349" s="13" t="s">
        <v>14</v>
      </c>
      <c r="E349" s="14">
        <v>830</v>
      </c>
    </row>
    <row r="350" spans="1:5" x14ac:dyDescent="0.2">
      <c r="A350" t="s">
        <v>20</v>
      </c>
      <c r="B350">
        <v>238</v>
      </c>
      <c r="D350" s="13" t="s">
        <v>14</v>
      </c>
      <c r="E350" s="14">
        <v>130</v>
      </c>
    </row>
    <row r="351" spans="1:5" x14ac:dyDescent="0.2">
      <c r="A351" t="s">
        <v>20</v>
      </c>
      <c r="B351">
        <v>55</v>
      </c>
      <c r="D351" s="13" t="s">
        <v>14</v>
      </c>
      <c r="E351" s="14">
        <v>55</v>
      </c>
    </row>
    <row r="352" spans="1:5" x14ac:dyDescent="0.2">
      <c r="A352" t="s">
        <v>20</v>
      </c>
      <c r="B352">
        <v>128</v>
      </c>
      <c r="D352" s="13" t="s">
        <v>14</v>
      </c>
      <c r="E352" s="14">
        <v>114</v>
      </c>
    </row>
    <row r="353" spans="1:5" x14ac:dyDescent="0.2">
      <c r="A353" t="s">
        <v>20</v>
      </c>
      <c r="B353">
        <v>2144</v>
      </c>
      <c r="D353" s="13" t="s">
        <v>14</v>
      </c>
      <c r="E353" s="14">
        <v>594</v>
      </c>
    </row>
    <row r="354" spans="1:5" x14ac:dyDescent="0.2">
      <c r="A354" t="s">
        <v>20</v>
      </c>
      <c r="B354">
        <v>2693</v>
      </c>
      <c r="D354" s="13" t="s">
        <v>14</v>
      </c>
      <c r="E354" s="14">
        <v>24</v>
      </c>
    </row>
    <row r="355" spans="1:5" x14ac:dyDescent="0.2">
      <c r="A355" t="s">
        <v>20</v>
      </c>
      <c r="B355">
        <v>432</v>
      </c>
      <c r="D355" s="13" t="s">
        <v>14</v>
      </c>
      <c r="E355" s="14">
        <v>252</v>
      </c>
    </row>
    <row r="356" spans="1:5" x14ac:dyDescent="0.2">
      <c r="A356" t="s">
        <v>20</v>
      </c>
      <c r="B356">
        <v>189</v>
      </c>
      <c r="D356" s="13" t="s">
        <v>14</v>
      </c>
      <c r="E356" s="14">
        <v>67</v>
      </c>
    </row>
    <row r="357" spans="1:5" x14ac:dyDescent="0.2">
      <c r="A357" t="s">
        <v>20</v>
      </c>
      <c r="B357">
        <v>154</v>
      </c>
      <c r="D357" s="13" t="s">
        <v>14</v>
      </c>
      <c r="E357" s="14">
        <v>742</v>
      </c>
    </row>
    <row r="358" spans="1:5" x14ac:dyDescent="0.2">
      <c r="A358" t="s">
        <v>20</v>
      </c>
      <c r="B358">
        <v>96</v>
      </c>
      <c r="D358" s="13" t="s">
        <v>14</v>
      </c>
      <c r="E358" s="14">
        <v>75</v>
      </c>
    </row>
    <row r="359" spans="1:5" x14ac:dyDescent="0.2">
      <c r="A359" t="s">
        <v>20</v>
      </c>
      <c r="B359">
        <v>3063</v>
      </c>
      <c r="D359" s="13" t="s">
        <v>14</v>
      </c>
      <c r="E359" s="14">
        <v>4405</v>
      </c>
    </row>
    <row r="360" spans="1:5" x14ac:dyDescent="0.2">
      <c r="A360" t="s">
        <v>20</v>
      </c>
      <c r="B360">
        <v>2266</v>
      </c>
      <c r="D360" s="13" t="s">
        <v>14</v>
      </c>
      <c r="E360" s="14">
        <v>92</v>
      </c>
    </row>
    <row r="361" spans="1:5" x14ac:dyDescent="0.2">
      <c r="A361" t="s">
        <v>20</v>
      </c>
      <c r="B361">
        <v>194</v>
      </c>
      <c r="D361" s="13" t="s">
        <v>14</v>
      </c>
      <c r="E361" s="14">
        <v>64</v>
      </c>
    </row>
    <row r="362" spans="1:5" x14ac:dyDescent="0.2">
      <c r="A362" t="s">
        <v>20</v>
      </c>
      <c r="B362">
        <v>129</v>
      </c>
      <c r="D362" s="13" t="s">
        <v>14</v>
      </c>
      <c r="E362" s="14">
        <v>64</v>
      </c>
    </row>
    <row r="363" spans="1:5" x14ac:dyDescent="0.2">
      <c r="A363" t="s">
        <v>20</v>
      </c>
      <c r="B363">
        <v>375</v>
      </c>
      <c r="D363" s="13" t="s">
        <v>14</v>
      </c>
      <c r="E363" s="14">
        <v>842</v>
      </c>
    </row>
    <row r="364" spans="1:5" x14ac:dyDescent="0.2">
      <c r="A364" t="s">
        <v>20</v>
      </c>
      <c r="B364">
        <v>409</v>
      </c>
      <c r="D364" s="13" t="s">
        <v>14</v>
      </c>
      <c r="E364" s="14">
        <v>112</v>
      </c>
    </row>
    <row r="365" spans="1:5" x14ac:dyDescent="0.2">
      <c r="A365" t="s">
        <v>20</v>
      </c>
      <c r="B365">
        <v>234</v>
      </c>
      <c r="D365" s="13" t="s">
        <v>14</v>
      </c>
      <c r="E365" s="14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B566" xr:uid="{F544F027-C4B6-A34D-B74D-3BDA12CC0ED3}"/>
  <mergeCells count="4">
    <mergeCell ref="H3:I3"/>
    <mergeCell ref="K3:L3"/>
    <mergeCell ref="H14:J17"/>
    <mergeCell ref="H19:J21"/>
  </mergeCells>
  <conditionalFormatting sqref="A2:A1048140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Crowdfunding</vt:lpstr>
      <vt:lpstr>Category Analysis</vt:lpstr>
      <vt:lpstr>Sub-category Analysis</vt:lpstr>
      <vt:lpstr>Launch Date Outcomes</vt:lpstr>
      <vt:lpstr>Crowfunding Goal Analysis</vt:lpstr>
      <vt:lpstr>Statistical Analysis</vt:lpstr>
      <vt:lpstr>'Category Analysis'!Títulos_a_imprimir</vt:lpstr>
      <vt:lpstr>'Sub-category Analysis'!Títulos_a_imprimir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2023-03-28T03:17:01Z</dcterms:modified>
</cp:coreProperties>
</file>