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storage-team\"/>
    </mc:Choice>
  </mc:AlternateContent>
  <xr:revisionPtr revIDLastSave="0" documentId="8_{2DF95314-FAE5-4E0B-A0E1-56D6DF33B32C}" xr6:coauthVersionLast="47" xr6:coauthVersionMax="47" xr10:uidLastSave="{00000000-0000-0000-0000-000000000000}"/>
  <bookViews>
    <workbookView xWindow="6465" yWindow="4665" windowWidth="21600" windowHeight="12735"/>
  </bookViews>
  <sheets>
    <sheet name="energy-storage-database" sheetId="1" r:id="rId1"/>
  </sheets>
  <calcPr calcId="191029" fullCalcOnLoad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7" i="1" l="1"/>
  <c r="C416" i="1"/>
  <c r="C418" i="1" s="1"/>
  <c r="C401" i="1"/>
  <c r="C400" i="1"/>
  <c r="C403" i="1" s="1"/>
  <c r="C385" i="1"/>
  <c r="C384" i="1"/>
  <c r="C386" i="1" s="1"/>
  <c r="C369" i="1"/>
  <c r="C368" i="1"/>
  <c r="C370" i="1" s="1"/>
  <c r="C420" i="1"/>
  <c r="C419" i="1"/>
  <c r="C404" i="1"/>
  <c r="C388" i="1"/>
  <c r="C387" i="1"/>
  <c r="C372" i="1"/>
  <c r="C380" i="1"/>
  <c r="C379" i="1"/>
  <c r="C395" i="1"/>
  <c r="C394" i="1"/>
  <c r="C396" i="1"/>
  <c r="C410" i="1"/>
  <c r="C378" i="1"/>
  <c r="C428" i="1"/>
  <c r="C427" i="1"/>
  <c r="C412" i="1"/>
  <c r="C411" i="1"/>
  <c r="C365" i="1"/>
  <c r="C355" i="1"/>
  <c r="C364" i="1"/>
  <c r="C363" i="1"/>
  <c r="C354" i="1"/>
  <c r="C353" i="1"/>
  <c r="C344" i="1"/>
  <c r="C343" i="1"/>
  <c r="C333" i="1"/>
  <c r="C334" i="1"/>
  <c r="C308" i="1"/>
  <c r="C309" i="1"/>
  <c r="C323" i="1"/>
  <c r="C322" i="1"/>
  <c r="C341" i="1"/>
  <c r="C342" i="1"/>
  <c r="C332" i="1"/>
  <c r="C331" i="1"/>
  <c r="C325" i="1"/>
  <c r="C324" i="1"/>
  <c r="C311" i="1"/>
  <c r="C310" i="1"/>
  <c r="C297" i="1"/>
  <c r="C290" i="1"/>
  <c r="C287" i="1"/>
  <c r="C286" i="1"/>
  <c r="C283" i="1"/>
  <c r="C276" i="1"/>
  <c r="C273" i="1"/>
  <c r="C272" i="1"/>
  <c r="C269" i="1"/>
  <c r="C262" i="1"/>
  <c r="C259" i="1"/>
  <c r="C258" i="1"/>
  <c r="C255" i="1"/>
  <c r="C253" i="1"/>
  <c r="C246" i="1"/>
  <c r="C244" i="1"/>
  <c r="C237" i="1"/>
  <c r="C236" i="1"/>
  <c r="C235" i="1"/>
  <c r="C230" i="1"/>
  <c r="C229" i="1"/>
  <c r="C228" i="1"/>
  <c r="C223" i="1"/>
  <c r="C220" i="1"/>
  <c r="C209" i="1"/>
  <c r="C199" i="1"/>
  <c r="C198" i="1"/>
  <c r="C206" i="1" s="1"/>
  <c r="C195" i="1"/>
  <c r="C192" i="1"/>
  <c r="C181" i="1"/>
  <c r="C178" i="1"/>
  <c r="C167" i="1"/>
  <c r="C164" i="1"/>
  <c r="C153" i="1"/>
  <c r="C150" i="1"/>
  <c r="C139" i="1"/>
  <c r="C136" i="1"/>
  <c r="C125" i="1"/>
  <c r="C122" i="1"/>
  <c r="C109" i="1"/>
  <c r="C108" i="1"/>
  <c r="C95" i="1"/>
  <c r="C94" i="1"/>
  <c r="C81" i="1"/>
  <c r="C80" i="1"/>
  <c r="C67" i="1"/>
  <c r="C66" i="1"/>
  <c r="C53" i="1"/>
  <c r="C52" i="1"/>
  <c r="C39" i="1"/>
  <c r="C38" i="1"/>
  <c r="C25" i="1"/>
  <c r="C24" i="1"/>
  <c r="C11" i="1"/>
  <c r="C10" i="1"/>
  <c r="C402" i="1" l="1"/>
  <c r="C371" i="1"/>
</calcChain>
</file>

<file path=xl/sharedStrings.xml><?xml version="1.0" encoding="utf-8"?>
<sst xmlns="http://schemas.openxmlformats.org/spreadsheetml/2006/main" count="2021" uniqueCount="164">
  <si>
    <t>technology</t>
  </si>
  <si>
    <t>parameter</t>
  </si>
  <si>
    <t>value</t>
  </si>
  <si>
    <t>unit</t>
  </si>
  <si>
    <t>source</t>
  </si>
  <si>
    <t>type</t>
  </si>
  <si>
    <t>note</t>
  </si>
  <si>
    <t>ref_size_MW</t>
  </si>
  <si>
    <t>EP_ratio_h</t>
  </si>
  <si>
    <t>year</t>
  </si>
  <si>
    <t>currency_year</t>
  </si>
  <si>
    <t>carrier_store</t>
  </si>
  <si>
    <t>carrier_in</t>
  </si>
  <si>
    <t>carrier_out</t>
  </si>
  <si>
    <t>p_store_bar</t>
  </si>
  <si>
    <t>p_in_bar</t>
  </si>
  <si>
    <t>p_out_bar</t>
  </si>
  <si>
    <t>t_store_celsius</t>
  </si>
  <si>
    <t>t_in_celsius</t>
  </si>
  <si>
    <t>t_out_celsius</t>
  </si>
  <si>
    <t>purity_store</t>
  </si>
  <si>
    <t>purity_in</t>
  </si>
  <si>
    <t>purity_out</t>
  </si>
  <si>
    <t>Lithium-Ion-LFP-Energy</t>
  </si>
  <si>
    <t>investment</t>
  </si>
  <si>
    <t>$/kWh</t>
  </si>
  <si>
    <t>DC storage block</t>
  </si>
  <si>
    <t>p.24 (p.46)</t>
  </si>
  <si>
    <t>DC storage BOS</t>
  </si>
  <si>
    <t>Lithium-Ion-LFP-Power</t>
  </si>
  <si>
    <t>$/kW</t>
  </si>
  <si>
    <t>Power Equipment</t>
  </si>
  <si>
    <t>Controll and Communication</t>
  </si>
  <si>
    <t>System integration</t>
  </si>
  <si>
    <t>EPC</t>
  </si>
  <si>
    <t>Project Development</t>
  </si>
  <si>
    <t>Grid integration</t>
  </si>
  <si>
    <t>FOM</t>
  </si>
  <si>
    <t>derived</t>
  </si>
  <si>
    <t>0.43 % of SB</t>
  </si>
  <si>
    <t>30% assumed of power components every 10 years</t>
  </si>
  <si>
    <t>decommissioning</t>
  </si>
  <si>
    <t>efficiency</t>
  </si>
  <si>
    <t>AC-AC efficiency at transformer level, 0.8452^0.5</t>
  </si>
  <si>
    <t>lifetime</t>
  </si>
  <si>
    <t>years</t>
  </si>
  <si>
    <t>AC-AC efficiency at transformer level, 0.8259^0.5</t>
  </si>
  <si>
    <t>Lithium-Ion-NMC-Energy</t>
  </si>
  <si>
    <t>Lithium-Ion-NMC-Power</t>
  </si>
  <si>
    <t>0.43 % of SB, =(C38+C39)*0.43/4</t>
  </si>
  <si>
    <t>30% assumed of power components every 10 years, =(C39)*0.3</t>
  </si>
  <si>
    <t>Lead-Acid-Energy</t>
  </si>
  <si>
    <t>p.33 (p.55)</t>
  </si>
  <si>
    <t>Lead-Acid-Power</t>
  </si>
  <si>
    <t>Vanadium-Redox-Flow-Energy</t>
  </si>
  <si>
    <t>p.42 (p.64)</t>
  </si>
  <si>
    <t>Vanadium-Redox-Flow-Power</t>
  </si>
  <si>
    <t>Ni-Zn-Energy</t>
  </si>
  <si>
    <t>p.59 (p.81), Table 4.14</t>
  </si>
  <si>
    <t>p.59 (p.81), Table 4.16</t>
  </si>
  <si>
    <t>Ni-Zn-Power</t>
  </si>
  <si>
    <t>p.59 (p.81), same as Li-LFP</t>
  </si>
  <si>
    <t>Table 4.22</t>
  </si>
  <si>
    <t>p.59 (p.81)</t>
  </si>
  <si>
    <t>((0.71+0.88)/2)^0.5, mean value of range, efficiency is not RTE but single way AC-store conversion</t>
  </si>
  <si>
    <t>p.59 (p.81), Table 4.13</t>
  </si>
  <si>
    <t>p.59 (p.81), Table 4.15</t>
  </si>
  <si>
    <t>Zn-Br-Flow-Energy</t>
  </si>
  <si>
    <t>Zn-Br-Flow-Power</t>
  </si>
  <si>
    <t>30% assumed of power components every 10 years, Table 4.22</t>
  </si>
  <si>
    <t>(0.69)^0.5,  efficiency is not RTE but single way AC-store conversion</t>
  </si>
  <si>
    <t xml:space="preserve">p.59 (p.81), Table 4.25, </t>
  </si>
  <si>
    <t>p.59 (p.81), Table 4.27</t>
  </si>
  <si>
    <t>(0.65)^0.5,  efficiency is not RTE but single way AC-store conversion</t>
  </si>
  <si>
    <t>Zn-Br-Nonflow-Energy</t>
  </si>
  <si>
    <t>Zn-Br-Nonflow-Power</t>
  </si>
  <si>
    <t xml:space="preserve"> (0.79)^0.5,  efficiency is not RTE but single way AC-store conversion</t>
  </si>
  <si>
    <t>p.59 (p.81), Table 4.25,</t>
  </si>
  <si>
    <t>(0.75)^0.5,  efficiency is not RTE but single way AC-store conversion</t>
  </si>
  <si>
    <t>p.59 (p.81), Table 4.25</t>
  </si>
  <si>
    <t>Zn-Air-Energy</t>
  </si>
  <si>
    <t>p.48 (p.70), text below Table 4.12</t>
  </si>
  <si>
    <t>Zn-Air-Power</t>
  </si>
  <si>
    <t>(0.63)^0.5,  efficiency is not RTE but single way AC-store conversion</t>
  </si>
  <si>
    <t>p.59 (p.81), Table 4.12</t>
  </si>
  <si>
    <t>(0.59)^0.5,  efficiency is not RTE but single way AC-store conversion</t>
  </si>
  <si>
    <t>Compressed-Air-Adiabatic-Energy</t>
  </si>
  <si>
    <t>Cavern Storage</t>
  </si>
  <si>
    <t>p.64 (p.86)</t>
  </si>
  <si>
    <t>Compressed-Air-Adiabatic-Power</t>
  </si>
  <si>
    <t>Turbine, Compressor, BOP, EPC Management</t>
  </si>
  <si>
    <t>0.43 % of SB, 4.5.2.1 Fixed O&amp;M, p.62 (p.84)</t>
  </si>
  <si>
    <t>p.64 (p.86) Figure 4.14</t>
  </si>
  <si>
    <t>AC-AC efficiency at transformer level, 0.52^0.5</t>
  </si>
  <si>
    <t>Pumped-Storage-Hydro-Energy</t>
  </si>
  <si>
    <t>Reservoir Construction &amp; Infrastructure</t>
  </si>
  <si>
    <t>p.68 (p.90)</t>
  </si>
  <si>
    <t>Pumped-Storage-Hydro-Power</t>
  </si>
  <si>
    <t>Powerhouse Construction &amp; Infrastructure</t>
  </si>
  <si>
    <t>Electromechanical</t>
  </si>
  <si>
    <t>Contigency Fee</t>
  </si>
  <si>
    <t>Figure 4.16</t>
  </si>
  <si>
    <t>AC-AC efficiency at transformer level, 0.8^0.5</t>
  </si>
  <si>
    <t>Gravity-Brick-Energy</t>
  </si>
  <si>
    <t>Gravitational Capital (SB+BOS)</t>
  </si>
  <si>
    <t>p.71 (p.94), text at the bottom speaks about 15% cost reduction for 2030 compared to 2021</t>
  </si>
  <si>
    <t>Gravity-Brick-Power</t>
  </si>
  <si>
    <t>p.71 (p.94), text at the bottom speaks about 0% cost reduction for 2030 compared to 2021</t>
  </si>
  <si>
    <t>EPC Fee, Project Development, Grid integration</t>
  </si>
  <si>
    <t>p.80 (p.102), Figure 4.18</t>
  </si>
  <si>
    <t>p.77 (p.99), Table 4.35</t>
  </si>
  <si>
    <t>AC-AC efficiency at transformer level, 0.86^0.5</t>
  </si>
  <si>
    <t>p.77 (p.99), Table 4.36</t>
  </si>
  <si>
    <t>p.75 (p.97), Table 4.32</t>
  </si>
  <si>
    <t>p.74 (p.96), Table 4.31</t>
  </si>
  <si>
    <t>Gravity-Water-Aboveground-Energy</t>
  </si>
  <si>
    <t>Gravity-Water-Aboveground-Power</t>
  </si>
  <si>
    <t>AC-AC efficiency at transformer level, ((0.785+0.84)/2)^0.5</t>
  </si>
  <si>
    <t>p.77 (p.99), Table 4.37</t>
  </si>
  <si>
    <t>Gravity-Water-Underground-Energy</t>
  </si>
  <si>
    <t>Gravity-Water-Underground-Power</t>
  </si>
  <si>
    <t>Hydrogen-Power</t>
  </si>
  <si>
    <t>Fuel Cell</t>
  </si>
  <si>
    <t>p.113 (p.135)</t>
  </si>
  <si>
    <t>Electrolyzer</t>
  </si>
  <si>
    <t>Compressor</t>
  </si>
  <si>
    <t>Hydrogen-Energy</t>
  </si>
  <si>
    <t>Inverter</t>
  </si>
  <si>
    <t>Rectifier</t>
  </si>
  <si>
    <t>30% assumed of power components every 10 years, =(C45+C41+C40)*0.3+1.94</t>
  </si>
  <si>
    <t xml:space="preserve">p.111 (p.133), include inverter 0.98 &amp; transformer efficiency 0.98 </t>
  </si>
  <si>
    <t>p.111 (p.133)</t>
  </si>
  <si>
    <t>Pumped-Heat-Power</t>
  </si>
  <si>
    <t>Pumped-Heat-Energy</t>
  </si>
  <si>
    <t>Molten Salt SB and BOS</t>
  </si>
  <si>
    <t xml:space="preserve">Power Equipment </t>
  </si>
  <si>
    <t>EPC fee</t>
  </si>
  <si>
    <t>p.92 (p.114)</t>
  </si>
  <si>
    <t>$/kW-year</t>
  </si>
  <si>
    <t>$/kWh-year</t>
  </si>
  <si>
    <t>p.103 (p.125)</t>
  </si>
  <si>
    <t>RTE, assume 99% for charge, and other for discharge</t>
  </si>
  <si>
    <t>p.107 (p.129)</t>
  </si>
  <si>
    <t>Liquid-Air-Energy</t>
  </si>
  <si>
    <t>Liquid-Air-Power</t>
  </si>
  <si>
    <t>not provided, calculated as for hydrogen</t>
  </si>
  <si>
    <t>p.98 (p.120)</t>
  </si>
  <si>
    <t>p 104 (p.126)</t>
  </si>
  <si>
    <t>Sand-Energy</t>
  </si>
  <si>
    <t>Sand-Power</t>
  </si>
  <si>
    <t>HighT-Molten-Salt-Energy</t>
  </si>
  <si>
    <t>HighT-Molten-Salt-Power</t>
  </si>
  <si>
    <t>LowT-Molten-Salt-Energy</t>
  </si>
  <si>
    <t>LowT-Molten-Salt-Power</t>
  </si>
  <si>
    <t>Concrete-Energy</t>
  </si>
  <si>
    <t>Concrete-Power</t>
  </si>
  <si>
    <t>Liquid Air SB and BOS</t>
  </si>
  <si>
    <t>SB and BOS</t>
  </si>
  <si>
    <t>Molten Salt based SB and BOS</t>
  </si>
  <si>
    <t>EPC fee, Project Development, Grid integration</t>
  </si>
  <si>
    <t>p.100 (p.122)</t>
  </si>
  <si>
    <t>p.101 (p.123)</t>
  </si>
  <si>
    <t>SB and BOS, 0.85 of 2021 value</t>
  </si>
  <si>
    <t>Power Equipment, 0.95 of 2021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</si>
</sst>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5">
    <xf numFmtId="0" fontId="0" fillId="0" borderId="0" xfId="0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1"/>
  <sheetViews>
    <sheetView tabSelected="1" zoomScale="85" zoomScaleNormal="85" workbookViewId="0">
      <selection activeCell="A432" sqref="A416:A432"/>
    </sheetView>
  </sheetViews>
  <sheetFormatPr defaultRowHeight="12.75"/>
  <cols>
    <col min="1" max="1" width="27.28515625" customWidth="1"/>
    <col min="2" max="2" width="16.5703125" customWidth="1"/>
    <col min="3" max="3" width="18.7109375" customWidth="1"/>
    <col min="4" max="4" width="7.140625" customWidth="1"/>
    <col min="5" max="5" width="7.42578125" customWidth="1"/>
    <col min="6" max="6" width="43.7109375" customWidth="1"/>
    <col min="7" max="7" width="70.140625" customWidth="1"/>
    <col min="8" max="8" width="12.85546875" customWidth="1"/>
    <col min="9" max="9" width="11" customWidth="1"/>
    <col min="10" max="10" width="5.28515625" customWidth="1"/>
    <col min="11" max="11" width="13.7109375" customWidth="1"/>
    <col min="12" max="12" width="5.28515625" customWidth="1"/>
    <col min="13" max="13" width="12.28515625" customWidth="1"/>
    <col min="14" max="14" width="9.42578125" customWidth="1"/>
    <col min="15" max="15" width="10.5703125" customWidth="1"/>
    <col min="16" max="16" width="11.7109375" customWidth="1"/>
    <col min="17" max="17" width="8.85546875" customWidth="1"/>
    <col min="18" max="18" width="10" customWidth="1"/>
    <col min="19" max="19" width="14.5703125" customWidth="1"/>
    <col min="20" max="20" width="11.85546875" customWidth="1"/>
    <col min="21" max="21" width="13" customWidth="1"/>
    <col min="22" max="22" width="11.7109375" customWidth="1"/>
    <col min="23" max="23" width="8.85546875" customWidth="1"/>
    <col min="24" max="24" width="10" customWidth="1"/>
    <col min="25" max="25" width="9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s="1" t="s">
        <v>23</v>
      </c>
      <c r="B2" t="s">
        <v>24</v>
      </c>
      <c r="C2">
        <v>109.45</v>
      </c>
      <c r="D2" t="s">
        <v>25</v>
      </c>
      <c r="E2">
        <v>25</v>
      </c>
      <c r="F2" t="s">
        <v>26</v>
      </c>
      <c r="G2" t="s">
        <v>27</v>
      </c>
      <c r="H2">
        <v>10</v>
      </c>
      <c r="I2">
        <v>24</v>
      </c>
      <c r="J2">
        <v>2030</v>
      </c>
    </row>
    <row r="3" spans="1:24">
      <c r="A3" t="s">
        <v>23</v>
      </c>
      <c r="B3" t="s">
        <v>24</v>
      </c>
      <c r="C3">
        <v>27.57</v>
      </c>
      <c r="D3" t="s">
        <v>25</v>
      </c>
      <c r="E3">
        <v>25</v>
      </c>
      <c r="F3" t="s">
        <v>28</v>
      </c>
      <c r="G3" t="s">
        <v>27</v>
      </c>
      <c r="H3">
        <v>10</v>
      </c>
      <c r="I3">
        <v>24</v>
      </c>
      <c r="J3">
        <v>2030</v>
      </c>
    </row>
    <row r="4" spans="1:24">
      <c r="A4" t="s">
        <v>29</v>
      </c>
      <c r="B4" t="s">
        <v>24</v>
      </c>
      <c r="C4">
        <v>64.62</v>
      </c>
      <c r="D4" t="s">
        <v>30</v>
      </c>
      <c r="E4">
        <v>25</v>
      </c>
      <c r="F4" t="s">
        <v>31</v>
      </c>
      <c r="G4" t="s">
        <v>27</v>
      </c>
      <c r="H4">
        <v>10</v>
      </c>
      <c r="I4">
        <v>24</v>
      </c>
      <c r="J4">
        <v>2030</v>
      </c>
    </row>
    <row r="5" spans="1:24">
      <c r="A5" t="s">
        <v>29</v>
      </c>
      <c r="B5" t="s">
        <v>24</v>
      </c>
      <c r="C5">
        <v>5.78</v>
      </c>
      <c r="D5" t="s">
        <v>30</v>
      </c>
      <c r="E5">
        <v>25</v>
      </c>
      <c r="F5" t="s">
        <v>32</v>
      </c>
      <c r="G5" t="s">
        <v>27</v>
      </c>
      <c r="H5">
        <v>10</v>
      </c>
      <c r="I5">
        <v>24</v>
      </c>
      <c r="J5">
        <v>2030</v>
      </c>
    </row>
    <row r="6" spans="1:24">
      <c r="A6" t="s">
        <v>23</v>
      </c>
      <c r="B6" t="s">
        <v>24</v>
      </c>
      <c r="C6">
        <v>35.19</v>
      </c>
      <c r="D6" t="s">
        <v>25</v>
      </c>
      <c r="E6">
        <v>25</v>
      </c>
      <c r="F6" t="s">
        <v>33</v>
      </c>
      <c r="G6" t="s">
        <v>27</v>
      </c>
      <c r="H6">
        <v>10</v>
      </c>
      <c r="I6">
        <v>24</v>
      </c>
      <c r="J6">
        <v>2030</v>
      </c>
    </row>
    <row r="7" spans="1:24">
      <c r="A7" t="s">
        <v>23</v>
      </c>
      <c r="B7" t="s">
        <v>24</v>
      </c>
      <c r="C7">
        <v>42.26</v>
      </c>
      <c r="D7" t="s">
        <v>25</v>
      </c>
      <c r="E7">
        <v>25</v>
      </c>
      <c r="F7" t="s">
        <v>34</v>
      </c>
      <c r="G7" t="s">
        <v>27</v>
      </c>
      <c r="H7">
        <v>10</v>
      </c>
      <c r="I7">
        <v>24</v>
      </c>
      <c r="J7">
        <v>2030</v>
      </c>
    </row>
    <row r="8" spans="1:24">
      <c r="A8" t="s">
        <v>23</v>
      </c>
      <c r="B8" t="s">
        <v>24</v>
      </c>
      <c r="C8">
        <v>50.71</v>
      </c>
      <c r="D8" t="s">
        <v>25</v>
      </c>
      <c r="E8">
        <v>25</v>
      </c>
      <c r="F8" t="s">
        <v>35</v>
      </c>
      <c r="G8" t="s">
        <v>27</v>
      </c>
      <c r="H8">
        <v>10</v>
      </c>
      <c r="I8">
        <v>24</v>
      </c>
      <c r="J8">
        <v>2030</v>
      </c>
    </row>
    <row r="9" spans="1:24">
      <c r="A9" t="s">
        <v>29</v>
      </c>
      <c r="B9" t="s">
        <v>24</v>
      </c>
      <c r="C9">
        <v>21.05</v>
      </c>
      <c r="D9" t="s">
        <v>30</v>
      </c>
      <c r="E9">
        <v>25</v>
      </c>
      <c r="F9" t="s">
        <v>36</v>
      </c>
      <c r="G9" t="s">
        <v>27</v>
      </c>
      <c r="H9">
        <v>10</v>
      </c>
      <c r="I9">
        <v>24</v>
      </c>
      <c r="J9">
        <v>2030</v>
      </c>
    </row>
    <row r="10" spans="1:24">
      <c r="A10" t="s">
        <v>23</v>
      </c>
      <c r="B10" t="s">
        <v>37</v>
      </c>
      <c r="C10">
        <f>(C3)*0.0043</f>
        <v>0.118551</v>
      </c>
      <c r="D10" t="s">
        <v>139</v>
      </c>
      <c r="F10" t="s">
        <v>38</v>
      </c>
      <c r="G10" t="s">
        <v>39</v>
      </c>
      <c r="H10">
        <v>10</v>
      </c>
      <c r="I10">
        <v>24</v>
      </c>
      <c r="J10">
        <v>2030</v>
      </c>
    </row>
    <row r="11" spans="1:24">
      <c r="A11" t="s">
        <v>29</v>
      </c>
      <c r="B11" t="s">
        <v>37</v>
      </c>
      <c r="C11">
        <f>(C4)*0.3</f>
        <v>19.385999999999999</v>
      </c>
      <c r="D11" t="s">
        <v>138</v>
      </c>
      <c r="F11" t="s">
        <v>38</v>
      </c>
      <c r="G11" t="s">
        <v>40</v>
      </c>
      <c r="H11">
        <v>10</v>
      </c>
      <c r="I11">
        <v>24</v>
      </c>
      <c r="J11">
        <v>2030</v>
      </c>
    </row>
    <row r="12" spans="1:24">
      <c r="A12" t="s">
        <v>23</v>
      </c>
      <c r="B12" t="s">
        <v>41</v>
      </c>
      <c r="C12">
        <v>0</v>
      </c>
      <c r="D12" t="s">
        <v>25</v>
      </c>
      <c r="E12">
        <v>25</v>
      </c>
      <c r="G12" t="s">
        <v>27</v>
      </c>
      <c r="H12">
        <v>10</v>
      </c>
      <c r="I12">
        <v>24</v>
      </c>
      <c r="J12">
        <v>2030</v>
      </c>
    </row>
    <row r="13" spans="1:24">
      <c r="A13" t="s">
        <v>29</v>
      </c>
      <c r="B13" t="s">
        <v>42</v>
      </c>
      <c r="C13">
        <v>0.91934759476489603</v>
      </c>
      <c r="E13">
        <v>25</v>
      </c>
      <c r="F13" t="s">
        <v>43</v>
      </c>
      <c r="G13" t="s">
        <v>27</v>
      </c>
      <c r="H13">
        <v>10</v>
      </c>
      <c r="I13">
        <v>24</v>
      </c>
      <c r="J13">
        <v>2030</v>
      </c>
    </row>
    <row r="14" spans="1:24">
      <c r="A14" t="s">
        <v>29</v>
      </c>
      <c r="B14" t="s">
        <v>44</v>
      </c>
      <c r="C14">
        <v>16</v>
      </c>
      <c r="D14" t="s">
        <v>45</v>
      </c>
      <c r="E14">
        <v>25</v>
      </c>
      <c r="G14" t="s">
        <v>27</v>
      </c>
      <c r="H14">
        <v>10</v>
      </c>
      <c r="I14">
        <v>24</v>
      </c>
      <c r="J14">
        <v>2030</v>
      </c>
    </row>
    <row r="15" spans="1:24">
      <c r="A15" t="s">
        <v>23</v>
      </c>
      <c r="B15" t="s">
        <v>44</v>
      </c>
      <c r="C15">
        <v>16</v>
      </c>
      <c r="D15" t="s">
        <v>45</v>
      </c>
      <c r="E15">
        <v>25</v>
      </c>
      <c r="G15" t="s">
        <v>27</v>
      </c>
      <c r="H15">
        <v>10</v>
      </c>
      <c r="I15">
        <v>24</v>
      </c>
      <c r="J15">
        <v>2030</v>
      </c>
    </row>
    <row r="16" spans="1:24">
      <c r="A16" s="4" t="s">
        <v>23</v>
      </c>
      <c r="B16" t="s">
        <v>24</v>
      </c>
      <c r="C16">
        <v>167.25</v>
      </c>
      <c r="D16" t="s">
        <v>25</v>
      </c>
      <c r="E16">
        <v>25</v>
      </c>
      <c r="F16" t="s">
        <v>26</v>
      </c>
      <c r="G16" t="s">
        <v>27</v>
      </c>
      <c r="H16">
        <v>10</v>
      </c>
      <c r="I16">
        <v>24</v>
      </c>
      <c r="J16">
        <v>2021</v>
      </c>
    </row>
    <row r="17" spans="1:10">
      <c r="A17" t="s">
        <v>23</v>
      </c>
      <c r="B17" t="s">
        <v>24</v>
      </c>
      <c r="C17">
        <v>36.92</v>
      </c>
      <c r="D17" t="s">
        <v>25</v>
      </c>
      <c r="E17">
        <v>25</v>
      </c>
      <c r="F17" t="s">
        <v>28</v>
      </c>
      <c r="G17" t="s">
        <v>27</v>
      </c>
      <c r="H17">
        <v>10</v>
      </c>
      <c r="I17">
        <v>24</v>
      </c>
      <c r="J17">
        <v>2021</v>
      </c>
    </row>
    <row r="18" spans="1:10">
      <c r="A18" t="s">
        <v>29</v>
      </c>
      <c r="B18" t="s">
        <v>24</v>
      </c>
      <c r="C18">
        <v>73.05</v>
      </c>
      <c r="D18" t="s">
        <v>30</v>
      </c>
      <c r="E18">
        <v>25</v>
      </c>
      <c r="F18" t="s">
        <v>31</v>
      </c>
      <c r="G18" t="s">
        <v>27</v>
      </c>
      <c r="H18">
        <v>10</v>
      </c>
      <c r="I18">
        <v>24</v>
      </c>
      <c r="J18">
        <v>2021</v>
      </c>
    </row>
    <row r="19" spans="1:10">
      <c r="A19" t="s">
        <v>29</v>
      </c>
      <c r="B19" t="s">
        <v>24</v>
      </c>
      <c r="C19">
        <v>7.75</v>
      </c>
      <c r="D19" t="s">
        <v>30</v>
      </c>
      <c r="E19">
        <v>25</v>
      </c>
      <c r="F19" t="s">
        <v>32</v>
      </c>
      <c r="G19" t="s">
        <v>27</v>
      </c>
      <c r="H19">
        <v>10</v>
      </c>
      <c r="I19">
        <v>24</v>
      </c>
      <c r="J19">
        <v>2021</v>
      </c>
    </row>
    <row r="20" spans="1:10">
      <c r="A20" t="s">
        <v>23</v>
      </c>
      <c r="B20" t="s">
        <v>24</v>
      </c>
      <c r="C20">
        <v>41.48</v>
      </c>
      <c r="D20" t="s">
        <v>25</v>
      </c>
      <c r="E20">
        <v>25</v>
      </c>
      <c r="F20" t="s">
        <v>33</v>
      </c>
      <c r="G20" t="s">
        <v>27</v>
      </c>
      <c r="H20">
        <v>10</v>
      </c>
      <c r="I20">
        <v>24</v>
      </c>
      <c r="J20">
        <v>2021</v>
      </c>
    </row>
    <row r="21" spans="1:10">
      <c r="A21" t="s">
        <v>23</v>
      </c>
      <c r="B21" t="s">
        <v>24</v>
      </c>
      <c r="C21">
        <v>49.8</v>
      </c>
      <c r="D21" t="s">
        <v>25</v>
      </c>
      <c r="E21">
        <v>25</v>
      </c>
      <c r="F21" t="s">
        <v>34</v>
      </c>
      <c r="G21" t="s">
        <v>27</v>
      </c>
      <c r="H21">
        <v>10</v>
      </c>
      <c r="I21">
        <v>24</v>
      </c>
      <c r="J21">
        <v>2021</v>
      </c>
    </row>
    <row r="22" spans="1:10">
      <c r="A22" t="s">
        <v>23</v>
      </c>
      <c r="B22" t="s">
        <v>24</v>
      </c>
      <c r="C22">
        <v>59.76</v>
      </c>
      <c r="D22" t="s">
        <v>25</v>
      </c>
      <c r="E22">
        <v>25</v>
      </c>
      <c r="F22" t="s">
        <v>35</v>
      </c>
      <c r="G22" t="s">
        <v>27</v>
      </c>
      <c r="H22">
        <v>10</v>
      </c>
      <c r="I22">
        <v>24</v>
      </c>
      <c r="J22">
        <v>2021</v>
      </c>
    </row>
    <row r="23" spans="1:10">
      <c r="A23" t="s">
        <v>29</v>
      </c>
      <c r="B23" t="s">
        <v>24</v>
      </c>
      <c r="C23">
        <v>24.81</v>
      </c>
      <c r="D23" t="s">
        <v>30</v>
      </c>
      <c r="E23">
        <v>25</v>
      </c>
      <c r="F23" t="s">
        <v>36</v>
      </c>
      <c r="G23" t="s">
        <v>27</v>
      </c>
      <c r="H23">
        <v>10</v>
      </c>
      <c r="I23">
        <v>24</v>
      </c>
      <c r="J23">
        <v>2021</v>
      </c>
    </row>
    <row r="24" spans="1:10">
      <c r="A24" t="s">
        <v>23</v>
      </c>
      <c r="B24" t="s">
        <v>37</v>
      </c>
      <c r="C24">
        <f>(C17)*0.0043</f>
        <v>0.15875600000000001</v>
      </c>
      <c r="D24" t="s">
        <v>139</v>
      </c>
      <c r="F24" t="s">
        <v>38</v>
      </c>
      <c r="G24" t="s">
        <v>39</v>
      </c>
      <c r="H24">
        <v>10</v>
      </c>
      <c r="I24">
        <v>24</v>
      </c>
      <c r="J24">
        <v>2021</v>
      </c>
    </row>
    <row r="25" spans="1:10">
      <c r="A25" t="s">
        <v>29</v>
      </c>
      <c r="B25" t="s">
        <v>37</v>
      </c>
      <c r="C25">
        <f>(C18)*0.3</f>
        <v>21.914999999999999</v>
      </c>
      <c r="D25" t="s">
        <v>138</v>
      </c>
      <c r="F25" t="s">
        <v>38</v>
      </c>
      <c r="G25" t="s">
        <v>40</v>
      </c>
      <c r="H25">
        <v>10</v>
      </c>
      <c r="I25">
        <v>24</v>
      </c>
      <c r="J25">
        <v>2021</v>
      </c>
    </row>
    <row r="26" spans="1:10">
      <c r="A26" t="s">
        <v>23</v>
      </c>
      <c r="B26" t="s">
        <v>41</v>
      </c>
      <c r="C26">
        <v>2.65</v>
      </c>
      <c r="D26" t="s">
        <v>25</v>
      </c>
      <c r="E26">
        <v>25</v>
      </c>
      <c r="G26" t="s">
        <v>27</v>
      </c>
      <c r="H26">
        <v>10</v>
      </c>
      <c r="I26">
        <v>24</v>
      </c>
      <c r="J26">
        <v>2021</v>
      </c>
    </row>
    <row r="27" spans="1:10">
      <c r="A27" t="s">
        <v>29</v>
      </c>
      <c r="B27" t="s">
        <v>42</v>
      </c>
      <c r="C27">
        <v>0.90879040487892504</v>
      </c>
      <c r="E27">
        <v>25</v>
      </c>
      <c r="F27" t="s">
        <v>46</v>
      </c>
      <c r="G27" t="s">
        <v>27</v>
      </c>
      <c r="H27">
        <v>10</v>
      </c>
      <c r="I27">
        <v>24</v>
      </c>
      <c r="J27">
        <v>2021</v>
      </c>
    </row>
    <row r="28" spans="1:10">
      <c r="A28" t="s">
        <v>29</v>
      </c>
      <c r="B28" t="s">
        <v>44</v>
      </c>
      <c r="C28">
        <v>16</v>
      </c>
      <c r="D28" t="s">
        <v>45</v>
      </c>
      <c r="E28">
        <v>25</v>
      </c>
      <c r="G28" t="s">
        <v>27</v>
      </c>
      <c r="H28">
        <v>10</v>
      </c>
      <c r="I28">
        <v>24</v>
      </c>
      <c r="J28">
        <v>2021</v>
      </c>
    </row>
    <row r="29" spans="1:10">
      <c r="A29" t="s">
        <v>23</v>
      </c>
      <c r="B29" t="s">
        <v>44</v>
      </c>
      <c r="C29">
        <v>16</v>
      </c>
      <c r="D29" t="s">
        <v>45</v>
      </c>
      <c r="E29">
        <v>25</v>
      </c>
      <c r="G29" t="s">
        <v>27</v>
      </c>
      <c r="H29">
        <v>10</v>
      </c>
      <c r="I29">
        <v>24</v>
      </c>
      <c r="J29">
        <v>2021</v>
      </c>
    </row>
    <row r="30" spans="1:10">
      <c r="A30" s="1" t="s">
        <v>47</v>
      </c>
      <c r="B30" t="s">
        <v>24</v>
      </c>
      <c r="C30">
        <v>129.37</v>
      </c>
      <c r="D30" t="s">
        <v>25</v>
      </c>
      <c r="E30">
        <v>25</v>
      </c>
      <c r="F30" t="s">
        <v>26</v>
      </c>
      <c r="G30" t="s">
        <v>27</v>
      </c>
      <c r="H30">
        <v>10</v>
      </c>
      <c r="I30">
        <v>24</v>
      </c>
      <c r="J30">
        <v>2030</v>
      </c>
    </row>
    <row r="31" spans="1:10">
      <c r="A31" t="s">
        <v>47</v>
      </c>
      <c r="B31" t="s">
        <v>24</v>
      </c>
      <c r="C31">
        <v>26.68</v>
      </c>
      <c r="D31" t="s">
        <v>25</v>
      </c>
      <c r="E31">
        <v>25</v>
      </c>
      <c r="F31" t="s">
        <v>28</v>
      </c>
      <c r="G31" t="s">
        <v>27</v>
      </c>
      <c r="H31">
        <v>10</v>
      </c>
      <c r="I31">
        <v>24</v>
      </c>
      <c r="J31">
        <v>2030</v>
      </c>
    </row>
    <row r="32" spans="1:10">
      <c r="A32" t="s">
        <v>48</v>
      </c>
      <c r="B32" t="s">
        <v>24</v>
      </c>
      <c r="C32">
        <v>64.62</v>
      </c>
      <c r="D32" t="s">
        <v>30</v>
      </c>
      <c r="E32">
        <v>25</v>
      </c>
      <c r="F32" t="s">
        <v>31</v>
      </c>
      <c r="G32" t="s">
        <v>27</v>
      </c>
      <c r="H32">
        <v>10</v>
      </c>
      <c r="I32">
        <v>24</v>
      </c>
      <c r="J32">
        <v>2030</v>
      </c>
    </row>
    <row r="33" spans="1:10">
      <c r="A33" t="s">
        <v>48</v>
      </c>
      <c r="B33" t="s">
        <v>24</v>
      </c>
      <c r="C33">
        <v>5.78</v>
      </c>
      <c r="D33" t="s">
        <v>30</v>
      </c>
      <c r="E33">
        <v>25</v>
      </c>
      <c r="F33" t="s">
        <v>32</v>
      </c>
      <c r="G33" t="s">
        <v>27</v>
      </c>
      <c r="H33">
        <v>10</v>
      </c>
      <c r="I33">
        <v>24</v>
      </c>
      <c r="J33">
        <v>2030</v>
      </c>
    </row>
    <row r="34" spans="1:10">
      <c r="A34" t="s">
        <v>47</v>
      </c>
      <c r="B34" t="s">
        <v>24</v>
      </c>
      <c r="C34">
        <v>40.159999999999997</v>
      </c>
      <c r="D34" t="s">
        <v>25</v>
      </c>
      <c r="E34">
        <v>25</v>
      </c>
      <c r="F34" t="s">
        <v>33</v>
      </c>
      <c r="G34" t="s">
        <v>27</v>
      </c>
      <c r="H34">
        <v>10</v>
      </c>
      <c r="I34">
        <v>24</v>
      </c>
      <c r="J34">
        <v>2030</v>
      </c>
    </row>
    <row r="35" spans="1:10">
      <c r="A35" t="s">
        <v>47</v>
      </c>
      <c r="B35" t="s">
        <v>24</v>
      </c>
      <c r="C35">
        <v>48.22</v>
      </c>
      <c r="D35" t="s">
        <v>25</v>
      </c>
      <c r="E35">
        <v>25</v>
      </c>
      <c r="F35" t="s">
        <v>34</v>
      </c>
      <c r="G35" t="s">
        <v>27</v>
      </c>
      <c r="H35">
        <v>10</v>
      </c>
      <c r="I35">
        <v>24</v>
      </c>
      <c r="J35">
        <v>2030</v>
      </c>
    </row>
    <row r="36" spans="1:10">
      <c r="A36" t="s">
        <v>47</v>
      </c>
      <c r="B36" t="s">
        <v>24</v>
      </c>
      <c r="C36">
        <v>57.86</v>
      </c>
      <c r="D36" t="s">
        <v>25</v>
      </c>
      <c r="E36">
        <v>25</v>
      </c>
      <c r="F36" t="s">
        <v>35</v>
      </c>
      <c r="G36" t="s">
        <v>27</v>
      </c>
      <c r="H36">
        <v>10</v>
      </c>
      <c r="I36">
        <v>24</v>
      </c>
      <c r="J36">
        <v>2030</v>
      </c>
    </row>
    <row r="37" spans="1:10">
      <c r="A37" t="s">
        <v>48</v>
      </c>
      <c r="B37" t="s">
        <v>24</v>
      </c>
      <c r="C37">
        <v>21.05</v>
      </c>
      <c r="D37" t="s">
        <v>30</v>
      </c>
      <c r="E37">
        <v>25</v>
      </c>
      <c r="F37" t="s">
        <v>36</v>
      </c>
      <c r="G37" t="s">
        <v>27</v>
      </c>
      <c r="H37">
        <v>10</v>
      </c>
      <c r="I37">
        <v>24</v>
      </c>
      <c r="J37">
        <v>2030</v>
      </c>
    </row>
    <row r="38" spans="1:10">
      <c r="A38" t="s">
        <v>47</v>
      </c>
      <c r="B38" t="s">
        <v>37</v>
      </c>
      <c r="C38">
        <f>(C31)*0.0043</f>
        <v>0.11472399999999999</v>
      </c>
      <c r="D38" t="s">
        <v>139</v>
      </c>
      <c r="E38">
        <v>25</v>
      </c>
      <c r="F38" t="s">
        <v>38</v>
      </c>
      <c r="G38" t="s">
        <v>49</v>
      </c>
      <c r="H38">
        <v>10</v>
      </c>
      <c r="I38">
        <v>24</v>
      </c>
      <c r="J38">
        <v>2030</v>
      </c>
    </row>
    <row r="39" spans="1:10">
      <c r="A39" t="s">
        <v>48</v>
      </c>
      <c r="B39" t="s">
        <v>37</v>
      </c>
      <c r="C39">
        <f>(C32)*0.3</f>
        <v>19.385999999999999</v>
      </c>
      <c r="D39" t="s">
        <v>138</v>
      </c>
      <c r="E39">
        <v>25</v>
      </c>
      <c r="F39" t="s">
        <v>38</v>
      </c>
      <c r="G39" t="s">
        <v>50</v>
      </c>
      <c r="H39">
        <v>10</v>
      </c>
      <c r="I39">
        <v>24</v>
      </c>
      <c r="J39">
        <v>2030</v>
      </c>
    </row>
    <row r="40" spans="1:10">
      <c r="A40" t="s">
        <v>47</v>
      </c>
      <c r="B40" t="s">
        <v>41</v>
      </c>
      <c r="C40">
        <v>0</v>
      </c>
      <c r="D40" t="s">
        <v>25</v>
      </c>
      <c r="E40">
        <v>25</v>
      </c>
      <c r="G40" t="s">
        <v>27</v>
      </c>
      <c r="H40">
        <v>10</v>
      </c>
      <c r="I40">
        <v>24</v>
      </c>
      <c r="J40">
        <v>2030</v>
      </c>
    </row>
    <row r="41" spans="1:10">
      <c r="A41" t="s">
        <v>48</v>
      </c>
      <c r="B41" t="s">
        <v>42</v>
      </c>
      <c r="C41">
        <v>0.91934759476489603</v>
      </c>
      <c r="E41">
        <v>25</v>
      </c>
      <c r="F41" t="s">
        <v>43</v>
      </c>
      <c r="G41" t="s">
        <v>27</v>
      </c>
      <c r="H41">
        <v>10</v>
      </c>
      <c r="I41">
        <v>24</v>
      </c>
      <c r="J41">
        <v>2030</v>
      </c>
    </row>
    <row r="42" spans="1:10">
      <c r="A42" t="s">
        <v>48</v>
      </c>
      <c r="B42" t="s">
        <v>44</v>
      </c>
      <c r="C42">
        <v>13</v>
      </c>
      <c r="D42" t="s">
        <v>45</v>
      </c>
      <c r="E42">
        <v>25</v>
      </c>
      <c r="G42" t="s">
        <v>27</v>
      </c>
      <c r="H42">
        <v>10</v>
      </c>
      <c r="I42">
        <v>24</v>
      </c>
      <c r="J42">
        <v>2030</v>
      </c>
    </row>
    <row r="43" spans="1:10">
      <c r="A43" t="s">
        <v>47</v>
      </c>
      <c r="B43" t="s">
        <v>44</v>
      </c>
      <c r="C43">
        <v>13</v>
      </c>
      <c r="D43" t="s">
        <v>45</v>
      </c>
      <c r="E43">
        <v>25</v>
      </c>
      <c r="G43" t="s">
        <v>27</v>
      </c>
      <c r="H43">
        <v>10</v>
      </c>
      <c r="I43">
        <v>24</v>
      </c>
      <c r="J43">
        <v>2030</v>
      </c>
    </row>
    <row r="44" spans="1:10">
      <c r="A44" s="4" t="s">
        <v>47</v>
      </c>
      <c r="B44" t="s">
        <v>24</v>
      </c>
      <c r="C44">
        <v>197.7</v>
      </c>
      <c r="D44" t="s">
        <v>25</v>
      </c>
      <c r="E44">
        <v>25</v>
      </c>
      <c r="F44" t="s">
        <v>26</v>
      </c>
      <c r="G44" t="s">
        <v>27</v>
      </c>
      <c r="H44">
        <v>10</v>
      </c>
      <c r="I44">
        <v>24</v>
      </c>
      <c r="J44">
        <v>2021</v>
      </c>
    </row>
    <row r="45" spans="1:10">
      <c r="A45" t="s">
        <v>47</v>
      </c>
      <c r="B45" t="s">
        <v>24</v>
      </c>
      <c r="C45">
        <v>35.729999999999997</v>
      </c>
      <c r="D45" t="s">
        <v>25</v>
      </c>
      <c r="E45">
        <v>25</v>
      </c>
      <c r="F45" t="s">
        <v>28</v>
      </c>
      <c r="G45" t="s">
        <v>27</v>
      </c>
      <c r="H45">
        <v>10</v>
      </c>
      <c r="I45">
        <v>24</v>
      </c>
      <c r="J45">
        <v>2021</v>
      </c>
    </row>
    <row r="46" spans="1:10">
      <c r="A46" t="s">
        <v>48</v>
      </c>
      <c r="B46" t="s">
        <v>24</v>
      </c>
      <c r="C46">
        <v>73.05</v>
      </c>
      <c r="D46" t="s">
        <v>30</v>
      </c>
      <c r="E46">
        <v>25</v>
      </c>
      <c r="F46" t="s">
        <v>31</v>
      </c>
      <c r="G46" t="s">
        <v>27</v>
      </c>
      <c r="H46">
        <v>10</v>
      </c>
      <c r="I46">
        <v>24</v>
      </c>
      <c r="J46">
        <v>2021</v>
      </c>
    </row>
    <row r="47" spans="1:10">
      <c r="A47" t="s">
        <v>48</v>
      </c>
      <c r="B47" t="s">
        <v>24</v>
      </c>
      <c r="C47">
        <v>7.75</v>
      </c>
      <c r="D47" t="s">
        <v>30</v>
      </c>
      <c r="E47">
        <v>25</v>
      </c>
      <c r="F47" t="s">
        <v>32</v>
      </c>
      <c r="G47" t="s">
        <v>27</v>
      </c>
      <c r="H47">
        <v>10</v>
      </c>
      <c r="I47">
        <v>24</v>
      </c>
      <c r="J47">
        <v>2021</v>
      </c>
    </row>
    <row r="48" spans="1:10">
      <c r="A48" t="s">
        <v>47</v>
      </c>
      <c r="B48" t="s">
        <v>24</v>
      </c>
      <c r="C48">
        <v>47.33</v>
      </c>
      <c r="D48" t="s">
        <v>25</v>
      </c>
      <c r="E48">
        <v>25</v>
      </c>
      <c r="F48" t="s">
        <v>33</v>
      </c>
      <c r="G48" t="s">
        <v>27</v>
      </c>
      <c r="H48">
        <v>10</v>
      </c>
      <c r="I48">
        <v>24</v>
      </c>
      <c r="J48">
        <v>2021</v>
      </c>
    </row>
    <row r="49" spans="1:10">
      <c r="A49" t="s">
        <v>47</v>
      </c>
      <c r="B49" t="s">
        <v>24</v>
      </c>
      <c r="C49">
        <v>56.82</v>
      </c>
      <c r="D49" t="s">
        <v>25</v>
      </c>
      <c r="E49">
        <v>25</v>
      </c>
      <c r="F49" t="s">
        <v>34</v>
      </c>
      <c r="G49" t="s">
        <v>27</v>
      </c>
      <c r="H49">
        <v>10</v>
      </c>
      <c r="I49">
        <v>24</v>
      </c>
      <c r="J49">
        <v>2021</v>
      </c>
    </row>
    <row r="50" spans="1:10">
      <c r="A50" t="s">
        <v>47</v>
      </c>
      <c r="B50" t="s">
        <v>24</v>
      </c>
      <c r="C50">
        <v>68.19</v>
      </c>
      <c r="D50" t="s">
        <v>25</v>
      </c>
      <c r="E50">
        <v>25</v>
      </c>
      <c r="F50" t="s">
        <v>35</v>
      </c>
      <c r="G50" t="s">
        <v>27</v>
      </c>
      <c r="H50">
        <v>10</v>
      </c>
      <c r="I50">
        <v>24</v>
      </c>
      <c r="J50">
        <v>2021</v>
      </c>
    </row>
    <row r="51" spans="1:10">
      <c r="A51" t="s">
        <v>48</v>
      </c>
      <c r="B51" t="s">
        <v>24</v>
      </c>
      <c r="C51">
        <v>24.81</v>
      </c>
      <c r="D51" t="s">
        <v>30</v>
      </c>
      <c r="E51">
        <v>25</v>
      </c>
      <c r="F51" t="s">
        <v>36</v>
      </c>
      <c r="G51" t="s">
        <v>27</v>
      </c>
      <c r="H51">
        <v>10</v>
      </c>
      <c r="I51">
        <v>24</v>
      </c>
      <c r="J51">
        <v>2021</v>
      </c>
    </row>
    <row r="52" spans="1:10">
      <c r="A52" t="s">
        <v>47</v>
      </c>
      <c r="B52" t="s">
        <v>37</v>
      </c>
      <c r="C52">
        <f>(C45)*0.0043</f>
        <v>0.153639</v>
      </c>
      <c r="D52" t="s">
        <v>139</v>
      </c>
      <c r="E52">
        <v>25</v>
      </c>
      <c r="F52" t="s">
        <v>38</v>
      </c>
      <c r="G52" t="s">
        <v>39</v>
      </c>
      <c r="H52">
        <v>10</v>
      </c>
      <c r="I52">
        <v>24</v>
      </c>
      <c r="J52">
        <v>2021</v>
      </c>
    </row>
    <row r="53" spans="1:10">
      <c r="A53" t="s">
        <v>48</v>
      </c>
      <c r="B53" t="s">
        <v>37</v>
      </c>
      <c r="C53">
        <f>(C46)*0.3</f>
        <v>21.914999999999999</v>
      </c>
      <c r="D53" t="s">
        <v>138</v>
      </c>
      <c r="E53">
        <v>25</v>
      </c>
      <c r="F53" t="s">
        <v>38</v>
      </c>
      <c r="G53" t="s">
        <v>40</v>
      </c>
      <c r="H53">
        <v>10</v>
      </c>
      <c r="I53">
        <v>24</v>
      </c>
      <c r="J53">
        <v>2021</v>
      </c>
    </row>
    <row r="54" spans="1:10">
      <c r="A54" t="s">
        <v>47</v>
      </c>
      <c r="B54" t="s">
        <v>41</v>
      </c>
      <c r="C54">
        <v>2.65</v>
      </c>
      <c r="D54" t="s">
        <v>25</v>
      </c>
      <c r="E54">
        <v>25</v>
      </c>
      <c r="G54" t="s">
        <v>27</v>
      </c>
      <c r="H54">
        <v>10</v>
      </c>
      <c r="I54">
        <v>24</v>
      </c>
      <c r="J54">
        <v>2021</v>
      </c>
    </row>
    <row r="55" spans="1:10">
      <c r="A55" t="s">
        <v>48</v>
      </c>
      <c r="B55" t="s">
        <v>42</v>
      </c>
      <c r="C55">
        <v>0.90879040487892504</v>
      </c>
      <c r="E55">
        <v>25</v>
      </c>
      <c r="F55" t="s">
        <v>46</v>
      </c>
      <c r="G55" t="s">
        <v>27</v>
      </c>
      <c r="H55">
        <v>10</v>
      </c>
      <c r="I55">
        <v>24</v>
      </c>
      <c r="J55">
        <v>2021</v>
      </c>
    </row>
    <row r="56" spans="1:10">
      <c r="A56" t="s">
        <v>48</v>
      </c>
      <c r="B56" t="s">
        <v>44</v>
      </c>
      <c r="C56">
        <v>16</v>
      </c>
      <c r="D56" t="s">
        <v>45</v>
      </c>
      <c r="E56">
        <v>25</v>
      </c>
      <c r="G56" t="s">
        <v>27</v>
      </c>
      <c r="H56">
        <v>10</v>
      </c>
      <c r="I56">
        <v>24</v>
      </c>
      <c r="J56">
        <v>2021</v>
      </c>
    </row>
    <row r="57" spans="1:10">
      <c r="A57" t="s">
        <v>47</v>
      </c>
      <c r="B57" t="s">
        <v>44</v>
      </c>
      <c r="C57">
        <v>16</v>
      </c>
      <c r="D57" t="s">
        <v>45</v>
      </c>
      <c r="E57">
        <v>25</v>
      </c>
      <c r="G57" t="s">
        <v>27</v>
      </c>
      <c r="H57">
        <v>10</v>
      </c>
      <c r="I57">
        <v>24</v>
      </c>
      <c r="J57">
        <v>2021</v>
      </c>
    </row>
    <row r="58" spans="1:10">
      <c r="A58" s="1" t="s">
        <v>51</v>
      </c>
      <c r="B58" t="s">
        <v>24</v>
      </c>
      <c r="C58">
        <v>212.58</v>
      </c>
      <c r="D58" t="s">
        <v>25</v>
      </c>
      <c r="E58">
        <v>25</v>
      </c>
      <c r="F58" t="s">
        <v>26</v>
      </c>
      <c r="G58" t="s">
        <v>52</v>
      </c>
      <c r="H58">
        <v>10</v>
      </c>
      <c r="I58">
        <v>24</v>
      </c>
      <c r="J58">
        <v>2030</v>
      </c>
    </row>
    <row r="59" spans="1:10">
      <c r="A59" t="s">
        <v>51</v>
      </c>
      <c r="B59" t="s">
        <v>24</v>
      </c>
      <c r="C59">
        <v>33.75</v>
      </c>
      <c r="D59" t="s">
        <v>25</v>
      </c>
      <c r="E59">
        <v>25</v>
      </c>
      <c r="F59" t="s">
        <v>28</v>
      </c>
      <c r="G59" t="s">
        <v>52</v>
      </c>
      <c r="H59">
        <v>10</v>
      </c>
      <c r="I59">
        <v>24</v>
      </c>
      <c r="J59">
        <v>2030</v>
      </c>
    </row>
    <row r="60" spans="1:10">
      <c r="A60" t="s">
        <v>53</v>
      </c>
      <c r="B60" t="s">
        <v>24</v>
      </c>
      <c r="C60">
        <v>117.65</v>
      </c>
      <c r="D60" t="s">
        <v>30</v>
      </c>
      <c r="E60">
        <v>25</v>
      </c>
      <c r="F60" t="s">
        <v>31</v>
      </c>
      <c r="G60" t="s">
        <v>52</v>
      </c>
      <c r="H60">
        <v>10</v>
      </c>
      <c r="I60">
        <v>24</v>
      </c>
      <c r="J60">
        <v>2030</v>
      </c>
    </row>
    <row r="61" spans="1:10">
      <c r="A61" t="s">
        <v>53</v>
      </c>
      <c r="B61" t="s">
        <v>24</v>
      </c>
      <c r="C61">
        <v>5.79</v>
      </c>
      <c r="D61" t="s">
        <v>30</v>
      </c>
      <c r="E61">
        <v>25</v>
      </c>
      <c r="F61" t="s">
        <v>32</v>
      </c>
      <c r="G61" t="s">
        <v>52</v>
      </c>
      <c r="H61">
        <v>10</v>
      </c>
      <c r="I61">
        <v>24</v>
      </c>
      <c r="J61">
        <v>2030</v>
      </c>
    </row>
    <row r="62" spans="1:10">
      <c r="A62" t="s">
        <v>51</v>
      </c>
      <c r="B62" t="s">
        <v>24</v>
      </c>
      <c r="C62">
        <v>32.36</v>
      </c>
      <c r="D62" t="s">
        <v>25</v>
      </c>
      <c r="E62">
        <v>25</v>
      </c>
      <c r="F62" t="s">
        <v>33</v>
      </c>
      <c r="G62" t="s">
        <v>52</v>
      </c>
      <c r="H62">
        <v>10</v>
      </c>
      <c r="I62">
        <v>24</v>
      </c>
      <c r="J62">
        <v>2030</v>
      </c>
    </row>
    <row r="63" spans="1:10">
      <c r="A63" t="s">
        <v>51</v>
      </c>
      <c r="B63" t="s">
        <v>24</v>
      </c>
      <c r="C63">
        <v>35.42</v>
      </c>
      <c r="D63" t="s">
        <v>25</v>
      </c>
      <c r="E63">
        <v>25</v>
      </c>
      <c r="F63" t="s">
        <v>34</v>
      </c>
      <c r="G63" t="s">
        <v>52</v>
      </c>
      <c r="H63">
        <v>10</v>
      </c>
      <c r="I63">
        <v>24</v>
      </c>
      <c r="J63">
        <v>2030</v>
      </c>
    </row>
    <row r="64" spans="1:10">
      <c r="A64" t="s">
        <v>51</v>
      </c>
      <c r="B64" t="s">
        <v>24</v>
      </c>
      <c r="C64">
        <v>45.43</v>
      </c>
      <c r="D64" t="s">
        <v>25</v>
      </c>
      <c r="E64">
        <v>25</v>
      </c>
      <c r="F64" t="s">
        <v>35</v>
      </c>
      <c r="G64" t="s">
        <v>52</v>
      </c>
      <c r="H64">
        <v>10</v>
      </c>
      <c r="I64">
        <v>24</v>
      </c>
      <c r="J64">
        <v>2030</v>
      </c>
    </row>
    <row r="65" spans="1:10">
      <c r="A65" t="s">
        <v>53</v>
      </c>
      <c r="B65" t="s">
        <v>24</v>
      </c>
      <c r="C65">
        <v>21.05</v>
      </c>
      <c r="D65" t="s">
        <v>30</v>
      </c>
      <c r="E65">
        <v>25</v>
      </c>
      <c r="F65" t="s">
        <v>36</v>
      </c>
      <c r="G65" t="s">
        <v>52</v>
      </c>
      <c r="H65">
        <v>10</v>
      </c>
      <c r="I65">
        <v>24</v>
      </c>
      <c r="J65">
        <v>2030</v>
      </c>
    </row>
    <row r="66" spans="1:10">
      <c r="A66" t="s">
        <v>51</v>
      </c>
      <c r="B66" t="s">
        <v>37</v>
      </c>
      <c r="C66">
        <f>(C58)*0.0043</f>
        <v>0.91409400000000007</v>
      </c>
      <c r="D66" t="s">
        <v>139</v>
      </c>
      <c r="E66">
        <v>25</v>
      </c>
      <c r="F66" t="s">
        <v>38</v>
      </c>
      <c r="G66" t="s">
        <v>39</v>
      </c>
      <c r="H66">
        <v>10</v>
      </c>
      <c r="I66">
        <v>24</v>
      </c>
      <c r="J66">
        <v>2030</v>
      </c>
    </row>
    <row r="67" spans="1:10">
      <c r="A67" t="s">
        <v>53</v>
      </c>
      <c r="B67" t="s">
        <v>37</v>
      </c>
      <c r="C67">
        <f>(C60)*0.3</f>
        <v>35.295000000000002</v>
      </c>
      <c r="D67" t="s">
        <v>138</v>
      </c>
      <c r="E67">
        <v>25</v>
      </c>
      <c r="F67" t="s">
        <v>38</v>
      </c>
      <c r="G67" t="s">
        <v>40</v>
      </c>
      <c r="H67">
        <v>10</v>
      </c>
      <c r="I67">
        <v>24</v>
      </c>
      <c r="J67">
        <v>2030</v>
      </c>
    </row>
    <row r="68" spans="1:10">
      <c r="A68" t="s">
        <v>51</v>
      </c>
      <c r="B68" t="s">
        <v>41</v>
      </c>
      <c r="C68">
        <v>12.04</v>
      </c>
      <c r="D68" t="s">
        <v>25</v>
      </c>
      <c r="E68">
        <v>25</v>
      </c>
      <c r="G68" t="s">
        <v>52</v>
      </c>
      <c r="H68">
        <v>10</v>
      </c>
      <c r="I68">
        <v>24</v>
      </c>
      <c r="J68">
        <v>2030</v>
      </c>
    </row>
    <row r="69" spans="1:10">
      <c r="A69" t="s">
        <v>53</v>
      </c>
      <c r="B69" t="s">
        <v>42</v>
      </c>
      <c r="C69">
        <v>0.88881944173155902</v>
      </c>
      <c r="E69">
        <v>25</v>
      </c>
      <c r="F69" t="s">
        <v>43</v>
      </c>
      <c r="G69" t="s">
        <v>52</v>
      </c>
      <c r="H69">
        <v>10</v>
      </c>
      <c r="I69">
        <v>24</v>
      </c>
      <c r="J69">
        <v>2030</v>
      </c>
    </row>
    <row r="70" spans="1:10">
      <c r="A70" t="s">
        <v>53</v>
      </c>
      <c r="B70" t="s">
        <v>44</v>
      </c>
      <c r="C70">
        <v>12</v>
      </c>
      <c r="D70" t="s">
        <v>45</v>
      </c>
      <c r="E70">
        <v>25</v>
      </c>
      <c r="G70" t="s">
        <v>52</v>
      </c>
      <c r="H70">
        <v>10</v>
      </c>
      <c r="I70">
        <v>24</v>
      </c>
      <c r="J70">
        <v>2030</v>
      </c>
    </row>
    <row r="71" spans="1:10">
      <c r="A71" t="s">
        <v>51</v>
      </c>
      <c r="B71" t="s">
        <v>44</v>
      </c>
      <c r="C71">
        <v>12</v>
      </c>
      <c r="D71" t="s">
        <v>45</v>
      </c>
      <c r="E71">
        <v>25</v>
      </c>
      <c r="G71" t="s">
        <v>52</v>
      </c>
      <c r="H71">
        <v>10</v>
      </c>
      <c r="I71">
        <v>24</v>
      </c>
      <c r="J71">
        <v>2030</v>
      </c>
    </row>
    <row r="72" spans="1:10">
      <c r="A72" s="4" t="s">
        <v>51</v>
      </c>
      <c r="B72" t="s">
        <v>24</v>
      </c>
      <c r="C72">
        <v>225.98</v>
      </c>
      <c r="D72" t="s">
        <v>25</v>
      </c>
      <c r="E72">
        <v>25</v>
      </c>
      <c r="F72" t="s">
        <v>26</v>
      </c>
      <c r="G72" t="s">
        <v>52</v>
      </c>
      <c r="H72">
        <v>10</v>
      </c>
      <c r="I72">
        <v>24</v>
      </c>
      <c r="J72">
        <v>2021</v>
      </c>
    </row>
    <row r="73" spans="1:10">
      <c r="A73" t="s">
        <v>51</v>
      </c>
      <c r="B73" t="s">
        <v>24</v>
      </c>
      <c r="C73">
        <v>45.2</v>
      </c>
      <c r="D73" t="s">
        <v>25</v>
      </c>
      <c r="E73">
        <v>25</v>
      </c>
      <c r="F73" t="s">
        <v>28</v>
      </c>
      <c r="G73" t="s">
        <v>52</v>
      </c>
      <c r="H73">
        <v>10</v>
      </c>
      <c r="I73">
        <v>24</v>
      </c>
      <c r="J73">
        <v>2021</v>
      </c>
    </row>
    <row r="74" spans="1:10">
      <c r="A74" t="s">
        <v>53</v>
      </c>
      <c r="B74" t="s">
        <v>24</v>
      </c>
      <c r="C74">
        <v>133</v>
      </c>
      <c r="D74" t="s">
        <v>30</v>
      </c>
      <c r="E74">
        <v>25</v>
      </c>
      <c r="F74" t="s">
        <v>31</v>
      </c>
      <c r="G74" t="s">
        <v>52</v>
      </c>
      <c r="H74">
        <v>10</v>
      </c>
      <c r="I74">
        <v>24</v>
      </c>
      <c r="J74">
        <v>2021</v>
      </c>
    </row>
    <row r="75" spans="1:10">
      <c r="A75" t="s">
        <v>53</v>
      </c>
      <c r="B75" t="s">
        <v>24</v>
      </c>
      <c r="C75">
        <v>7.75</v>
      </c>
      <c r="D75" t="s">
        <v>30</v>
      </c>
      <c r="E75">
        <v>25</v>
      </c>
      <c r="F75" t="s">
        <v>32</v>
      </c>
      <c r="G75" t="s">
        <v>52</v>
      </c>
      <c r="H75">
        <v>10</v>
      </c>
      <c r="I75">
        <v>24</v>
      </c>
      <c r="J75">
        <v>2021</v>
      </c>
    </row>
    <row r="76" spans="1:10">
      <c r="A76" t="s">
        <v>51</v>
      </c>
      <c r="B76" t="s">
        <v>24</v>
      </c>
      <c r="C76">
        <v>38.14</v>
      </c>
      <c r="D76" t="s">
        <v>25</v>
      </c>
      <c r="E76">
        <v>25</v>
      </c>
      <c r="F76" t="s">
        <v>33</v>
      </c>
      <c r="G76" t="s">
        <v>52</v>
      </c>
      <c r="H76">
        <v>10</v>
      </c>
      <c r="I76">
        <v>24</v>
      </c>
      <c r="J76">
        <v>2021</v>
      </c>
    </row>
    <row r="77" spans="1:10">
      <c r="A77" t="s">
        <v>51</v>
      </c>
      <c r="B77" t="s">
        <v>24</v>
      </c>
      <c r="C77">
        <v>41.75</v>
      </c>
      <c r="D77" t="s">
        <v>25</v>
      </c>
      <c r="E77">
        <v>25</v>
      </c>
      <c r="F77" t="s">
        <v>34</v>
      </c>
      <c r="G77" t="s">
        <v>52</v>
      </c>
      <c r="H77">
        <v>10</v>
      </c>
      <c r="I77">
        <v>24</v>
      </c>
      <c r="J77">
        <v>2021</v>
      </c>
    </row>
    <row r="78" spans="1:10">
      <c r="A78" t="s">
        <v>51</v>
      </c>
      <c r="B78" t="s">
        <v>24</v>
      </c>
      <c r="C78">
        <v>53.54</v>
      </c>
      <c r="D78" t="s">
        <v>25</v>
      </c>
      <c r="E78">
        <v>25</v>
      </c>
      <c r="F78" t="s">
        <v>35</v>
      </c>
      <c r="G78" t="s">
        <v>52</v>
      </c>
      <c r="H78">
        <v>10</v>
      </c>
      <c r="I78">
        <v>24</v>
      </c>
      <c r="J78">
        <v>2021</v>
      </c>
    </row>
    <row r="79" spans="1:10">
      <c r="A79" t="s">
        <v>53</v>
      </c>
      <c r="B79" t="s">
        <v>24</v>
      </c>
      <c r="C79">
        <v>24.81</v>
      </c>
      <c r="D79" t="s">
        <v>30</v>
      </c>
      <c r="E79">
        <v>25</v>
      </c>
      <c r="F79" t="s">
        <v>36</v>
      </c>
      <c r="G79" t="s">
        <v>52</v>
      </c>
      <c r="H79">
        <v>10</v>
      </c>
      <c r="I79">
        <v>24</v>
      </c>
      <c r="J79">
        <v>2021</v>
      </c>
    </row>
    <row r="80" spans="1:10">
      <c r="A80" t="s">
        <v>51</v>
      </c>
      <c r="B80" t="s">
        <v>37</v>
      </c>
      <c r="C80">
        <f>(C72)*0.0043</f>
        <v>0.97171399999999997</v>
      </c>
      <c r="D80" t="s">
        <v>139</v>
      </c>
      <c r="E80">
        <v>25</v>
      </c>
      <c r="F80" t="s">
        <v>38</v>
      </c>
      <c r="G80" t="s">
        <v>39</v>
      </c>
      <c r="H80">
        <v>10</v>
      </c>
      <c r="I80">
        <v>24</v>
      </c>
      <c r="J80">
        <v>2021</v>
      </c>
    </row>
    <row r="81" spans="1:10">
      <c r="A81" t="s">
        <v>53</v>
      </c>
      <c r="B81" t="s">
        <v>37</v>
      </c>
      <c r="C81">
        <f>(C74)*0.3</f>
        <v>39.9</v>
      </c>
      <c r="D81" t="s">
        <v>138</v>
      </c>
      <c r="E81">
        <v>25</v>
      </c>
      <c r="F81" t="s">
        <v>38</v>
      </c>
      <c r="G81" t="s">
        <v>40</v>
      </c>
      <c r="H81">
        <v>10</v>
      </c>
      <c r="I81">
        <v>24</v>
      </c>
      <c r="J81">
        <v>2021</v>
      </c>
    </row>
    <row r="82" spans="1:10">
      <c r="A82" t="s">
        <v>51</v>
      </c>
      <c r="B82" t="s">
        <v>41</v>
      </c>
      <c r="C82">
        <v>16.89</v>
      </c>
      <c r="D82" t="s">
        <v>25</v>
      </c>
      <c r="E82">
        <v>25</v>
      </c>
      <c r="G82" t="s">
        <v>52</v>
      </c>
      <c r="H82">
        <v>10</v>
      </c>
      <c r="I82">
        <v>24</v>
      </c>
      <c r="J82">
        <v>2021</v>
      </c>
    </row>
    <row r="83" spans="1:10">
      <c r="A83" t="s">
        <v>53</v>
      </c>
      <c r="B83" t="s">
        <v>42</v>
      </c>
      <c r="C83">
        <v>0.88881944173155902</v>
      </c>
      <c r="E83">
        <v>25</v>
      </c>
      <c r="F83" t="s">
        <v>46</v>
      </c>
      <c r="G83" t="s">
        <v>52</v>
      </c>
      <c r="H83">
        <v>10</v>
      </c>
      <c r="I83">
        <v>24</v>
      </c>
      <c r="J83">
        <v>2021</v>
      </c>
    </row>
    <row r="84" spans="1:10">
      <c r="A84" t="s">
        <v>53</v>
      </c>
      <c r="B84" t="s">
        <v>44</v>
      </c>
      <c r="C84">
        <v>12</v>
      </c>
      <c r="D84" t="s">
        <v>45</v>
      </c>
      <c r="E84">
        <v>25</v>
      </c>
      <c r="G84" t="s">
        <v>52</v>
      </c>
      <c r="H84">
        <v>10</v>
      </c>
      <c r="I84">
        <v>24</v>
      </c>
      <c r="J84">
        <v>2021</v>
      </c>
    </row>
    <row r="85" spans="1:10">
      <c r="A85" t="s">
        <v>51</v>
      </c>
      <c r="B85" t="s">
        <v>44</v>
      </c>
      <c r="C85">
        <v>12</v>
      </c>
      <c r="D85" t="s">
        <v>45</v>
      </c>
      <c r="E85">
        <v>25</v>
      </c>
      <c r="G85" t="s">
        <v>52</v>
      </c>
      <c r="H85">
        <v>10</v>
      </c>
      <c r="I85">
        <v>24</v>
      </c>
      <c r="J85">
        <v>2021</v>
      </c>
    </row>
    <row r="86" spans="1:10">
      <c r="A86" s="1" t="s">
        <v>54</v>
      </c>
      <c r="B86" t="s">
        <v>24</v>
      </c>
      <c r="C86">
        <v>157.79</v>
      </c>
      <c r="D86" t="s">
        <v>25</v>
      </c>
      <c r="E86">
        <v>25</v>
      </c>
      <c r="F86" t="s">
        <v>26</v>
      </c>
      <c r="G86" t="s">
        <v>55</v>
      </c>
      <c r="H86">
        <v>10</v>
      </c>
      <c r="I86">
        <v>24</v>
      </c>
      <c r="J86">
        <v>2030</v>
      </c>
    </row>
    <row r="87" spans="1:10">
      <c r="A87" t="s">
        <v>54</v>
      </c>
      <c r="B87" t="s">
        <v>24</v>
      </c>
      <c r="C87">
        <v>28.35</v>
      </c>
      <c r="D87" t="s">
        <v>25</v>
      </c>
      <c r="E87">
        <v>25</v>
      </c>
      <c r="F87" t="s">
        <v>28</v>
      </c>
      <c r="G87" t="s">
        <v>55</v>
      </c>
      <c r="H87">
        <v>10</v>
      </c>
      <c r="I87">
        <v>24</v>
      </c>
      <c r="J87">
        <v>2030</v>
      </c>
    </row>
    <row r="88" spans="1:10">
      <c r="A88" t="s">
        <v>56</v>
      </c>
      <c r="B88" t="s">
        <v>24</v>
      </c>
      <c r="C88">
        <v>117.65</v>
      </c>
      <c r="D88" t="s">
        <v>30</v>
      </c>
      <c r="E88">
        <v>25</v>
      </c>
      <c r="F88" t="s">
        <v>31</v>
      </c>
      <c r="G88" t="s">
        <v>55</v>
      </c>
      <c r="H88">
        <v>10</v>
      </c>
      <c r="I88">
        <v>24</v>
      </c>
      <c r="J88">
        <v>2030</v>
      </c>
    </row>
    <row r="89" spans="1:10">
      <c r="A89" t="s">
        <v>56</v>
      </c>
      <c r="B89" t="s">
        <v>24</v>
      </c>
      <c r="C89">
        <v>5.82</v>
      </c>
      <c r="D89" t="s">
        <v>30</v>
      </c>
      <c r="E89">
        <v>25</v>
      </c>
      <c r="F89" t="s">
        <v>32</v>
      </c>
      <c r="G89" t="s">
        <v>55</v>
      </c>
      <c r="H89">
        <v>10</v>
      </c>
      <c r="I89">
        <v>24</v>
      </c>
      <c r="J89">
        <v>2030</v>
      </c>
    </row>
    <row r="90" spans="1:10">
      <c r="A90" t="s">
        <v>54</v>
      </c>
      <c r="B90" t="s">
        <v>24</v>
      </c>
      <c r="C90">
        <v>29.72</v>
      </c>
      <c r="D90" t="s">
        <v>25</v>
      </c>
      <c r="E90">
        <v>25</v>
      </c>
      <c r="F90" t="s">
        <v>33</v>
      </c>
      <c r="G90" t="s">
        <v>55</v>
      </c>
      <c r="H90">
        <v>10</v>
      </c>
      <c r="I90">
        <v>24</v>
      </c>
      <c r="J90">
        <v>2030</v>
      </c>
    </row>
    <row r="91" spans="1:10">
      <c r="A91" t="s">
        <v>54</v>
      </c>
      <c r="B91" t="s">
        <v>24</v>
      </c>
      <c r="C91">
        <v>34.200000000000003</v>
      </c>
      <c r="D91" t="s">
        <v>25</v>
      </c>
      <c r="E91">
        <v>25</v>
      </c>
      <c r="F91" t="s">
        <v>34</v>
      </c>
      <c r="G91" t="s">
        <v>55</v>
      </c>
      <c r="H91">
        <v>10</v>
      </c>
      <c r="I91">
        <v>24</v>
      </c>
      <c r="J91">
        <v>2030</v>
      </c>
    </row>
    <row r="92" spans="1:10">
      <c r="A92" t="s">
        <v>54</v>
      </c>
      <c r="B92" t="s">
        <v>24</v>
      </c>
      <c r="C92">
        <v>39.33</v>
      </c>
      <c r="D92" t="s">
        <v>25</v>
      </c>
      <c r="E92">
        <v>25</v>
      </c>
      <c r="F92" t="s">
        <v>35</v>
      </c>
      <c r="G92" t="s">
        <v>55</v>
      </c>
      <c r="H92">
        <v>10</v>
      </c>
      <c r="I92">
        <v>24</v>
      </c>
      <c r="J92">
        <v>2030</v>
      </c>
    </row>
    <row r="93" spans="1:10">
      <c r="A93" t="s">
        <v>56</v>
      </c>
      <c r="B93" t="s">
        <v>24</v>
      </c>
      <c r="C93">
        <v>21.21</v>
      </c>
      <c r="D93" t="s">
        <v>30</v>
      </c>
      <c r="E93">
        <v>25</v>
      </c>
      <c r="F93" t="s">
        <v>36</v>
      </c>
      <c r="G93" t="s">
        <v>55</v>
      </c>
      <c r="H93">
        <v>10</v>
      </c>
      <c r="I93">
        <v>24</v>
      </c>
      <c r="J93">
        <v>2030</v>
      </c>
    </row>
    <row r="94" spans="1:10">
      <c r="A94" t="s">
        <v>54</v>
      </c>
      <c r="B94" t="s">
        <v>37</v>
      </c>
      <c r="C94">
        <f>(C86)*0.0043</f>
        <v>0.67849700000000002</v>
      </c>
      <c r="D94" t="s">
        <v>139</v>
      </c>
      <c r="E94">
        <v>25</v>
      </c>
      <c r="F94" t="s">
        <v>38</v>
      </c>
      <c r="G94" t="s">
        <v>39</v>
      </c>
      <c r="H94">
        <v>10</v>
      </c>
      <c r="I94">
        <v>24</v>
      </c>
      <c r="J94">
        <v>2030</v>
      </c>
    </row>
    <row r="95" spans="1:10">
      <c r="A95" t="s">
        <v>56</v>
      </c>
      <c r="B95" t="s">
        <v>37</v>
      </c>
      <c r="C95">
        <f>(C88)*0.3</f>
        <v>35.295000000000002</v>
      </c>
      <c r="D95" t="s">
        <v>138</v>
      </c>
      <c r="E95">
        <v>25</v>
      </c>
      <c r="F95" t="s">
        <v>38</v>
      </c>
      <c r="G95" t="s">
        <v>40</v>
      </c>
      <c r="H95">
        <v>10</v>
      </c>
      <c r="I95">
        <v>24</v>
      </c>
      <c r="J95">
        <v>2030</v>
      </c>
    </row>
    <row r="96" spans="1:10">
      <c r="A96" t="s">
        <v>54</v>
      </c>
      <c r="B96" t="s">
        <v>41</v>
      </c>
      <c r="C96">
        <v>19.77</v>
      </c>
      <c r="D96" t="s">
        <v>25</v>
      </c>
      <c r="E96">
        <v>25</v>
      </c>
      <c r="G96" t="s">
        <v>55</v>
      </c>
      <c r="H96">
        <v>10</v>
      </c>
      <c r="I96">
        <v>24</v>
      </c>
      <c r="J96">
        <v>2030</v>
      </c>
    </row>
    <row r="97" spans="1:10">
      <c r="A97" t="s">
        <v>56</v>
      </c>
      <c r="B97" t="s">
        <v>42</v>
      </c>
      <c r="C97">
        <v>0.80622577482985502</v>
      </c>
      <c r="E97">
        <v>25</v>
      </c>
      <c r="F97" t="s">
        <v>43</v>
      </c>
      <c r="G97" t="s">
        <v>55</v>
      </c>
      <c r="H97">
        <v>10</v>
      </c>
      <c r="I97">
        <v>24</v>
      </c>
      <c r="J97">
        <v>2030</v>
      </c>
    </row>
    <row r="98" spans="1:10">
      <c r="A98" t="s">
        <v>56</v>
      </c>
      <c r="B98" t="s">
        <v>44</v>
      </c>
      <c r="C98">
        <v>12</v>
      </c>
      <c r="D98" t="s">
        <v>45</v>
      </c>
      <c r="E98">
        <v>25</v>
      </c>
      <c r="G98" t="s">
        <v>55</v>
      </c>
      <c r="H98">
        <v>10</v>
      </c>
      <c r="I98">
        <v>24</v>
      </c>
      <c r="J98">
        <v>2030</v>
      </c>
    </row>
    <row r="99" spans="1:10">
      <c r="A99" t="s">
        <v>54</v>
      </c>
      <c r="B99" t="s">
        <v>44</v>
      </c>
      <c r="C99">
        <v>12</v>
      </c>
      <c r="D99" t="s">
        <v>45</v>
      </c>
      <c r="E99">
        <v>25</v>
      </c>
      <c r="G99" t="s">
        <v>55</v>
      </c>
      <c r="H99">
        <v>10</v>
      </c>
      <c r="I99">
        <v>24</v>
      </c>
      <c r="J99">
        <v>2030</v>
      </c>
    </row>
    <row r="100" spans="1:10">
      <c r="A100" s="4" t="s">
        <v>54</v>
      </c>
      <c r="B100" t="s">
        <v>24</v>
      </c>
      <c r="C100">
        <v>189.83</v>
      </c>
      <c r="D100" t="s">
        <v>25</v>
      </c>
      <c r="E100">
        <v>25</v>
      </c>
      <c r="F100" t="s">
        <v>26</v>
      </c>
      <c r="G100" t="s">
        <v>55</v>
      </c>
      <c r="H100">
        <v>10</v>
      </c>
      <c r="I100">
        <v>24</v>
      </c>
      <c r="J100">
        <v>2021</v>
      </c>
    </row>
    <row r="101" spans="1:10">
      <c r="A101" t="s">
        <v>54</v>
      </c>
      <c r="B101" t="s">
        <v>24</v>
      </c>
      <c r="C101">
        <v>37.97</v>
      </c>
      <c r="D101" t="s">
        <v>25</v>
      </c>
      <c r="E101">
        <v>25</v>
      </c>
      <c r="F101" t="s">
        <v>28</v>
      </c>
      <c r="G101" t="s">
        <v>55</v>
      </c>
      <c r="H101">
        <v>10</v>
      </c>
      <c r="I101">
        <v>24</v>
      </c>
      <c r="J101">
        <v>2021</v>
      </c>
    </row>
    <row r="102" spans="1:10">
      <c r="A102" t="s">
        <v>56</v>
      </c>
      <c r="B102" t="s">
        <v>24</v>
      </c>
      <c r="C102">
        <v>133</v>
      </c>
      <c r="D102" t="s">
        <v>30</v>
      </c>
      <c r="E102">
        <v>25</v>
      </c>
      <c r="F102" t="s">
        <v>31</v>
      </c>
      <c r="G102" t="s">
        <v>55</v>
      </c>
      <c r="H102">
        <v>10</v>
      </c>
      <c r="I102">
        <v>24</v>
      </c>
      <c r="J102">
        <v>2021</v>
      </c>
    </row>
    <row r="103" spans="1:10">
      <c r="A103" t="s">
        <v>56</v>
      </c>
      <c r="B103" t="s">
        <v>24</v>
      </c>
      <c r="C103">
        <v>7.8</v>
      </c>
      <c r="D103" t="s">
        <v>30</v>
      </c>
      <c r="E103">
        <v>25</v>
      </c>
      <c r="F103" t="s">
        <v>32</v>
      </c>
      <c r="G103" t="s">
        <v>55</v>
      </c>
      <c r="H103">
        <v>10</v>
      </c>
      <c r="I103">
        <v>24</v>
      </c>
      <c r="J103">
        <v>2021</v>
      </c>
    </row>
    <row r="104" spans="1:10">
      <c r="A104" t="s">
        <v>54</v>
      </c>
      <c r="B104" t="s">
        <v>24</v>
      </c>
      <c r="C104">
        <v>35.03</v>
      </c>
      <c r="D104" t="s">
        <v>25</v>
      </c>
      <c r="E104">
        <v>25</v>
      </c>
      <c r="F104" t="s">
        <v>33</v>
      </c>
      <c r="G104" t="s">
        <v>55</v>
      </c>
      <c r="H104">
        <v>10</v>
      </c>
      <c r="I104">
        <v>24</v>
      </c>
      <c r="J104">
        <v>2021</v>
      </c>
    </row>
    <row r="105" spans="1:10">
      <c r="A105" t="s">
        <v>54</v>
      </c>
      <c r="B105" t="s">
        <v>24</v>
      </c>
      <c r="C105">
        <v>40.299999999999997</v>
      </c>
      <c r="D105" t="s">
        <v>25</v>
      </c>
      <c r="E105">
        <v>25</v>
      </c>
      <c r="F105" t="s">
        <v>34</v>
      </c>
      <c r="G105" t="s">
        <v>55</v>
      </c>
      <c r="H105">
        <v>10</v>
      </c>
      <c r="I105">
        <v>24</v>
      </c>
      <c r="J105">
        <v>2021</v>
      </c>
    </row>
    <row r="106" spans="1:10">
      <c r="A106" t="s">
        <v>54</v>
      </c>
      <c r="B106" t="s">
        <v>24</v>
      </c>
      <c r="C106">
        <v>46.35</v>
      </c>
      <c r="D106" t="s">
        <v>25</v>
      </c>
      <c r="E106">
        <v>25</v>
      </c>
      <c r="F106" t="s">
        <v>35</v>
      </c>
      <c r="G106" t="s">
        <v>55</v>
      </c>
      <c r="H106">
        <v>10</v>
      </c>
      <c r="I106">
        <v>24</v>
      </c>
      <c r="J106">
        <v>2021</v>
      </c>
    </row>
    <row r="107" spans="1:10">
      <c r="A107" t="s">
        <v>56</v>
      </c>
      <c r="B107" t="s">
        <v>24</v>
      </c>
      <c r="C107">
        <v>25</v>
      </c>
      <c r="D107" t="s">
        <v>30</v>
      </c>
      <c r="E107">
        <v>25</v>
      </c>
      <c r="F107" t="s">
        <v>36</v>
      </c>
      <c r="G107" t="s">
        <v>55</v>
      </c>
      <c r="H107">
        <v>10</v>
      </c>
      <c r="I107">
        <v>24</v>
      </c>
      <c r="J107">
        <v>2021</v>
      </c>
    </row>
    <row r="108" spans="1:10">
      <c r="A108" t="s">
        <v>54</v>
      </c>
      <c r="B108" t="s">
        <v>37</v>
      </c>
      <c r="C108">
        <f>(C100)*0.0043</f>
        <v>0.81626900000000002</v>
      </c>
      <c r="D108" t="s">
        <v>139</v>
      </c>
      <c r="E108">
        <v>25</v>
      </c>
      <c r="F108" t="s">
        <v>38</v>
      </c>
      <c r="G108" t="s">
        <v>39</v>
      </c>
      <c r="H108">
        <v>10</v>
      </c>
      <c r="I108">
        <v>24</v>
      </c>
      <c r="J108">
        <v>2021</v>
      </c>
    </row>
    <row r="109" spans="1:10">
      <c r="A109" t="s">
        <v>56</v>
      </c>
      <c r="B109" t="s">
        <v>37</v>
      </c>
      <c r="C109">
        <f>(C102)*0.3</f>
        <v>39.9</v>
      </c>
      <c r="D109" t="s">
        <v>138</v>
      </c>
      <c r="E109">
        <v>25</v>
      </c>
      <c r="F109" t="s">
        <v>38</v>
      </c>
      <c r="G109" t="s">
        <v>40</v>
      </c>
      <c r="H109">
        <v>10</v>
      </c>
      <c r="I109">
        <v>24</v>
      </c>
      <c r="J109">
        <v>2021</v>
      </c>
    </row>
    <row r="110" spans="1:10">
      <c r="A110" t="s">
        <v>54</v>
      </c>
      <c r="B110" t="s">
        <v>41</v>
      </c>
      <c r="C110">
        <v>22.95</v>
      </c>
      <c r="D110" t="s">
        <v>25</v>
      </c>
      <c r="E110">
        <v>25</v>
      </c>
      <c r="G110" t="s">
        <v>55</v>
      </c>
      <c r="H110">
        <v>10</v>
      </c>
      <c r="I110">
        <v>24</v>
      </c>
      <c r="J110">
        <v>2021</v>
      </c>
    </row>
    <row r="111" spans="1:10">
      <c r="A111" t="s">
        <v>56</v>
      </c>
      <c r="B111" t="s">
        <v>42</v>
      </c>
      <c r="C111">
        <v>0.80622577482985502</v>
      </c>
      <c r="E111">
        <v>25</v>
      </c>
      <c r="F111" t="s">
        <v>46</v>
      </c>
      <c r="G111" t="s">
        <v>55</v>
      </c>
      <c r="H111">
        <v>10</v>
      </c>
      <c r="I111">
        <v>24</v>
      </c>
      <c r="J111">
        <v>2021</v>
      </c>
    </row>
    <row r="112" spans="1:10">
      <c r="A112" t="s">
        <v>56</v>
      </c>
      <c r="B112" t="s">
        <v>44</v>
      </c>
      <c r="C112">
        <v>12</v>
      </c>
      <c r="D112" t="s">
        <v>45</v>
      </c>
      <c r="E112">
        <v>25</v>
      </c>
      <c r="G112" t="s">
        <v>55</v>
      </c>
      <c r="H112">
        <v>10</v>
      </c>
      <c r="I112">
        <v>24</v>
      </c>
      <c r="J112">
        <v>2021</v>
      </c>
    </row>
    <row r="113" spans="1:10">
      <c r="A113" t="s">
        <v>54</v>
      </c>
      <c r="B113" t="s">
        <v>44</v>
      </c>
      <c r="C113">
        <v>12</v>
      </c>
      <c r="D113" t="s">
        <v>45</v>
      </c>
      <c r="E113">
        <v>25</v>
      </c>
      <c r="G113" t="s">
        <v>55</v>
      </c>
      <c r="H113">
        <v>10</v>
      </c>
      <c r="I113">
        <v>24</v>
      </c>
      <c r="J113">
        <v>2021</v>
      </c>
    </row>
    <row r="114" spans="1:10">
      <c r="A114" s="1" t="s">
        <v>57</v>
      </c>
      <c r="B114" t="s">
        <v>24</v>
      </c>
      <c r="C114">
        <v>158</v>
      </c>
      <c r="D114" t="s">
        <v>25</v>
      </c>
      <c r="E114">
        <v>25</v>
      </c>
      <c r="F114" t="s">
        <v>26</v>
      </c>
      <c r="G114" t="s">
        <v>58</v>
      </c>
      <c r="H114">
        <v>10</v>
      </c>
      <c r="I114">
        <v>24</v>
      </c>
      <c r="J114">
        <v>2030</v>
      </c>
    </row>
    <row r="115" spans="1:10">
      <c r="A115" t="s">
        <v>57</v>
      </c>
      <c r="B115" t="s">
        <v>24</v>
      </c>
      <c r="C115">
        <v>27</v>
      </c>
      <c r="D115" t="s">
        <v>25</v>
      </c>
      <c r="E115">
        <v>25</v>
      </c>
      <c r="F115" t="s">
        <v>28</v>
      </c>
      <c r="G115" t="s">
        <v>59</v>
      </c>
      <c r="H115">
        <v>10</v>
      </c>
      <c r="I115">
        <v>24</v>
      </c>
      <c r="J115">
        <v>2030</v>
      </c>
    </row>
    <row r="116" spans="1:10">
      <c r="A116" t="s">
        <v>60</v>
      </c>
      <c r="B116" t="s">
        <v>24</v>
      </c>
      <c r="C116">
        <v>64.62</v>
      </c>
      <c r="D116" t="s">
        <v>30</v>
      </c>
      <c r="E116">
        <v>25</v>
      </c>
      <c r="F116" t="s">
        <v>31</v>
      </c>
      <c r="G116" t="s">
        <v>61</v>
      </c>
      <c r="H116">
        <v>10</v>
      </c>
      <c r="I116">
        <v>24</v>
      </c>
      <c r="J116">
        <v>2030</v>
      </c>
    </row>
    <row r="117" spans="1:10">
      <c r="A117" t="s">
        <v>60</v>
      </c>
      <c r="B117" t="s">
        <v>24</v>
      </c>
      <c r="C117">
        <v>5.78</v>
      </c>
      <c r="D117" t="s">
        <v>30</v>
      </c>
      <c r="E117">
        <v>25</v>
      </c>
      <c r="F117" t="s">
        <v>32</v>
      </c>
      <c r="G117" t="s">
        <v>61</v>
      </c>
      <c r="H117">
        <v>10</v>
      </c>
      <c r="I117">
        <v>24</v>
      </c>
      <c r="J117">
        <v>2030</v>
      </c>
    </row>
    <row r="118" spans="1:10">
      <c r="A118" t="s">
        <v>57</v>
      </c>
      <c r="B118" t="s">
        <v>24</v>
      </c>
      <c r="C118">
        <v>31.67</v>
      </c>
      <c r="D118" t="s">
        <v>25</v>
      </c>
      <c r="E118">
        <v>25</v>
      </c>
      <c r="F118" t="s">
        <v>33</v>
      </c>
      <c r="G118" t="s">
        <v>61</v>
      </c>
      <c r="H118">
        <v>10</v>
      </c>
      <c r="I118">
        <v>24</v>
      </c>
      <c r="J118">
        <v>2030</v>
      </c>
    </row>
    <row r="119" spans="1:10">
      <c r="A119" t="s">
        <v>57</v>
      </c>
      <c r="B119" t="s">
        <v>24</v>
      </c>
      <c r="C119">
        <v>38.03</v>
      </c>
      <c r="D119" t="s">
        <v>25</v>
      </c>
      <c r="E119">
        <v>25</v>
      </c>
      <c r="F119" t="s">
        <v>34</v>
      </c>
      <c r="G119" t="s">
        <v>61</v>
      </c>
      <c r="H119">
        <v>10</v>
      </c>
      <c r="I119">
        <v>24</v>
      </c>
      <c r="J119">
        <v>2030</v>
      </c>
    </row>
    <row r="120" spans="1:10">
      <c r="A120" t="s">
        <v>57</v>
      </c>
      <c r="B120" t="s">
        <v>24</v>
      </c>
      <c r="C120">
        <v>45.64</v>
      </c>
      <c r="D120" t="s">
        <v>25</v>
      </c>
      <c r="E120">
        <v>25</v>
      </c>
      <c r="F120" t="s">
        <v>35</v>
      </c>
      <c r="G120" t="s">
        <v>61</v>
      </c>
      <c r="H120">
        <v>10</v>
      </c>
      <c r="I120">
        <v>24</v>
      </c>
      <c r="J120">
        <v>2030</v>
      </c>
    </row>
    <row r="121" spans="1:10">
      <c r="A121" t="s">
        <v>60</v>
      </c>
      <c r="B121" t="s">
        <v>24</v>
      </c>
      <c r="C121">
        <v>21.05</v>
      </c>
      <c r="D121" t="s">
        <v>30</v>
      </c>
      <c r="E121">
        <v>25</v>
      </c>
      <c r="F121" t="s">
        <v>36</v>
      </c>
      <c r="G121" t="s">
        <v>61</v>
      </c>
      <c r="H121">
        <v>10</v>
      </c>
      <c r="I121">
        <v>24</v>
      </c>
      <c r="J121">
        <v>2030</v>
      </c>
    </row>
    <row r="122" spans="1:10">
      <c r="A122" t="s">
        <v>57</v>
      </c>
      <c r="B122" t="s">
        <v>37</v>
      </c>
      <c r="C122">
        <f>(C114)*0.0043</f>
        <v>0.6794</v>
      </c>
      <c r="D122" t="s">
        <v>139</v>
      </c>
      <c r="E122">
        <v>25</v>
      </c>
      <c r="F122" t="s">
        <v>38</v>
      </c>
      <c r="G122" t="s">
        <v>39</v>
      </c>
      <c r="H122">
        <v>10</v>
      </c>
      <c r="I122">
        <v>24</v>
      </c>
      <c r="J122">
        <v>2030</v>
      </c>
    </row>
    <row r="123" spans="1:10">
      <c r="A123" t="s">
        <v>60</v>
      </c>
      <c r="B123" t="s">
        <v>37</v>
      </c>
      <c r="C123">
        <v>8.5</v>
      </c>
      <c r="D123" t="s">
        <v>138</v>
      </c>
      <c r="E123">
        <v>25</v>
      </c>
      <c r="F123" t="s">
        <v>62</v>
      </c>
      <c r="G123" t="s">
        <v>40</v>
      </c>
      <c r="H123">
        <v>10</v>
      </c>
      <c r="I123">
        <v>24</v>
      </c>
      <c r="J123">
        <v>2030</v>
      </c>
    </row>
    <row r="124" spans="1:10">
      <c r="A124" t="s">
        <v>57</v>
      </c>
      <c r="B124" t="s">
        <v>41</v>
      </c>
      <c r="C124">
        <v>0</v>
      </c>
      <c r="D124" t="s">
        <v>25</v>
      </c>
      <c r="E124">
        <v>25</v>
      </c>
      <c r="G124" t="s">
        <v>63</v>
      </c>
      <c r="H124">
        <v>10</v>
      </c>
      <c r="I124">
        <v>24</v>
      </c>
      <c r="J124">
        <v>2030</v>
      </c>
    </row>
    <row r="125" spans="1:10">
      <c r="A125" t="s">
        <v>60</v>
      </c>
      <c r="B125" t="s">
        <v>42</v>
      </c>
      <c r="C125">
        <f>((0.75+0.87)/2)^0.5</f>
        <v>0.9</v>
      </c>
      <c r="E125">
        <v>25</v>
      </c>
      <c r="F125" t="s">
        <v>64</v>
      </c>
      <c r="G125" t="s">
        <v>63</v>
      </c>
      <c r="H125">
        <v>10</v>
      </c>
      <c r="I125">
        <v>24</v>
      </c>
      <c r="J125">
        <v>2030</v>
      </c>
    </row>
    <row r="126" spans="1:10">
      <c r="A126" t="s">
        <v>60</v>
      </c>
      <c r="B126" t="s">
        <v>44</v>
      </c>
      <c r="C126">
        <v>15</v>
      </c>
      <c r="D126" t="s">
        <v>45</v>
      </c>
      <c r="E126">
        <v>25</v>
      </c>
      <c r="G126" t="s">
        <v>63</v>
      </c>
      <c r="H126">
        <v>10</v>
      </c>
      <c r="I126">
        <v>24</v>
      </c>
      <c r="J126">
        <v>2030</v>
      </c>
    </row>
    <row r="127" spans="1:10">
      <c r="A127" t="s">
        <v>57</v>
      </c>
      <c r="B127" t="s">
        <v>44</v>
      </c>
      <c r="C127">
        <v>15</v>
      </c>
      <c r="D127" t="s">
        <v>45</v>
      </c>
      <c r="E127">
        <v>25</v>
      </c>
      <c r="G127" t="s">
        <v>63</v>
      </c>
      <c r="H127">
        <v>10</v>
      </c>
      <c r="I127">
        <v>24</v>
      </c>
      <c r="J127">
        <v>2030</v>
      </c>
    </row>
    <row r="128" spans="1:10">
      <c r="A128" s="4" t="s">
        <v>57</v>
      </c>
      <c r="B128" t="s">
        <v>24</v>
      </c>
      <c r="C128">
        <v>197</v>
      </c>
      <c r="D128" t="s">
        <v>25</v>
      </c>
      <c r="E128">
        <v>25</v>
      </c>
      <c r="F128" t="s">
        <v>26</v>
      </c>
      <c r="G128" t="s">
        <v>65</v>
      </c>
      <c r="H128">
        <v>10</v>
      </c>
      <c r="I128">
        <v>24</v>
      </c>
      <c r="J128">
        <v>2021</v>
      </c>
    </row>
    <row r="129" spans="1:10">
      <c r="A129" t="s">
        <v>57</v>
      </c>
      <c r="B129" t="s">
        <v>24</v>
      </c>
      <c r="C129">
        <v>30</v>
      </c>
      <c r="D129" t="s">
        <v>25</v>
      </c>
      <c r="E129">
        <v>25</v>
      </c>
      <c r="F129" t="s">
        <v>28</v>
      </c>
      <c r="G129" t="s">
        <v>66</v>
      </c>
      <c r="H129">
        <v>10</v>
      </c>
      <c r="I129">
        <v>24</v>
      </c>
      <c r="J129">
        <v>2021</v>
      </c>
    </row>
    <row r="130" spans="1:10">
      <c r="A130" t="s">
        <v>60</v>
      </c>
      <c r="B130" t="s">
        <v>24</v>
      </c>
      <c r="C130">
        <v>73.05</v>
      </c>
      <c r="D130" t="s">
        <v>30</v>
      </c>
      <c r="E130">
        <v>25</v>
      </c>
      <c r="F130" t="s">
        <v>31</v>
      </c>
      <c r="G130" t="s">
        <v>61</v>
      </c>
      <c r="H130">
        <v>10</v>
      </c>
      <c r="I130">
        <v>24</v>
      </c>
      <c r="J130">
        <v>2021</v>
      </c>
    </row>
    <row r="131" spans="1:10">
      <c r="A131" t="s">
        <v>60</v>
      </c>
      <c r="B131" t="s">
        <v>24</v>
      </c>
      <c r="C131">
        <v>7.75</v>
      </c>
      <c r="D131" t="s">
        <v>30</v>
      </c>
      <c r="E131">
        <v>25</v>
      </c>
      <c r="F131" t="s">
        <v>32</v>
      </c>
      <c r="G131" t="s">
        <v>61</v>
      </c>
      <c r="H131">
        <v>10</v>
      </c>
      <c r="I131">
        <v>24</v>
      </c>
      <c r="J131">
        <v>2021</v>
      </c>
    </row>
    <row r="132" spans="1:10">
      <c r="A132" t="s">
        <v>57</v>
      </c>
      <c r="B132" t="s">
        <v>24</v>
      </c>
      <c r="C132">
        <v>41.48</v>
      </c>
      <c r="D132" t="s">
        <v>25</v>
      </c>
      <c r="E132">
        <v>25</v>
      </c>
      <c r="F132" t="s">
        <v>33</v>
      </c>
      <c r="G132" t="s">
        <v>61</v>
      </c>
      <c r="H132">
        <v>10</v>
      </c>
      <c r="I132">
        <v>24</v>
      </c>
      <c r="J132">
        <v>2021</v>
      </c>
    </row>
    <row r="133" spans="1:10">
      <c r="A133" t="s">
        <v>57</v>
      </c>
      <c r="B133" t="s">
        <v>24</v>
      </c>
      <c r="C133">
        <v>49.8</v>
      </c>
      <c r="D133" t="s">
        <v>25</v>
      </c>
      <c r="E133">
        <v>25</v>
      </c>
      <c r="F133" t="s">
        <v>34</v>
      </c>
      <c r="G133" t="s">
        <v>61</v>
      </c>
      <c r="H133">
        <v>10</v>
      </c>
      <c r="I133">
        <v>24</v>
      </c>
      <c r="J133">
        <v>2021</v>
      </c>
    </row>
    <row r="134" spans="1:10">
      <c r="A134" t="s">
        <v>57</v>
      </c>
      <c r="B134" t="s">
        <v>24</v>
      </c>
      <c r="C134">
        <v>59.76</v>
      </c>
      <c r="D134" t="s">
        <v>25</v>
      </c>
      <c r="E134">
        <v>25</v>
      </c>
      <c r="F134" t="s">
        <v>35</v>
      </c>
      <c r="G134" t="s">
        <v>61</v>
      </c>
      <c r="H134">
        <v>10</v>
      </c>
      <c r="I134">
        <v>24</v>
      </c>
      <c r="J134">
        <v>2021</v>
      </c>
    </row>
    <row r="135" spans="1:10">
      <c r="A135" t="s">
        <v>60</v>
      </c>
      <c r="B135" t="s">
        <v>24</v>
      </c>
      <c r="C135">
        <v>24.81</v>
      </c>
      <c r="D135" t="s">
        <v>30</v>
      </c>
      <c r="E135">
        <v>25</v>
      </c>
      <c r="F135" t="s">
        <v>36</v>
      </c>
      <c r="G135" t="s">
        <v>61</v>
      </c>
      <c r="H135">
        <v>10</v>
      </c>
      <c r="I135">
        <v>24</v>
      </c>
      <c r="J135">
        <v>2021</v>
      </c>
    </row>
    <row r="136" spans="1:10">
      <c r="A136" t="s">
        <v>57</v>
      </c>
      <c r="B136" t="s">
        <v>37</v>
      </c>
      <c r="C136">
        <f>(C128)*0.0043</f>
        <v>0.84709999999999996</v>
      </c>
      <c r="D136" t="s">
        <v>139</v>
      </c>
      <c r="E136">
        <v>25</v>
      </c>
      <c r="F136" t="s">
        <v>38</v>
      </c>
      <c r="G136" t="s">
        <v>39</v>
      </c>
      <c r="H136">
        <v>10</v>
      </c>
      <c r="I136">
        <v>24</v>
      </c>
      <c r="J136">
        <v>2021</v>
      </c>
    </row>
    <row r="137" spans="1:10">
      <c r="A137" t="s">
        <v>60</v>
      </c>
      <c r="B137" t="s">
        <v>37</v>
      </c>
      <c r="C137">
        <v>10</v>
      </c>
      <c r="D137" t="s">
        <v>138</v>
      </c>
      <c r="E137">
        <v>25</v>
      </c>
      <c r="F137" t="s">
        <v>62</v>
      </c>
      <c r="G137" t="s">
        <v>40</v>
      </c>
      <c r="H137">
        <v>10</v>
      </c>
      <c r="I137">
        <v>24</v>
      </c>
      <c r="J137">
        <v>2021</v>
      </c>
    </row>
    <row r="138" spans="1:10">
      <c r="A138" t="s">
        <v>57</v>
      </c>
      <c r="B138" t="s">
        <v>41</v>
      </c>
      <c r="C138">
        <v>0</v>
      </c>
      <c r="D138" t="s">
        <v>25</v>
      </c>
      <c r="E138">
        <v>25</v>
      </c>
      <c r="G138" t="s">
        <v>63</v>
      </c>
      <c r="H138">
        <v>10</v>
      </c>
      <c r="I138">
        <v>24</v>
      </c>
      <c r="J138">
        <v>2021</v>
      </c>
    </row>
    <row r="139" spans="1:10">
      <c r="A139" t="s">
        <v>60</v>
      </c>
      <c r="B139" t="s">
        <v>42</v>
      </c>
      <c r="C139">
        <f>((0.71+0.88)/2)^0.5</f>
        <v>0.89162772500635035</v>
      </c>
      <c r="E139">
        <v>25</v>
      </c>
      <c r="F139" t="s">
        <v>43</v>
      </c>
      <c r="G139" t="s">
        <v>63</v>
      </c>
      <c r="H139">
        <v>10</v>
      </c>
      <c r="I139">
        <v>24</v>
      </c>
      <c r="J139">
        <v>2021</v>
      </c>
    </row>
    <row r="140" spans="1:10">
      <c r="A140" t="s">
        <v>60</v>
      </c>
      <c r="B140" t="s">
        <v>44</v>
      </c>
      <c r="C140">
        <v>15</v>
      </c>
      <c r="D140" t="s">
        <v>45</v>
      </c>
      <c r="E140">
        <v>25</v>
      </c>
      <c r="G140" t="s">
        <v>63</v>
      </c>
      <c r="H140">
        <v>10</v>
      </c>
      <c r="I140">
        <v>24</v>
      </c>
      <c r="J140">
        <v>2021</v>
      </c>
    </row>
    <row r="141" spans="1:10">
      <c r="A141" t="s">
        <v>57</v>
      </c>
      <c r="B141" t="s">
        <v>44</v>
      </c>
      <c r="C141">
        <v>15</v>
      </c>
      <c r="D141" t="s">
        <v>45</v>
      </c>
      <c r="E141">
        <v>25</v>
      </c>
      <c r="G141" t="s">
        <v>63</v>
      </c>
      <c r="H141">
        <v>10</v>
      </c>
      <c r="I141">
        <v>24</v>
      </c>
      <c r="J141">
        <v>2021</v>
      </c>
    </row>
    <row r="142" spans="1:10">
      <c r="A142" s="1" t="s">
        <v>67</v>
      </c>
      <c r="B142" t="s">
        <v>24</v>
      </c>
      <c r="C142">
        <v>277</v>
      </c>
      <c r="D142" t="s">
        <v>25</v>
      </c>
      <c r="E142">
        <v>25</v>
      </c>
      <c r="F142" t="s">
        <v>26</v>
      </c>
      <c r="G142" t="s">
        <v>58</v>
      </c>
      <c r="H142">
        <v>10</v>
      </c>
      <c r="I142">
        <v>24</v>
      </c>
      <c r="J142">
        <v>2030</v>
      </c>
    </row>
    <row r="143" spans="1:10">
      <c r="A143" t="s">
        <v>67</v>
      </c>
      <c r="B143" t="s">
        <v>24</v>
      </c>
      <c r="C143">
        <v>70</v>
      </c>
      <c r="D143" t="s">
        <v>25</v>
      </c>
      <c r="E143">
        <v>25</v>
      </c>
      <c r="F143" t="s">
        <v>28</v>
      </c>
      <c r="G143" t="s">
        <v>59</v>
      </c>
      <c r="H143">
        <v>10</v>
      </c>
      <c r="I143">
        <v>24</v>
      </c>
      <c r="J143">
        <v>2030</v>
      </c>
    </row>
    <row r="144" spans="1:10">
      <c r="A144" t="s">
        <v>68</v>
      </c>
      <c r="B144" t="s">
        <v>24</v>
      </c>
      <c r="C144">
        <v>64.62</v>
      </c>
      <c r="D144" t="s">
        <v>30</v>
      </c>
      <c r="E144">
        <v>25</v>
      </c>
      <c r="F144" t="s">
        <v>31</v>
      </c>
      <c r="G144" t="s">
        <v>63</v>
      </c>
      <c r="H144">
        <v>10</v>
      </c>
      <c r="I144">
        <v>24</v>
      </c>
      <c r="J144">
        <v>2030</v>
      </c>
    </row>
    <row r="145" spans="1:10">
      <c r="A145" t="s">
        <v>68</v>
      </c>
      <c r="B145" t="s">
        <v>24</v>
      </c>
      <c r="C145">
        <v>5.78</v>
      </c>
      <c r="D145" t="s">
        <v>30</v>
      </c>
      <c r="E145">
        <v>25</v>
      </c>
      <c r="F145" t="s">
        <v>32</v>
      </c>
      <c r="G145" t="s">
        <v>63</v>
      </c>
      <c r="H145">
        <v>10</v>
      </c>
      <c r="I145">
        <v>24</v>
      </c>
      <c r="J145">
        <v>2030</v>
      </c>
    </row>
    <row r="146" spans="1:10">
      <c r="A146" t="s">
        <v>67</v>
      </c>
      <c r="B146" t="s">
        <v>24</v>
      </c>
      <c r="C146">
        <v>31.67</v>
      </c>
      <c r="D146" t="s">
        <v>25</v>
      </c>
      <c r="E146">
        <v>25</v>
      </c>
      <c r="F146" t="s">
        <v>33</v>
      </c>
      <c r="G146" t="s">
        <v>63</v>
      </c>
      <c r="H146">
        <v>10</v>
      </c>
      <c r="I146">
        <v>24</v>
      </c>
      <c r="J146">
        <v>2030</v>
      </c>
    </row>
    <row r="147" spans="1:10">
      <c r="A147" t="s">
        <v>67</v>
      </c>
      <c r="B147" t="s">
        <v>24</v>
      </c>
      <c r="C147">
        <v>38.03</v>
      </c>
      <c r="D147" t="s">
        <v>25</v>
      </c>
      <c r="E147">
        <v>25</v>
      </c>
      <c r="F147" t="s">
        <v>34</v>
      </c>
      <c r="G147" t="s">
        <v>63</v>
      </c>
      <c r="H147">
        <v>10</v>
      </c>
      <c r="I147">
        <v>24</v>
      </c>
      <c r="J147">
        <v>2030</v>
      </c>
    </row>
    <row r="148" spans="1:10">
      <c r="A148" t="s">
        <v>67</v>
      </c>
      <c r="B148" t="s">
        <v>24</v>
      </c>
      <c r="C148">
        <v>45.64</v>
      </c>
      <c r="D148" t="s">
        <v>25</v>
      </c>
      <c r="E148">
        <v>25</v>
      </c>
      <c r="F148" t="s">
        <v>35</v>
      </c>
      <c r="G148" t="s">
        <v>63</v>
      </c>
      <c r="H148">
        <v>10</v>
      </c>
      <c r="I148">
        <v>24</v>
      </c>
      <c r="J148">
        <v>2030</v>
      </c>
    </row>
    <row r="149" spans="1:10">
      <c r="A149" t="s">
        <v>68</v>
      </c>
      <c r="B149" t="s">
        <v>24</v>
      </c>
      <c r="C149">
        <v>21.05</v>
      </c>
      <c r="D149" t="s">
        <v>30</v>
      </c>
      <c r="E149">
        <v>25</v>
      </c>
      <c r="F149" t="s">
        <v>36</v>
      </c>
      <c r="G149" t="s">
        <v>63</v>
      </c>
      <c r="H149">
        <v>10</v>
      </c>
      <c r="I149">
        <v>24</v>
      </c>
      <c r="J149">
        <v>2030</v>
      </c>
    </row>
    <row r="150" spans="1:10">
      <c r="A150" t="s">
        <v>67</v>
      </c>
      <c r="B150" t="s">
        <v>37</v>
      </c>
      <c r="C150">
        <f>(C142)*0.0043</f>
        <v>1.1911</v>
      </c>
      <c r="D150" t="s">
        <v>139</v>
      </c>
      <c r="E150">
        <v>25</v>
      </c>
      <c r="F150" t="s">
        <v>38</v>
      </c>
      <c r="G150" t="s">
        <v>39</v>
      </c>
      <c r="H150">
        <v>10</v>
      </c>
      <c r="I150">
        <v>24</v>
      </c>
      <c r="J150">
        <v>2030</v>
      </c>
    </row>
    <row r="151" spans="1:10">
      <c r="A151" t="s">
        <v>68</v>
      </c>
      <c r="B151" t="s">
        <v>37</v>
      </c>
      <c r="C151">
        <v>36</v>
      </c>
      <c r="D151" t="s">
        <v>138</v>
      </c>
      <c r="E151">
        <v>25</v>
      </c>
      <c r="G151" t="s">
        <v>69</v>
      </c>
      <c r="H151">
        <v>10</v>
      </c>
      <c r="I151">
        <v>24</v>
      </c>
      <c r="J151">
        <v>2030</v>
      </c>
    </row>
    <row r="152" spans="1:10">
      <c r="A152" t="s">
        <v>67</v>
      </c>
      <c r="B152" t="s">
        <v>41</v>
      </c>
      <c r="C152">
        <v>0</v>
      </c>
      <c r="D152" t="s">
        <v>25</v>
      </c>
      <c r="E152">
        <v>25</v>
      </c>
      <c r="G152" t="s">
        <v>63</v>
      </c>
      <c r="H152">
        <v>10</v>
      </c>
      <c r="I152">
        <v>24</v>
      </c>
      <c r="J152">
        <v>2030</v>
      </c>
    </row>
    <row r="153" spans="1:10">
      <c r="A153" t="s">
        <v>68</v>
      </c>
      <c r="B153" t="s">
        <v>42</v>
      </c>
      <c r="C153">
        <f>0.69^0.5</f>
        <v>0.83066238629180744</v>
      </c>
      <c r="E153">
        <v>25</v>
      </c>
      <c r="F153" t="s">
        <v>70</v>
      </c>
      <c r="G153" t="s">
        <v>71</v>
      </c>
      <c r="H153">
        <v>10</v>
      </c>
      <c r="I153">
        <v>24</v>
      </c>
      <c r="J153">
        <v>2030</v>
      </c>
    </row>
    <row r="154" spans="1:10">
      <c r="A154" t="s">
        <v>68</v>
      </c>
      <c r="B154" t="s">
        <v>44</v>
      </c>
      <c r="C154">
        <v>10</v>
      </c>
      <c r="D154" t="s">
        <v>45</v>
      </c>
      <c r="E154">
        <v>25</v>
      </c>
      <c r="G154" t="s">
        <v>72</v>
      </c>
      <c r="H154">
        <v>10</v>
      </c>
      <c r="I154">
        <v>24</v>
      </c>
      <c r="J154">
        <v>2030</v>
      </c>
    </row>
    <row r="155" spans="1:10">
      <c r="A155" t="s">
        <v>67</v>
      </c>
      <c r="B155" t="s">
        <v>44</v>
      </c>
      <c r="C155">
        <v>10</v>
      </c>
      <c r="D155" t="s">
        <v>45</v>
      </c>
      <c r="E155">
        <v>25</v>
      </c>
      <c r="G155" t="s">
        <v>72</v>
      </c>
      <c r="H155">
        <v>10</v>
      </c>
      <c r="I155">
        <v>24</v>
      </c>
      <c r="J155">
        <v>2030</v>
      </c>
    </row>
    <row r="156" spans="1:10">
      <c r="A156" s="4" t="s">
        <v>67</v>
      </c>
      <c r="B156" t="s">
        <v>24</v>
      </c>
      <c r="C156">
        <v>346</v>
      </c>
      <c r="D156" t="s">
        <v>25</v>
      </c>
      <c r="E156">
        <v>25</v>
      </c>
      <c r="F156" t="s">
        <v>26</v>
      </c>
      <c r="G156" t="s">
        <v>65</v>
      </c>
      <c r="H156">
        <v>10</v>
      </c>
      <c r="I156">
        <v>24</v>
      </c>
      <c r="J156">
        <v>2021</v>
      </c>
    </row>
    <row r="157" spans="1:10">
      <c r="A157" t="s">
        <v>67</v>
      </c>
      <c r="B157" t="s">
        <v>24</v>
      </c>
      <c r="C157">
        <v>78</v>
      </c>
      <c r="D157" t="s">
        <v>25</v>
      </c>
      <c r="E157">
        <v>25</v>
      </c>
      <c r="F157" t="s">
        <v>28</v>
      </c>
      <c r="G157" t="s">
        <v>66</v>
      </c>
      <c r="H157">
        <v>10</v>
      </c>
      <c r="I157">
        <v>24</v>
      </c>
      <c r="J157">
        <v>2021</v>
      </c>
    </row>
    <row r="158" spans="1:10">
      <c r="A158" t="s">
        <v>68</v>
      </c>
      <c r="B158" t="s">
        <v>24</v>
      </c>
      <c r="C158">
        <v>117.65</v>
      </c>
      <c r="D158" t="s">
        <v>30</v>
      </c>
      <c r="E158">
        <v>25</v>
      </c>
      <c r="F158" t="s">
        <v>31</v>
      </c>
      <c r="G158" t="s">
        <v>63</v>
      </c>
      <c r="H158">
        <v>10</v>
      </c>
      <c r="I158">
        <v>24</v>
      </c>
      <c r="J158">
        <v>2021</v>
      </c>
    </row>
    <row r="159" spans="1:10">
      <c r="A159" t="s">
        <v>68</v>
      </c>
      <c r="B159" t="s">
        <v>24</v>
      </c>
      <c r="C159">
        <v>5.82</v>
      </c>
      <c r="D159" t="s">
        <v>30</v>
      </c>
      <c r="E159">
        <v>25</v>
      </c>
      <c r="F159" t="s">
        <v>32</v>
      </c>
      <c r="G159" t="s">
        <v>63</v>
      </c>
      <c r="H159">
        <v>10</v>
      </c>
      <c r="I159">
        <v>24</v>
      </c>
      <c r="J159">
        <v>2021</v>
      </c>
    </row>
    <row r="160" spans="1:10">
      <c r="A160" t="s">
        <v>67</v>
      </c>
      <c r="B160" t="s">
        <v>24</v>
      </c>
      <c r="C160">
        <v>29.72</v>
      </c>
      <c r="D160" t="s">
        <v>25</v>
      </c>
      <c r="E160">
        <v>25</v>
      </c>
      <c r="F160" t="s">
        <v>33</v>
      </c>
      <c r="G160" t="s">
        <v>63</v>
      </c>
      <c r="H160">
        <v>10</v>
      </c>
      <c r="I160">
        <v>24</v>
      </c>
      <c r="J160">
        <v>2021</v>
      </c>
    </row>
    <row r="161" spans="1:10">
      <c r="A161" t="s">
        <v>67</v>
      </c>
      <c r="B161" t="s">
        <v>24</v>
      </c>
      <c r="C161">
        <v>34.200000000000003</v>
      </c>
      <c r="D161" t="s">
        <v>25</v>
      </c>
      <c r="E161">
        <v>25</v>
      </c>
      <c r="F161" t="s">
        <v>34</v>
      </c>
      <c r="G161" t="s">
        <v>63</v>
      </c>
      <c r="H161">
        <v>10</v>
      </c>
      <c r="I161">
        <v>24</v>
      </c>
      <c r="J161">
        <v>2021</v>
      </c>
    </row>
    <row r="162" spans="1:10">
      <c r="A162" t="s">
        <v>67</v>
      </c>
      <c r="B162" t="s">
        <v>24</v>
      </c>
      <c r="C162">
        <v>39.33</v>
      </c>
      <c r="D162" t="s">
        <v>25</v>
      </c>
      <c r="E162">
        <v>25</v>
      </c>
      <c r="F162" t="s">
        <v>35</v>
      </c>
      <c r="G162" t="s">
        <v>63</v>
      </c>
      <c r="H162">
        <v>10</v>
      </c>
      <c r="I162">
        <v>24</v>
      </c>
      <c r="J162">
        <v>2021</v>
      </c>
    </row>
    <row r="163" spans="1:10">
      <c r="A163" t="s">
        <v>68</v>
      </c>
      <c r="B163" t="s">
        <v>24</v>
      </c>
      <c r="C163">
        <v>21.21</v>
      </c>
      <c r="D163" t="s">
        <v>30</v>
      </c>
      <c r="E163">
        <v>25</v>
      </c>
      <c r="F163" t="s">
        <v>36</v>
      </c>
      <c r="G163" t="s">
        <v>63</v>
      </c>
      <c r="H163">
        <v>10</v>
      </c>
      <c r="I163">
        <v>24</v>
      </c>
      <c r="J163">
        <v>2021</v>
      </c>
    </row>
    <row r="164" spans="1:10">
      <c r="A164" t="s">
        <v>67</v>
      </c>
      <c r="B164" t="s">
        <v>37</v>
      </c>
      <c r="C164">
        <f>(C156)*0.0043</f>
        <v>1.4878</v>
      </c>
      <c r="D164" t="s">
        <v>139</v>
      </c>
      <c r="E164">
        <v>25</v>
      </c>
      <c r="F164" t="s">
        <v>38</v>
      </c>
      <c r="G164" t="s">
        <v>39</v>
      </c>
      <c r="H164">
        <v>10</v>
      </c>
      <c r="I164">
        <v>24</v>
      </c>
      <c r="J164">
        <v>2021</v>
      </c>
    </row>
    <row r="165" spans="1:10">
      <c r="A165" t="s">
        <v>68</v>
      </c>
      <c r="B165" t="s">
        <v>37</v>
      </c>
      <c r="C165">
        <v>42</v>
      </c>
      <c r="D165" t="s">
        <v>138</v>
      </c>
      <c r="E165">
        <v>25</v>
      </c>
      <c r="G165" t="s">
        <v>69</v>
      </c>
      <c r="H165">
        <v>10</v>
      </c>
      <c r="I165">
        <v>24</v>
      </c>
      <c r="J165">
        <v>2021</v>
      </c>
    </row>
    <row r="166" spans="1:10">
      <c r="A166" t="s">
        <v>67</v>
      </c>
      <c r="B166" t="s">
        <v>41</v>
      </c>
      <c r="C166">
        <v>0</v>
      </c>
      <c r="D166" t="s">
        <v>25</v>
      </c>
      <c r="E166">
        <v>25</v>
      </c>
      <c r="G166" t="s">
        <v>63</v>
      </c>
      <c r="H166">
        <v>10</v>
      </c>
      <c r="I166">
        <v>24</v>
      </c>
      <c r="J166">
        <v>2021</v>
      </c>
    </row>
    <row r="167" spans="1:10">
      <c r="A167" t="s">
        <v>68</v>
      </c>
      <c r="B167" t="s">
        <v>42</v>
      </c>
      <c r="C167">
        <f>(0.65)^0.5</f>
        <v>0.80622577482985502</v>
      </c>
      <c r="E167">
        <v>25</v>
      </c>
      <c r="F167" t="s">
        <v>73</v>
      </c>
      <c r="G167" t="s">
        <v>71</v>
      </c>
      <c r="H167">
        <v>10</v>
      </c>
      <c r="I167">
        <v>24</v>
      </c>
      <c r="J167">
        <v>2021</v>
      </c>
    </row>
    <row r="168" spans="1:10">
      <c r="A168" t="s">
        <v>68</v>
      </c>
      <c r="B168" t="s">
        <v>44</v>
      </c>
      <c r="C168">
        <v>10</v>
      </c>
      <c r="D168" t="s">
        <v>45</v>
      </c>
      <c r="E168">
        <v>25</v>
      </c>
      <c r="G168" t="s">
        <v>63</v>
      </c>
      <c r="H168">
        <v>10</v>
      </c>
      <c r="I168">
        <v>24</v>
      </c>
      <c r="J168">
        <v>2021</v>
      </c>
    </row>
    <row r="169" spans="1:10">
      <c r="A169" t="s">
        <v>67</v>
      </c>
      <c r="B169" t="s">
        <v>44</v>
      </c>
      <c r="C169">
        <v>10</v>
      </c>
      <c r="D169" t="s">
        <v>45</v>
      </c>
      <c r="E169">
        <v>25</v>
      </c>
      <c r="G169" t="s">
        <v>63</v>
      </c>
      <c r="H169">
        <v>10</v>
      </c>
      <c r="I169">
        <v>24</v>
      </c>
      <c r="J169">
        <v>2021</v>
      </c>
    </row>
    <row r="170" spans="1:10">
      <c r="A170" s="1" t="s">
        <v>74</v>
      </c>
      <c r="B170" t="s">
        <v>24</v>
      </c>
      <c r="C170">
        <v>140</v>
      </c>
      <c r="D170" t="s">
        <v>25</v>
      </c>
      <c r="E170">
        <v>25</v>
      </c>
      <c r="F170" t="s">
        <v>26</v>
      </c>
      <c r="G170" t="s">
        <v>58</v>
      </c>
      <c r="H170">
        <v>10</v>
      </c>
      <c r="I170">
        <v>24</v>
      </c>
      <c r="J170">
        <v>2030</v>
      </c>
    </row>
    <row r="171" spans="1:10">
      <c r="A171" t="s">
        <v>74</v>
      </c>
      <c r="B171" t="s">
        <v>24</v>
      </c>
      <c r="C171">
        <v>25</v>
      </c>
      <c r="D171" t="s">
        <v>25</v>
      </c>
      <c r="E171">
        <v>25</v>
      </c>
      <c r="F171" t="s">
        <v>28</v>
      </c>
      <c r="G171" t="s">
        <v>59</v>
      </c>
      <c r="H171">
        <v>10</v>
      </c>
      <c r="I171">
        <v>24</v>
      </c>
      <c r="J171">
        <v>2030</v>
      </c>
    </row>
    <row r="172" spans="1:10">
      <c r="A172" t="s">
        <v>75</v>
      </c>
      <c r="B172" t="s">
        <v>24</v>
      </c>
      <c r="C172">
        <v>117.65</v>
      </c>
      <c r="D172" t="s">
        <v>30</v>
      </c>
      <c r="E172">
        <v>25</v>
      </c>
      <c r="F172" t="s">
        <v>31</v>
      </c>
      <c r="G172" t="s">
        <v>63</v>
      </c>
      <c r="H172">
        <v>10</v>
      </c>
      <c r="I172">
        <v>24</v>
      </c>
      <c r="J172">
        <v>2030</v>
      </c>
    </row>
    <row r="173" spans="1:10">
      <c r="A173" t="s">
        <v>75</v>
      </c>
      <c r="B173" t="s">
        <v>24</v>
      </c>
      <c r="C173">
        <v>5.82</v>
      </c>
      <c r="D173" t="s">
        <v>30</v>
      </c>
      <c r="E173">
        <v>25</v>
      </c>
      <c r="F173" t="s">
        <v>32</v>
      </c>
      <c r="G173" t="s">
        <v>63</v>
      </c>
      <c r="H173">
        <v>10</v>
      </c>
      <c r="I173">
        <v>24</v>
      </c>
      <c r="J173">
        <v>2030</v>
      </c>
    </row>
    <row r="174" spans="1:10">
      <c r="A174" t="s">
        <v>74</v>
      </c>
      <c r="B174" t="s">
        <v>24</v>
      </c>
      <c r="C174">
        <v>29.72</v>
      </c>
      <c r="D174" t="s">
        <v>25</v>
      </c>
      <c r="E174">
        <v>25</v>
      </c>
      <c r="F174" t="s">
        <v>33</v>
      </c>
      <c r="G174" t="s">
        <v>63</v>
      </c>
      <c r="H174">
        <v>10</v>
      </c>
      <c r="I174">
        <v>24</v>
      </c>
      <c r="J174">
        <v>2030</v>
      </c>
    </row>
    <row r="175" spans="1:10">
      <c r="A175" t="s">
        <v>74</v>
      </c>
      <c r="B175" t="s">
        <v>24</v>
      </c>
      <c r="C175">
        <v>34.200000000000003</v>
      </c>
      <c r="D175" t="s">
        <v>25</v>
      </c>
      <c r="E175">
        <v>25</v>
      </c>
      <c r="F175" t="s">
        <v>34</v>
      </c>
      <c r="G175" t="s">
        <v>63</v>
      </c>
      <c r="H175">
        <v>10</v>
      </c>
      <c r="I175">
        <v>24</v>
      </c>
      <c r="J175">
        <v>2030</v>
      </c>
    </row>
    <row r="176" spans="1:10">
      <c r="A176" t="s">
        <v>74</v>
      </c>
      <c r="B176" t="s">
        <v>24</v>
      </c>
      <c r="C176">
        <v>39.33</v>
      </c>
      <c r="D176" t="s">
        <v>25</v>
      </c>
      <c r="E176">
        <v>25</v>
      </c>
      <c r="F176" t="s">
        <v>35</v>
      </c>
      <c r="G176" t="s">
        <v>63</v>
      </c>
      <c r="H176">
        <v>10</v>
      </c>
      <c r="I176">
        <v>24</v>
      </c>
      <c r="J176">
        <v>2030</v>
      </c>
    </row>
    <row r="177" spans="1:10">
      <c r="A177" t="s">
        <v>75</v>
      </c>
      <c r="B177" t="s">
        <v>24</v>
      </c>
      <c r="C177">
        <v>21.21</v>
      </c>
      <c r="D177" t="s">
        <v>30</v>
      </c>
      <c r="E177">
        <v>25</v>
      </c>
      <c r="F177" t="s">
        <v>36</v>
      </c>
      <c r="G177" t="s">
        <v>63</v>
      </c>
      <c r="H177">
        <v>10</v>
      </c>
      <c r="I177">
        <v>24</v>
      </c>
      <c r="J177">
        <v>2030</v>
      </c>
    </row>
    <row r="178" spans="1:10">
      <c r="A178" t="s">
        <v>74</v>
      </c>
      <c r="B178" t="s">
        <v>37</v>
      </c>
      <c r="C178">
        <f>(C170)*0.0043</f>
        <v>0.60199999999999998</v>
      </c>
      <c r="D178" t="s">
        <v>139</v>
      </c>
      <c r="E178">
        <v>25</v>
      </c>
      <c r="F178" t="s">
        <v>38</v>
      </c>
      <c r="G178" t="s">
        <v>39</v>
      </c>
      <c r="H178">
        <v>10</v>
      </c>
      <c r="I178">
        <v>24</v>
      </c>
      <c r="J178">
        <v>2030</v>
      </c>
    </row>
    <row r="179" spans="1:10">
      <c r="A179" t="s">
        <v>75</v>
      </c>
      <c r="B179" t="s">
        <v>37</v>
      </c>
      <c r="C179">
        <v>0.43</v>
      </c>
      <c r="D179" t="s">
        <v>138</v>
      </c>
      <c r="E179">
        <v>25</v>
      </c>
      <c r="F179" t="s">
        <v>62</v>
      </c>
      <c r="G179" t="s">
        <v>40</v>
      </c>
      <c r="H179">
        <v>10</v>
      </c>
      <c r="I179">
        <v>24</v>
      </c>
      <c r="J179">
        <v>2030</v>
      </c>
    </row>
    <row r="180" spans="1:10">
      <c r="A180" t="s">
        <v>74</v>
      </c>
      <c r="B180" t="s">
        <v>41</v>
      </c>
      <c r="C180">
        <v>0</v>
      </c>
      <c r="D180" t="s">
        <v>25</v>
      </c>
      <c r="E180">
        <v>25</v>
      </c>
      <c r="G180" t="s">
        <v>63</v>
      </c>
      <c r="H180">
        <v>10</v>
      </c>
      <c r="I180">
        <v>24</v>
      </c>
      <c r="J180">
        <v>2030</v>
      </c>
    </row>
    <row r="181" spans="1:10">
      <c r="A181" t="s">
        <v>75</v>
      </c>
      <c r="B181" t="s">
        <v>42</v>
      </c>
      <c r="C181">
        <f>0.79^0.5</f>
        <v>0.88881944173155891</v>
      </c>
      <c r="E181">
        <v>25</v>
      </c>
      <c r="F181" t="s">
        <v>76</v>
      </c>
      <c r="G181" t="s">
        <v>77</v>
      </c>
      <c r="H181">
        <v>10</v>
      </c>
      <c r="I181">
        <v>24</v>
      </c>
      <c r="J181">
        <v>2030</v>
      </c>
    </row>
    <row r="182" spans="1:10">
      <c r="A182" t="s">
        <v>75</v>
      </c>
      <c r="B182" t="s">
        <v>44</v>
      </c>
      <c r="C182">
        <v>15</v>
      </c>
      <c r="D182" t="s">
        <v>45</v>
      </c>
      <c r="E182">
        <v>25</v>
      </c>
      <c r="G182" t="s">
        <v>63</v>
      </c>
      <c r="H182">
        <v>10</v>
      </c>
      <c r="I182">
        <v>24</v>
      </c>
      <c r="J182">
        <v>2030</v>
      </c>
    </row>
    <row r="183" spans="1:10">
      <c r="A183" t="s">
        <v>74</v>
      </c>
      <c r="B183" t="s">
        <v>44</v>
      </c>
      <c r="C183">
        <v>15</v>
      </c>
      <c r="D183" t="s">
        <v>45</v>
      </c>
      <c r="E183">
        <v>25</v>
      </c>
      <c r="G183" t="s">
        <v>63</v>
      </c>
      <c r="H183">
        <v>10</v>
      </c>
      <c r="I183">
        <v>24</v>
      </c>
      <c r="J183">
        <v>2030</v>
      </c>
    </row>
    <row r="184" spans="1:10">
      <c r="A184" s="4" t="s">
        <v>74</v>
      </c>
      <c r="B184" t="s">
        <v>24</v>
      </c>
      <c r="C184">
        <v>175</v>
      </c>
      <c r="D184" t="s">
        <v>25</v>
      </c>
      <c r="E184">
        <v>25</v>
      </c>
      <c r="F184" t="s">
        <v>26</v>
      </c>
      <c r="G184" t="s">
        <v>65</v>
      </c>
      <c r="H184">
        <v>10</v>
      </c>
      <c r="I184">
        <v>24</v>
      </c>
      <c r="J184">
        <v>2021</v>
      </c>
    </row>
    <row r="185" spans="1:10">
      <c r="A185" t="s">
        <v>74</v>
      </c>
      <c r="B185" t="s">
        <v>24</v>
      </c>
      <c r="C185">
        <v>28</v>
      </c>
      <c r="D185" t="s">
        <v>25</v>
      </c>
      <c r="E185">
        <v>25</v>
      </c>
      <c r="F185" t="s">
        <v>28</v>
      </c>
      <c r="G185" t="s">
        <v>66</v>
      </c>
      <c r="H185">
        <v>10</v>
      </c>
      <c r="I185">
        <v>24</v>
      </c>
      <c r="J185">
        <v>2021</v>
      </c>
    </row>
    <row r="186" spans="1:10">
      <c r="A186" t="s">
        <v>75</v>
      </c>
      <c r="B186" t="s">
        <v>24</v>
      </c>
      <c r="C186">
        <v>117.65</v>
      </c>
      <c r="D186" t="s">
        <v>30</v>
      </c>
      <c r="E186">
        <v>25</v>
      </c>
      <c r="F186" t="s">
        <v>31</v>
      </c>
      <c r="G186" t="s">
        <v>63</v>
      </c>
      <c r="H186">
        <v>10</v>
      </c>
      <c r="I186">
        <v>24</v>
      </c>
      <c r="J186">
        <v>2021</v>
      </c>
    </row>
    <row r="187" spans="1:10">
      <c r="A187" t="s">
        <v>75</v>
      </c>
      <c r="B187" t="s">
        <v>24</v>
      </c>
      <c r="C187">
        <v>5.82</v>
      </c>
      <c r="D187" t="s">
        <v>30</v>
      </c>
      <c r="E187">
        <v>25</v>
      </c>
      <c r="F187" t="s">
        <v>32</v>
      </c>
      <c r="G187" t="s">
        <v>63</v>
      </c>
      <c r="H187">
        <v>10</v>
      </c>
      <c r="I187">
        <v>24</v>
      </c>
      <c r="J187">
        <v>2021</v>
      </c>
    </row>
    <row r="188" spans="1:10">
      <c r="A188" t="s">
        <v>74</v>
      </c>
      <c r="B188" t="s">
        <v>24</v>
      </c>
      <c r="C188">
        <v>29.72</v>
      </c>
      <c r="D188" t="s">
        <v>25</v>
      </c>
      <c r="E188">
        <v>25</v>
      </c>
      <c r="F188" t="s">
        <v>33</v>
      </c>
      <c r="G188" t="s">
        <v>63</v>
      </c>
      <c r="H188">
        <v>10</v>
      </c>
      <c r="I188">
        <v>24</v>
      </c>
      <c r="J188">
        <v>2021</v>
      </c>
    </row>
    <row r="189" spans="1:10">
      <c r="A189" t="s">
        <v>74</v>
      </c>
      <c r="B189" t="s">
        <v>24</v>
      </c>
      <c r="C189">
        <v>34.200000000000003</v>
      </c>
      <c r="D189" t="s">
        <v>25</v>
      </c>
      <c r="E189">
        <v>25</v>
      </c>
      <c r="F189" t="s">
        <v>34</v>
      </c>
      <c r="G189" t="s">
        <v>63</v>
      </c>
      <c r="H189">
        <v>10</v>
      </c>
      <c r="I189">
        <v>24</v>
      </c>
      <c r="J189">
        <v>2021</v>
      </c>
    </row>
    <row r="190" spans="1:10">
      <c r="A190" t="s">
        <v>74</v>
      </c>
      <c r="B190" t="s">
        <v>24</v>
      </c>
      <c r="C190">
        <v>39.33</v>
      </c>
      <c r="D190" t="s">
        <v>25</v>
      </c>
      <c r="E190">
        <v>25</v>
      </c>
      <c r="F190" t="s">
        <v>35</v>
      </c>
      <c r="G190" t="s">
        <v>63</v>
      </c>
      <c r="H190">
        <v>10</v>
      </c>
      <c r="I190">
        <v>24</v>
      </c>
      <c r="J190">
        <v>2021</v>
      </c>
    </row>
    <row r="191" spans="1:10">
      <c r="A191" t="s">
        <v>75</v>
      </c>
      <c r="B191" t="s">
        <v>24</v>
      </c>
      <c r="C191">
        <v>21.21</v>
      </c>
      <c r="D191" t="s">
        <v>30</v>
      </c>
      <c r="E191">
        <v>25</v>
      </c>
      <c r="F191" t="s">
        <v>36</v>
      </c>
      <c r="G191" t="s">
        <v>63</v>
      </c>
      <c r="H191">
        <v>10</v>
      </c>
      <c r="I191">
        <v>24</v>
      </c>
      <c r="J191">
        <v>2021</v>
      </c>
    </row>
    <row r="192" spans="1:10">
      <c r="A192" t="s">
        <v>74</v>
      </c>
      <c r="B192" t="s">
        <v>37</v>
      </c>
      <c r="C192">
        <f>(C184)*0.0043</f>
        <v>0.75249999999999995</v>
      </c>
      <c r="D192" t="s">
        <v>139</v>
      </c>
      <c r="E192">
        <v>25</v>
      </c>
      <c r="F192" t="s">
        <v>38</v>
      </c>
      <c r="G192" t="s">
        <v>39</v>
      </c>
      <c r="H192">
        <v>10</v>
      </c>
      <c r="I192">
        <v>24</v>
      </c>
      <c r="J192">
        <v>2021</v>
      </c>
    </row>
    <row r="193" spans="1:10">
      <c r="A193" t="s">
        <v>75</v>
      </c>
      <c r="B193" t="s">
        <v>37</v>
      </c>
      <c r="C193">
        <v>0.5</v>
      </c>
      <c r="D193" t="s">
        <v>138</v>
      </c>
      <c r="E193">
        <v>25</v>
      </c>
      <c r="G193" t="s">
        <v>69</v>
      </c>
      <c r="H193">
        <v>10</v>
      </c>
      <c r="I193">
        <v>24</v>
      </c>
      <c r="J193">
        <v>2021</v>
      </c>
    </row>
    <row r="194" spans="1:10">
      <c r="A194" t="s">
        <v>74</v>
      </c>
      <c r="B194" t="s">
        <v>41</v>
      </c>
      <c r="C194">
        <v>0</v>
      </c>
      <c r="D194" t="s">
        <v>25</v>
      </c>
      <c r="E194">
        <v>25</v>
      </c>
      <c r="G194" t="s">
        <v>63</v>
      </c>
      <c r="H194">
        <v>10</v>
      </c>
      <c r="I194">
        <v>24</v>
      </c>
      <c r="J194">
        <v>2021</v>
      </c>
    </row>
    <row r="195" spans="1:10">
      <c r="A195" t="s">
        <v>75</v>
      </c>
      <c r="B195" t="s">
        <v>42</v>
      </c>
      <c r="C195">
        <f>0.75^0.5</f>
        <v>0.8660254037844386</v>
      </c>
      <c r="E195">
        <v>25</v>
      </c>
      <c r="F195" t="s">
        <v>78</v>
      </c>
      <c r="G195" t="s">
        <v>79</v>
      </c>
      <c r="H195">
        <v>10</v>
      </c>
      <c r="I195">
        <v>24</v>
      </c>
      <c r="J195">
        <v>2021</v>
      </c>
    </row>
    <row r="196" spans="1:10">
      <c r="A196" t="s">
        <v>75</v>
      </c>
      <c r="B196" t="s">
        <v>44</v>
      </c>
      <c r="C196">
        <v>15</v>
      </c>
      <c r="D196" t="s">
        <v>45</v>
      </c>
      <c r="E196">
        <v>25</v>
      </c>
      <c r="G196" t="s">
        <v>63</v>
      </c>
      <c r="H196">
        <v>10</v>
      </c>
      <c r="I196">
        <v>24</v>
      </c>
      <c r="J196">
        <v>2021</v>
      </c>
    </row>
    <row r="197" spans="1:10">
      <c r="A197" t="s">
        <v>74</v>
      </c>
      <c r="B197" t="s">
        <v>44</v>
      </c>
      <c r="C197">
        <v>15</v>
      </c>
      <c r="D197" t="s">
        <v>45</v>
      </c>
      <c r="E197">
        <v>25</v>
      </c>
      <c r="G197" t="s">
        <v>63</v>
      </c>
      <c r="H197">
        <v>10</v>
      </c>
      <c r="I197">
        <v>24</v>
      </c>
      <c r="J197">
        <v>2021</v>
      </c>
    </row>
    <row r="198" spans="1:10">
      <c r="A198" s="1" t="s">
        <v>80</v>
      </c>
      <c r="B198" t="s">
        <v>24</v>
      </c>
      <c r="C198">
        <f>C212*0.8</f>
        <v>75.2</v>
      </c>
      <c r="D198" t="s">
        <v>25</v>
      </c>
      <c r="E198">
        <v>25</v>
      </c>
      <c r="F198" t="s">
        <v>26</v>
      </c>
      <c r="G198" t="s">
        <v>81</v>
      </c>
      <c r="H198">
        <v>10</v>
      </c>
      <c r="I198">
        <v>24</v>
      </c>
      <c r="J198">
        <v>2030</v>
      </c>
    </row>
    <row r="199" spans="1:10">
      <c r="A199" t="s">
        <v>80</v>
      </c>
      <c r="B199" t="s">
        <v>24</v>
      </c>
      <c r="C199">
        <f>C213*0.9</f>
        <v>17.100000000000001</v>
      </c>
      <c r="D199" t="s">
        <v>25</v>
      </c>
      <c r="E199">
        <v>25</v>
      </c>
      <c r="F199" t="s">
        <v>28</v>
      </c>
      <c r="G199" t="s">
        <v>81</v>
      </c>
      <c r="H199">
        <v>10</v>
      </c>
      <c r="I199">
        <v>24</v>
      </c>
      <c r="J199">
        <v>2030</v>
      </c>
    </row>
    <row r="200" spans="1:10">
      <c r="A200" t="s">
        <v>82</v>
      </c>
      <c r="B200" t="s">
        <v>24</v>
      </c>
      <c r="C200">
        <v>117.65</v>
      </c>
      <c r="D200" t="s">
        <v>30</v>
      </c>
      <c r="E200">
        <v>25</v>
      </c>
      <c r="F200" t="s">
        <v>31</v>
      </c>
      <c r="G200" t="s">
        <v>63</v>
      </c>
      <c r="H200">
        <v>10</v>
      </c>
      <c r="I200">
        <v>24</v>
      </c>
      <c r="J200">
        <v>2030</v>
      </c>
    </row>
    <row r="201" spans="1:10">
      <c r="A201" t="s">
        <v>82</v>
      </c>
      <c r="B201" t="s">
        <v>24</v>
      </c>
      <c r="C201">
        <v>5.82</v>
      </c>
      <c r="D201" t="s">
        <v>30</v>
      </c>
      <c r="E201">
        <v>25</v>
      </c>
      <c r="F201" t="s">
        <v>32</v>
      </c>
      <c r="G201" t="s">
        <v>63</v>
      </c>
      <c r="H201">
        <v>10</v>
      </c>
      <c r="I201">
        <v>24</v>
      </c>
      <c r="J201">
        <v>2030</v>
      </c>
    </row>
    <row r="202" spans="1:10">
      <c r="A202" t="s">
        <v>80</v>
      </c>
      <c r="B202" t="s">
        <v>24</v>
      </c>
      <c r="C202">
        <v>29.72</v>
      </c>
      <c r="D202" t="s">
        <v>25</v>
      </c>
      <c r="E202">
        <v>25</v>
      </c>
      <c r="F202" t="s">
        <v>33</v>
      </c>
      <c r="G202" t="s">
        <v>63</v>
      </c>
      <c r="H202">
        <v>10</v>
      </c>
      <c r="I202">
        <v>24</v>
      </c>
      <c r="J202">
        <v>2030</v>
      </c>
    </row>
    <row r="203" spans="1:10">
      <c r="A203" t="s">
        <v>80</v>
      </c>
      <c r="B203" t="s">
        <v>24</v>
      </c>
      <c r="C203">
        <v>34.200000000000003</v>
      </c>
      <c r="D203" t="s">
        <v>25</v>
      </c>
      <c r="E203">
        <v>25</v>
      </c>
      <c r="F203" t="s">
        <v>34</v>
      </c>
      <c r="G203" t="s">
        <v>63</v>
      </c>
      <c r="H203">
        <v>10</v>
      </c>
      <c r="I203">
        <v>24</v>
      </c>
      <c r="J203">
        <v>2030</v>
      </c>
    </row>
    <row r="204" spans="1:10">
      <c r="A204" t="s">
        <v>80</v>
      </c>
      <c r="B204" t="s">
        <v>24</v>
      </c>
      <c r="C204">
        <v>39.33</v>
      </c>
      <c r="D204" t="s">
        <v>25</v>
      </c>
      <c r="E204">
        <v>25</v>
      </c>
      <c r="F204" t="s">
        <v>35</v>
      </c>
      <c r="G204" t="s">
        <v>63</v>
      </c>
      <c r="H204">
        <v>10</v>
      </c>
      <c r="I204">
        <v>24</v>
      </c>
      <c r="J204">
        <v>2030</v>
      </c>
    </row>
    <row r="205" spans="1:10">
      <c r="A205" t="s">
        <v>82</v>
      </c>
      <c r="B205" t="s">
        <v>24</v>
      </c>
      <c r="C205">
        <v>21.21</v>
      </c>
      <c r="D205" t="s">
        <v>30</v>
      </c>
      <c r="E205">
        <v>25</v>
      </c>
      <c r="F205" t="s">
        <v>36</v>
      </c>
      <c r="G205" t="s">
        <v>63</v>
      </c>
      <c r="H205">
        <v>10</v>
      </c>
      <c r="I205">
        <v>24</v>
      </c>
      <c r="J205">
        <v>2030</v>
      </c>
    </row>
    <row r="206" spans="1:10">
      <c r="A206" t="s">
        <v>80</v>
      </c>
      <c r="B206" t="s">
        <v>37</v>
      </c>
      <c r="C206">
        <f>(C198)*0.0043</f>
        <v>0.32336000000000004</v>
      </c>
      <c r="D206" t="s">
        <v>139</v>
      </c>
      <c r="E206">
        <v>25</v>
      </c>
      <c r="F206" t="s">
        <v>38</v>
      </c>
      <c r="G206" t="s">
        <v>39</v>
      </c>
      <c r="H206">
        <v>10</v>
      </c>
      <c r="I206">
        <v>24</v>
      </c>
      <c r="J206">
        <v>2030</v>
      </c>
    </row>
    <row r="207" spans="1:10">
      <c r="A207" t="s">
        <v>82</v>
      </c>
      <c r="B207" t="s">
        <v>37</v>
      </c>
      <c r="C207">
        <v>23</v>
      </c>
      <c r="D207" t="s">
        <v>138</v>
      </c>
      <c r="E207">
        <v>25</v>
      </c>
      <c r="G207" t="s">
        <v>69</v>
      </c>
      <c r="H207">
        <v>10</v>
      </c>
      <c r="I207">
        <v>24</v>
      </c>
      <c r="J207">
        <v>2030</v>
      </c>
    </row>
    <row r="208" spans="1:10">
      <c r="A208" t="s">
        <v>80</v>
      </c>
      <c r="B208" t="s">
        <v>41</v>
      </c>
      <c r="C208">
        <v>0</v>
      </c>
      <c r="D208" t="s">
        <v>25</v>
      </c>
      <c r="E208">
        <v>25</v>
      </c>
      <c r="G208" t="s">
        <v>63</v>
      </c>
      <c r="H208">
        <v>10</v>
      </c>
      <c r="I208">
        <v>24</v>
      </c>
      <c r="J208">
        <v>2030</v>
      </c>
    </row>
    <row r="209" spans="1:10">
      <c r="A209" t="s">
        <v>82</v>
      </c>
      <c r="B209" t="s">
        <v>42</v>
      </c>
      <c r="C209">
        <f>0.63^0.5</f>
        <v>0.79372539331937719</v>
      </c>
      <c r="E209">
        <v>25</v>
      </c>
      <c r="F209" t="s">
        <v>83</v>
      </c>
      <c r="G209" t="s">
        <v>71</v>
      </c>
      <c r="H209">
        <v>10</v>
      </c>
      <c r="I209">
        <v>24</v>
      </c>
      <c r="J209">
        <v>2030</v>
      </c>
    </row>
    <row r="210" spans="1:10">
      <c r="A210" t="s">
        <v>82</v>
      </c>
      <c r="B210" t="s">
        <v>44</v>
      </c>
      <c r="C210">
        <v>25</v>
      </c>
      <c r="D210" t="s">
        <v>45</v>
      </c>
      <c r="E210">
        <v>25</v>
      </c>
      <c r="G210" t="s">
        <v>63</v>
      </c>
      <c r="H210">
        <v>10</v>
      </c>
      <c r="I210">
        <v>24</v>
      </c>
      <c r="J210">
        <v>2030</v>
      </c>
    </row>
    <row r="211" spans="1:10">
      <c r="A211" t="s">
        <v>80</v>
      </c>
      <c r="B211" t="s">
        <v>44</v>
      </c>
      <c r="C211">
        <v>25</v>
      </c>
      <c r="D211" t="s">
        <v>45</v>
      </c>
      <c r="E211">
        <v>25</v>
      </c>
      <c r="G211" t="s">
        <v>63</v>
      </c>
      <c r="H211">
        <v>10</v>
      </c>
      <c r="I211">
        <v>24</v>
      </c>
      <c r="J211">
        <v>2030</v>
      </c>
    </row>
    <row r="212" spans="1:10">
      <c r="A212" s="4" t="s">
        <v>80</v>
      </c>
      <c r="B212" t="s">
        <v>24</v>
      </c>
      <c r="C212">
        <v>94</v>
      </c>
      <c r="D212" t="s">
        <v>25</v>
      </c>
      <c r="E212">
        <v>25</v>
      </c>
      <c r="F212" t="s">
        <v>26</v>
      </c>
      <c r="G212" t="s">
        <v>84</v>
      </c>
      <c r="H212">
        <v>10</v>
      </c>
      <c r="I212">
        <v>24</v>
      </c>
      <c r="J212">
        <v>2021</v>
      </c>
    </row>
    <row r="213" spans="1:10">
      <c r="A213" t="s">
        <v>80</v>
      </c>
      <c r="B213" t="s">
        <v>24</v>
      </c>
      <c r="C213">
        <v>19</v>
      </c>
      <c r="D213" t="s">
        <v>25</v>
      </c>
      <c r="E213">
        <v>25</v>
      </c>
      <c r="F213" t="s">
        <v>28</v>
      </c>
      <c r="G213" t="s">
        <v>84</v>
      </c>
      <c r="H213">
        <v>10</v>
      </c>
      <c r="I213">
        <v>24</v>
      </c>
      <c r="J213">
        <v>2021</v>
      </c>
    </row>
    <row r="214" spans="1:10">
      <c r="A214" t="s">
        <v>82</v>
      </c>
      <c r="B214" t="s">
        <v>24</v>
      </c>
      <c r="C214">
        <v>117.65</v>
      </c>
      <c r="D214" t="s">
        <v>30</v>
      </c>
      <c r="E214">
        <v>25</v>
      </c>
      <c r="F214" t="s">
        <v>31</v>
      </c>
      <c r="G214" t="s">
        <v>63</v>
      </c>
      <c r="H214">
        <v>10</v>
      </c>
      <c r="I214">
        <v>24</v>
      </c>
      <c r="J214">
        <v>2021</v>
      </c>
    </row>
    <row r="215" spans="1:10">
      <c r="A215" t="s">
        <v>82</v>
      </c>
      <c r="B215" t="s">
        <v>24</v>
      </c>
      <c r="C215">
        <v>5.82</v>
      </c>
      <c r="D215" t="s">
        <v>30</v>
      </c>
      <c r="E215">
        <v>25</v>
      </c>
      <c r="F215" t="s">
        <v>32</v>
      </c>
      <c r="G215" t="s">
        <v>63</v>
      </c>
      <c r="H215">
        <v>10</v>
      </c>
      <c r="I215">
        <v>24</v>
      </c>
      <c r="J215">
        <v>2021</v>
      </c>
    </row>
    <row r="216" spans="1:10">
      <c r="A216" t="s">
        <v>80</v>
      </c>
      <c r="B216" t="s">
        <v>24</v>
      </c>
      <c r="C216">
        <v>29.72</v>
      </c>
      <c r="D216" t="s">
        <v>25</v>
      </c>
      <c r="E216">
        <v>25</v>
      </c>
      <c r="F216" t="s">
        <v>33</v>
      </c>
      <c r="G216" t="s">
        <v>63</v>
      </c>
      <c r="H216">
        <v>10</v>
      </c>
      <c r="I216">
        <v>24</v>
      </c>
      <c r="J216">
        <v>2021</v>
      </c>
    </row>
    <row r="217" spans="1:10">
      <c r="A217" t="s">
        <v>80</v>
      </c>
      <c r="B217" t="s">
        <v>24</v>
      </c>
      <c r="C217">
        <v>34.200000000000003</v>
      </c>
      <c r="D217" t="s">
        <v>25</v>
      </c>
      <c r="E217">
        <v>25</v>
      </c>
      <c r="F217" t="s">
        <v>34</v>
      </c>
      <c r="G217" t="s">
        <v>63</v>
      </c>
      <c r="H217">
        <v>10</v>
      </c>
      <c r="I217">
        <v>24</v>
      </c>
      <c r="J217">
        <v>2021</v>
      </c>
    </row>
    <row r="218" spans="1:10">
      <c r="A218" t="s">
        <v>80</v>
      </c>
      <c r="B218" t="s">
        <v>24</v>
      </c>
      <c r="C218">
        <v>39.33</v>
      </c>
      <c r="D218" t="s">
        <v>25</v>
      </c>
      <c r="E218">
        <v>25</v>
      </c>
      <c r="F218" t="s">
        <v>35</v>
      </c>
      <c r="G218" t="s">
        <v>63</v>
      </c>
      <c r="H218">
        <v>10</v>
      </c>
      <c r="I218">
        <v>24</v>
      </c>
      <c r="J218">
        <v>2021</v>
      </c>
    </row>
    <row r="219" spans="1:10">
      <c r="A219" t="s">
        <v>82</v>
      </c>
      <c r="B219" t="s">
        <v>24</v>
      </c>
      <c r="C219">
        <v>21.21</v>
      </c>
      <c r="D219" t="s">
        <v>30</v>
      </c>
      <c r="E219">
        <v>25</v>
      </c>
      <c r="F219" t="s">
        <v>36</v>
      </c>
      <c r="G219" t="s">
        <v>63</v>
      </c>
      <c r="H219">
        <v>10</v>
      </c>
      <c r="I219">
        <v>24</v>
      </c>
      <c r="J219">
        <v>2021</v>
      </c>
    </row>
    <row r="220" spans="1:10">
      <c r="A220" t="s">
        <v>80</v>
      </c>
      <c r="B220" t="s">
        <v>37</v>
      </c>
      <c r="C220">
        <f>(C212)*0.0043</f>
        <v>0.4042</v>
      </c>
      <c r="D220" t="s">
        <v>139</v>
      </c>
      <c r="E220">
        <v>25</v>
      </c>
      <c r="F220" t="s">
        <v>38</v>
      </c>
      <c r="G220" t="s">
        <v>39</v>
      </c>
      <c r="H220">
        <v>10</v>
      </c>
      <c r="I220">
        <v>24</v>
      </c>
      <c r="J220">
        <v>2021</v>
      </c>
    </row>
    <row r="221" spans="1:10">
      <c r="A221" t="s">
        <v>82</v>
      </c>
      <c r="B221" t="s">
        <v>37</v>
      </c>
      <c r="C221">
        <v>27</v>
      </c>
      <c r="D221" t="s">
        <v>138</v>
      </c>
      <c r="E221">
        <v>25</v>
      </c>
      <c r="G221" t="s">
        <v>69</v>
      </c>
      <c r="H221">
        <v>10</v>
      </c>
      <c r="I221">
        <v>24</v>
      </c>
      <c r="J221">
        <v>2021</v>
      </c>
    </row>
    <row r="222" spans="1:10">
      <c r="A222" t="s">
        <v>80</v>
      </c>
      <c r="B222" t="s">
        <v>41</v>
      </c>
      <c r="C222">
        <v>0</v>
      </c>
      <c r="D222" t="s">
        <v>25</v>
      </c>
      <c r="E222">
        <v>25</v>
      </c>
      <c r="G222" t="s">
        <v>63</v>
      </c>
      <c r="H222">
        <v>10</v>
      </c>
      <c r="I222">
        <v>24</v>
      </c>
      <c r="J222">
        <v>2021</v>
      </c>
    </row>
    <row r="223" spans="1:10">
      <c r="A223" t="s">
        <v>82</v>
      </c>
      <c r="B223" t="s">
        <v>42</v>
      </c>
      <c r="C223">
        <f>0.59^0.5</f>
        <v>0.76811457478686085</v>
      </c>
      <c r="E223">
        <v>25</v>
      </c>
      <c r="F223" t="s">
        <v>85</v>
      </c>
      <c r="G223" t="s">
        <v>77</v>
      </c>
      <c r="H223">
        <v>10</v>
      </c>
      <c r="I223">
        <v>24</v>
      </c>
      <c r="J223">
        <v>2021</v>
      </c>
    </row>
    <row r="224" spans="1:10">
      <c r="A224" t="s">
        <v>82</v>
      </c>
      <c r="B224" t="s">
        <v>44</v>
      </c>
      <c r="C224">
        <v>25</v>
      </c>
      <c r="D224" t="s">
        <v>45</v>
      </c>
      <c r="E224">
        <v>25</v>
      </c>
      <c r="G224" t="s">
        <v>63</v>
      </c>
      <c r="H224">
        <v>10</v>
      </c>
      <c r="I224">
        <v>24</v>
      </c>
      <c r="J224">
        <v>2021</v>
      </c>
    </row>
    <row r="225" spans="1:10">
      <c r="A225" t="s">
        <v>80</v>
      </c>
      <c r="B225" t="s">
        <v>44</v>
      </c>
      <c r="C225">
        <v>25</v>
      </c>
      <c r="D225" t="s">
        <v>45</v>
      </c>
      <c r="E225">
        <v>25</v>
      </c>
      <c r="G225" t="s">
        <v>63</v>
      </c>
      <c r="H225">
        <v>10</v>
      </c>
      <c r="I225">
        <v>24</v>
      </c>
      <c r="J225">
        <v>2021</v>
      </c>
    </row>
    <row r="226" spans="1:10">
      <c r="A226" s="1" t="s">
        <v>86</v>
      </c>
      <c r="B226" t="s">
        <v>24</v>
      </c>
      <c r="C226">
        <v>6.11</v>
      </c>
      <c r="D226" t="s">
        <v>25</v>
      </c>
      <c r="E226">
        <v>25</v>
      </c>
      <c r="F226" t="s">
        <v>87</v>
      </c>
      <c r="G226" t="s">
        <v>88</v>
      </c>
      <c r="H226">
        <v>1000</v>
      </c>
      <c r="I226">
        <v>24</v>
      </c>
      <c r="J226">
        <v>2030</v>
      </c>
    </row>
    <row r="227" spans="1:10">
      <c r="A227" t="s">
        <v>89</v>
      </c>
      <c r="B227" t="s">
        <v>24</v>
      </c>
      <c r="C227">
        <v>1061</v>
      </c>
      <c r="D227" t="s">
        <v>30</v>
      </c>
      <c r="E227">
        <v>25</v>
      </c>
      <c r="F227" t="s">
        <v>90</v>
      </c>
      <c r="G227" t="s">
        <v>63</v>
      </c>
      <c r="H227">
        <v>1000</v>
      </c>
      <c r="I227">
        <v>24</v>
      </c>
      <c r="J227">
        <v>2030</v>
      </c>
    </row>
    <row r="228" spans="1:10">
      <c r="A228" t="s">
        <v>86</v>
      </c>
      <c r="B228" t="s">
        <v>37</v>
      </c>
      <c r="C228">
        <f>(C226)*0.0043</f>
        <v>2.6273000000000001E-2</v>
      </c>
      <c r="D228" t="s">
        <v>139</v>
      </c>
      <c r="E228">
        <v>25</v>
      </c>
      <c r="F228" t="s">
        <v>38</v>
      </c>
      <c r="G228" t="s">
        <v>91</v>
      </c>
      <c r="H228">
        <v>1000</v>
      </c>
      <c r="I228">
        <v>24</v>
      </c>
      <c r="J228">
        <v>2030</v>
      </c>
    </row>
    <row r="229" spans="1:10">
      <c r="A229" t="s">
        <v>89</v>
      </c>
      <c r="B229" t="s">
        <v>37</v>
      </c>
      <c r="C229">
        <f>9.83</f>
        <v>9.83</v>
      </c>
      <c r="D229" t="s">
        <v>138</v>
      </c>
      <c r="E229">
        <v>25</v>
      </c>
      <c r="G229" t="s">
        <v>92</v>
      </c>
      <c r="H229">
        <v>1000</v>
      </c>
      <c r="I229">
        <v>24</v>
      </c>
      <c r="J229">
        <v>2030</v>
      </c>
    </row>
    <row r="230" spans="1:10">
      <c r="A230" t="s">
        <v>89</v>
      </c>
      <c r="B230" t="s">
        <v>42</v>
      </c>
      <c r="C230">
        <f>0.52^0.5</f>
        <v>0.72111025509279791</v>
      </c>
      <c r="E230">
        <v>25</v>
      </c>
      <c r="F230" t="s">
        <v>93</v>
      </c>
      <c r="G230" t="s">
        <v>63</v>
      </c>
      <c r="H230">
        <v>1000</v>
      </c>
      <c r="I230">
        <v>24</v>
      </c>
      <c r="J230">
        <v>2030</v>
      </c>
    </row>
    <row r="231" spans="1:10">
      <c r="A231" t="s">
        <v>89</v>
      </c>
      <c r="B231" t="s">
        <v>44</v>
      </c>
      <c r="C231">
        <v>60</v>
      </c>
      <c r="D231" t="s">
        <v>45</v>
      </c>
      <c r="E231">
        <v>25</v>
      </c>
      <c r="G231" t="s">
        <v>63</v>
      </c>
      <c r="H231">
        <v>1000</v>
      </c>
      <c r="I231">
        <v>24</v>
      </c>
      <c r="J231">
        <v>2030</v>
      </c>
    </row>
    <row r="232" spans="1:10">
      <c r="A232" t="s">
        <v>86</v>
      </c>
      <c r="B232" t="s">
        <v>44</v>
      </c>
      <c r="C232">
        <v>60</v>
      </c>
      <c r="D232" t="s">
        <v>45</v>
      </c>
      <c r="E232">
        <v>25</v>
      </c>
      <c r="G232" t="s">
        <v>63</v>
      </c>
      <c r="H232">
        <v>1000</v>
      </c>
      <c r="I232">
        <v>24</v>
      </c>
      <c r="J232">
        <v>2030</v>
      </c>
    </row>
    <row r="233" spans="1:10">
      <c r="A233" s="4" t="s">
        <v>86</v>
      </c>
      <c r="B233" t="s">
        <v>24</v>
      </c>
      <c r="C233">
        <v>6.11</v>
      </c>
      <c r="D233" t="s">
        <v>25</v>
      </c>
      <c r="E233">
        <v>25</v>
      </c>
      <c r="F233" t="s">
        <v>87</v>
      </c>
      <c r="G233" t="s">
        <v>88</v>
      </c>
      <c r="H233">
        <v>1000</v>
      </c>
      <c r="I233">
        <v>24</v>
      </c>
      <c r="J233">
        <v>2021</v>
      </c>
    </row>
    <row r="234" spans="1:10">
      <c r="A234" t="s">
        <v>89</v>
      </c>
      <c r="B234" t="s">
        <v>24</v>
      </c>
      <c r="C234">
        <v>1061</v>
      </c>
      <c r="D234" t="s">
        <v>30</v>
      </c>
      <c r="E234">
        <v>25</v>
      </c>
      <c r="F234" t="s">
        <v>90</v>
      </c>
      <c r="G234" t="s">
        <v>63</v>
      </c>
      <c r="H234">
        <v>1000</v>
      </c>
      <c r="I234">
        <v>24</v>
      </c>
      <c r="J234">
        <v>2021</v>
      </c>
    </row>
    <row r="235" spans="1:10">
      <c r="A235" t="s">
        <v>86</v>
      </c>
      <c r="B235" t="s">
        <v>37</v>
      </c>
      <c r="C235">
        <f>(C233)*0.0043</f>
        <v>2.6273000000000001E-2</v>
      </c>
      <c r="D235" t="s">
        <v>139</v>
      </c>
      <c r="E235">
        <v>25</v>
      </c>
      <c r="F235" t="s">
        <v>38</v>
      </c>
      <c r="G235" t="s">
        <v>91</v>
      </c>
      <c r="H235">
        <v>1000</v>
      </c>
      <c r="I235">
        <v>24</v>
      </c>
      <c r="J235">
        <v>2021</v>
      </c>
    </row>
    <row r="236" spans="1:10">
      <c r="A236" t="s">
        <v>89</v>
      </c>
      <c r="B236" t="s">
        <v>37</v>
      </c>
      <c r="C236">
        <f>9.83</f>
        <v>9.83</v>
      </c>
      <c r="D236" t="s">
        <v>138</v>
      </c>
      <c r="E236">
        <v>25</v>
      </c>
      <c r="G236" t="s">
        <v>92</v>
      </c>
      <c r="H236">
        <v>1000</v>
      </c>
      <c r="I236">
        <v>24</v>
      </c>
      <c r="J236">
        <v>2021</v>
      </c>
    </row>
    <row r="237" spans="1:10">
      <c r="A237" t="s">
        <v>89</v>
      </c>
      <c r="B237" t="s">
        <v>42</v>
      </c>
      <c r="C237">
        <f>0.52^0.5</f>
        <v>0.72111025509279791</v>
      </c>
      <c r="E237">
        <v>25</v>
      </c>
      <c r="F237" t="s">
        <v>93</v>
      </c>
      <c r="G237" t="s">
        <v>63</v>
      </c>
      <c r="H237">
        <v>1000</v>
      </c>
      <c r="I237">
        <v>24</v>
      </c>
      <c r="J237">
        <v>2021</v>
      </c>
    </row>
    <row r="238" spans="1:10">
      <c r="A238" t="s">
        <v>89</v>
      </c>
      <c r="B238" t="s">
        <v>44</v>
      </c>
      <c r="C238">
        <v>60</v>
      </c>
      <c r="D238" t="s">
        <v>45</v>
      </c>
      <c r="E238">
        <v>25</v>
      </c>
      <c r="G238" t="s">
        <v>63</v>
      </c>
      <c r="H238">
        <v>1000</v>
      </c>
      <c r="I238">
        <v>24</v>
      </c>
      <c r="J238">
        <v>2021</v>
      </c>
    </row>
    <row r="239" spans="1:10">
      <c r="A239" t="s">
        <v>86</v>
      </c>
      <c r="B239" t="s">
        <v>44</v>
      </c>
      <c r="C239">
        <v>60</v>
      </c>
      <c r="D239" t="s">
        <v>45</v>
      </c>
      <c r="E239">
        <v>25</v>
      </c>
      <c r="G239" t="s">
        <v>63</v>
      </c>
      <c r="H239">
        <v>1000</v>
      </c>
      <c r="I239">
        <v>24</v>
      </c>
      <c r="J239">
        <v>2021</v>
      </c>
    </row>
    <row r="240" spans="1:10">
      <c r="A240" s="1" t="s">
        <v>94</v>
      </c>
      <c r="B240" t="s">
        <v>24</v>
      </c>
      <c r="C240">
        <v>64</v>
      </c>
      <c r="D240" t="s">
        <v>25</v>
      </c>
      <c r="E240">
        <v>25</v>
      </c>
      <c r="F240" t="s">
        <v>95</v>
      </c>
      <c r="G240" t="s">
        <v>96</v>
      </c>
      <c r="H240">
        <v>10</v>
      </c>
      <c r="I240">
        <v>24</v>
      </c>
      <c r="J240">
        <v>2030</v>
      </c>
    </row>
    <row r="241" spans="1:10">
      <c r="A241" t="s">
        <v>97</v>
      </c>
      <c r="B241" t="s">
        <v>24</v>
      </c>
      <c r="C241">
        <v>623</v>
      </c>
      <c r="D241" t="s">
        <v>30</v>
      </c>
      <c r="E241">
        <v>25</v>
      </c>
      <c r="F241" t="s">
        <v>98</v>
      </c>
      <c r="G241" t="s">
        <v>96</v>
      </c>
      <c r="H241">
        <v>10</v>
      </c>
      <c r="I241">
        <v>24</v>
      </c>
      <c r="J241">
        <v>2030</v>
      </c>
    </row>
    <row r="242" spans="1:10">
      <c r="A242" t="s">
        <v>97</v>
      </c>
      <c r="B242" t="s">
        <v>24</v>
      </c>
      <c r="C242">
        <v>392</v>
      </c>
      <c r="D242" t="s">
        <v>30</v>
      </c>
      <c r="E242">
        <v>25</v>
      </c>
      <c r="F242" t="s">
        <v>99</v>
      </c>
      <c r="G242" t="s">
        <v>96</v>
      </c>
      <c r="H242">
        <v>10</v>
      </c>
      <c r="I242">
        <v>24</v>
      </c>
      <c r="J242">
        <v>2030</v>
      </c>
    </row>
    <row r="243" spans="1:10">
      <c r="A243" t="s">
        <v>97</v>
      </c>
      <c r="B243" t="s">
        <v>24</v>
      </c>
      <c r="C243">
        <v>551.66999999999996</v>
      </c>
      <c r="D243" t="s">
        <v>30</v>
      </c>
      <c r="E243">
        <v>25</v>
      </c>
      <c r="F243" t="s">
        <v>100</v>
      </c>
      <c r="G243" t="s">
        <v>96</v>
      </c>
      <c r="H243">
        <v>10</v>
      </c>
      <c r="I243">
        <v>24</v>
      </c>
      <c r="J243">
        <v>2030</v>
      </c>
    </row>
    <row r="244" spans="1:10">
      <c r="A244" t="s">
        <v>94</v>
      </c>
      <c r="B244" t="s">
        <v>37</v>
      </c>
      <c r="C244">
        <f>(C240)*0.0043</f>
        <v>0.2752</v>
      </c>
      <c r="D244" t="s">
        <v>139</v>
      </c>
      <c r="E244">
        <v>25</v>
      </c>
      <c r="F244" t="s">
        <v>38</v>
      </c>
      <c r="G244" t="s">
        <v>39</v>
      </c>
      <c r="H244">
        <v>10</v>
      </c>
      <c r="I244">
        <v>24</v>
      </c>
      <c r="J244">
        <v>2030</v>
      </c>
    </row>
    <row r="245" spans="1:10">
      <c r="A245" t="s">
        <v>97</v>
      </c>
      <c r="B245" t="s">
        <v>37</v>
      </c>
      <c r="C245">
        <v>15.59</v>
      </c>
      <c r="D245" t="s">
        <v>138</v>
      </c>
      <c r="E245">
        <v>25</v>
      </c>
      <c r="G245" t="s">
        <v>101</v>
      </c>
      <c r="H245">
        <v>10</v>
      </c>
      <c r="I245">
        <v>24</v>
      </c>
      <c r="J245">
        <v>2030</v>
      </c>
    </row>
    <row r="246" spans="1:10">
      <c r="A246" t="s">
        <v>97</v>
      </c>
      <c r="B246" t="s">
        <v>42</v>
      </c>
      <c r="C246">
        <f>0.8^0.5</f>
        <v>0.89442719099991586</v>
      </c>
      <c r="E246">
        <v>25</v>
      </c>
      <c r="F246" t="s">
        <v>102</v>
      </c>
      <c r="G246" t="s">
        <v>96</v>
      </c>
      <c r="H246">
        <v>10</v>
      </c>
      <c r="I246">
        <v>24</v>
      </c>
      <c r="J246">
        <v>2030</v>
      </c>
    </row>
    <row r="247" spans="1:10">
      <c r="A247" t="s">
        <v>97</v>
      </c>
      <c r="B247" t="s">
        <v>44</v>
      </c>
      <c r="C247">
        <v>60</v>
      </c>
      <c r="D247" t="s">
        <v>45</v>
      </c>
      <c r="E247">
        <v>25</v>
      </c>
      <c r="G247" t="s">
        <v>96</v>
      </c>
      <c r="H247">
        <v>10</v>
      </c>
      <c r="I247">
        <v>24</v>
      </c>
      <c r="J247">
        <v>2030</v>
      </c>
    </row>
    <row r="248" spans="1:10">
      <c r="A248" t="s">
        <v>94</v>
      </c>
      <c r="B248" t="s">
        <v>44</v>
      </c>
      <c r="C248">
        <v>60</v>
      </c>
      <c r="D248" t="s">
        <v>45</v>
      </c>
      <c r="E248">
        <v>25</v>
      </c>
      <c r="G248" t="s">
        <v>96</v>
      </c>
      <c r="H248">
        <v>10</v>
      </c>
      <c r="I248">
        <v>24</v>
      </c>
      <c r="J248">
        <v>2030</v>
      </c>
    </row>
    <row r="249" spans="1:10">
      <c r="A249" s="2" t="s">
        <v>94</v>
      </c>
      <c r="B249" t="s">
        <v>24</v>
      </c>
      <c r="C249">
        <v>64</v>
      </c>
      <c r="D249" t="s">
        <v>25</v>
      </c>
      <c r="E249">
        <v>25</v>
      </c>
      <c r="F249" t="s">
        <v>95</v>
      </c>
      <c r="G249" t="s">
        <v>96</v>
      </c>
      <c r="H249">
        <v>10</v>
      </c>
      <c r="I249">
        <v>24</v>
      </c>
      <c r="J249">
        <v>2021</v>
      </c>
    </row>
    <row r="250" spans="1:10">
      <c r="A250" t="s">
        <v>97</v>
      </c>
      <c r="B250" t="s">
        <v>24</v>
      </c>
      <c r="C250">
        <v>623</v>
      </c>
      <c r="D250" t="s">
        <v>30</v>
      </c>
      <c r="E250">
        <v>25</v>
      </c>
      <c r="F250" t="s">
        <v>98</v>
      </c>
      <c r="G250" t="s">
        <v>96</v>
      </c>
      <c r="H250">
        <v>10</v>
      </c>
      <c r="I250">
        <v>24</v>
      </c>
      <c r="J250">
        <v>2021</v>
      </c>
    </row>
    <row r="251" spans="1:10">
      <c r="A251" t="s">
        <v>97</v>
      </c>
      <c r="B251" t="s">
        <v>24</v>
      </c>
      <c r="C251">
        <v>392</v>
      </c>
      <c r="D251" t="s">
        <v>30</v>
      </c>
      <c r="E251">
        <v>25</v>
      </c>
      <c r="F251" t="s">
        <v>99</v>
      </c>
      <c r="G251" t="s">
        <v>96</v>
      </c>
      <c r="H251">
        <v>10</v>
      </c>
      <c r="I251">
        <v>24</v>
      </c>
      <c r="J251">
        <v>2021</v>
      </c>
    </row>
    <row r="252" spans="1:10">
      <c r="A252" t="s">
        <v>97</v>
      </c>
      <c r="B252" t="s">
        <v>24</v>
      </c>
      <c r="C252">
        <v>551.66999999999996</v>
      </c>
      <c r="D252" t="s">
        <v>30</v>
      </c>
      <c r="E252">
        <v>25</v>
      </c>
      <c r="F252" t="s">
        <v>100</v>
      </c>
      <c r="G252" t="s">
        <v>96</v>
      </c>
      <c r="H252">
        <v>10</v>
      </c>
      <c r="I252">
        <v>24</v>
      </c>
      <c r="J252">
        <v>2021</v>
      </c>
    </row>
    <row r="253" spans="1:10">
      <c r="A253" t="s">
        <v>94</v>
      </c>
      <c r="B253" t="s">
        <v>37</v>
      </c>
      <c r="C253">
        <f>(C249)*0.0043</f>
        <v>0.2752</v>
      </c>
      <c r="D253" t="s">
        <v>139</v>
      </c>
      <c r="E253">
        <v>25</v>
      </c>
      <c r="F253" t="s">
        <v>38</v>
      </c>
      <c r="G253" t="s">
        <v>39</v>
      </c>
      <c r="H253">
        <v>10</v>
      </c>
      <c r="I253">
        <v>24</v>
      </c>
      <c r="J253">
        <v>2021</v>
      </c>
    </row>
    <row r="254" spans="1:10">
      <c r="A254" t="s">
        <v>97</v>
      </c>
      <c r="B254" t="s">
        <v>37</v>
      </c>
      <c r="C254">
        <v>15.59</v>
      </c>
      <c r="D254" t="s">
        <v>138</v>
      </c>
      <c r="E254">
        <v>25</v>
      </c>
      <c r="G254" t="s">
        <v>101</v>
      </c>
      <c r="H254">
        <v>10</v>
      </c>
      <c r="I254">
        <v>24</v>
      </c>
      <c r="J254">
        <v>2021</v>
      </c>
    </row>
    <row r="255" spans="1:10">
      <c r="A255" t="s">
        <v>97</v>
      </c>
      <c r="B255" t="s">
        <v>42</v>
      </c>
      <c r="C255">
        <f>0.8^0.5</f>
        <v>0.89442719099991586</v>
      </c>
      <c r="E255">
        <v>25</v>
      </c>
      <c r="F255" t="s">
        <v>102</v>
      </c>
      <c r="G255" t="s">
        <v>96</v>
      </c>
      <c r="H255">
        <v>10</v>
      </c>
      <c r="I255">
        <v>24</v>
      </c>
      <c r="J255">
        <v>2021</v>
      </c>
    </row>
    <row r="256" spans="1:10">
      <c r="A256" t="s">
        <v>97</v>
      </c>
      <c r="B256" t="s">
        <v>44</v>
      </c>
      <c r="C256">
        <v>60</v>
      </c>
      <c r="D256" t="s">
        <v>45</v>
      </c>
      <c r="E256">
        <v>25</v>
      </c>
      <c r="G256" t="s">
        <v>96</v>
      </c>
      <c r="H256">
        <v>10</v>
      </c>
      <c r="I256">
        <v>24</v>
      </c>
      <c r="J256">
        <v>2021</v>
      </c>
    </row>
    <row r="257" spans="1:10">
      <c r="A257" t="s">
        <v>94</v>
      </c>
      <c r="B257" t="s">
        <v>44</v>
      </c>
      <c r="C257">
        <v>60</v>
      </c>
      <c r="D257" t="s">
        <v>45</v>
      </c>
      <c r="E257">
        <v>25</v>
      </c>
      <c r="G257" t="s">
        <v>96</v>
      </c>
      <c r="H257">
        <v>10</v>
      </c>
      <c r="I257">
        <v>24</v>
      </c>
      <c r="J257">
        <v>2030</v>
      </c>
    </row>
    <row r="258" spans="1:10">
      <c r="A258" s="1" t="s">
        <v>103</v>
      </c>
      <c r="B258" t="s">
        <v>24</v>
      </c>
      <c r="C258">
        <f>C265*0.85</f>
        <v>148.75</v>
      </c>
      <c r="D258" t="s">
        <v>25</v>
      </c>
      <c r="E258">
        <v>25</v>
      </c>
      <c r="F258" t="s">
        <v>104</v>
      </c>
      <c r="G258" t="s">
        <v>105</v>
      </c>
      <c r="H258">
        <v>1000</v>
      </c>
      <c r="I258">
        <v>24</v>
      </c>
      <c r="J258">
        <v>2030</v>
      </c>
    </row>
    <row r="259" spans="1:10">
      <c r="A259" t="s">
        <v>106</v>
      </c>
      <c r="B259" t="s">
        <v>24</v>
      </c>
      <c r="C259">
        <f>C266</f>
        <v>466</v>
      </c>
      <c r="D259" t="s">
        <v>30</v>
      </c>
      <c r="E259">
        <v>25</v>
      </c>
      <c r="F259" t="s">
        <v>31</v>
      </c>
      <c r="G259" t="s">
        <v>107</v>
      </c>
      <c r="H259">
        <v>1000</v>
      </c>
      <c r="I259">
        <v>24</v>
      </c>
      <c r="J259">
        <v>2030</v>
      </c>
    </row>
    <row r="260" spans="1:10">
      <c r="A260" t="s">
        <v>103</v>
      </c>
      <c r="B260" t="s">
        <v>24</v>
      </c>
      <c r="C260">
        <v>27.73</v>
      </c>
      <c r="D260" t="s">
        <v>25</v>
      </c>
      <c r="E260">
        <v>25</v>
      </c>
      <c r="F260" t="s">
        <v>108</v>
      </c>
      <c r="G260" t="s">
        <v>109</v>
      </c>
      <c r="H260">
        <v>1000</v>
      </c>
      <c r="I260">
        <v>24</v>
      </c>
      <c r="J260">
        <v>2030</v>
      </c>
    </row>
    <row r="261" spans="1:10">
      <c r="A261" t="s">
        <v>106</v>
      </c>
      <c r="B261" t="s">
        <v>37</v>
      </c>
      <c r="C261">
        <v>47</v>
      </c>
      <c r="D261" t="s">
        <v>138</v>
      </c>
      <c r="E261">
        <v>25</v>
      </c>
      <c r="G261" t="s">
        <v>110</v>
      </c>
      <c r="H261">
        <v>1000</v>
      </c>
      <c r="I261">
        <v>24</v>
      </c>
      <c r="J261">
        <v>2030</v>
      </c>
    </row>
    <row r="262" spans="1:10">
      <c r="A262" t="s">
        <v>106</v>
      </c>
      <c r="B262" t="s">
        <v>42</v>
      </c>
      <c r="C262">
        <f>0.86^0.5</f>
        <v>0.92736184954957035</v>
      </c>
      <c r="E262">
        <v>25</v>
      </c>
      <c r="F262" t="s">
        <v>111</v>
      </c>
      <c r="G262" t="s">
        <v>112</v>
      </c>
      <c r="H262">
        <v>1000</v>
      </c>
      <c r="I262">
        <v>24</v>
      </c>
      <c r="J262">
        <v>2030</v>
      </c>
    </row>
    <row r="263" spans="1:10">
      <c r="A263" t="s">
        <v>106</v>
      </c>
      <c r="B263" t="s">
        <v>44</v>
      </c>
      <c r="C263">
        <v>41.7</v>
      </c>
      <c r="D263" t="s">
        <v>45</v>
      </c>
      <c r="E263">
        <v>25</v>
      </c>
      <c r="G263" t="s">
        <v>112</v>
      </c>
      <c r="H263">
        <v>1000</v>
      </c>
      <c r="I263">
        <v>24</v>
      </c>
      <c r="J263">
        <v>2030</v>
      </c>
    </row>
    <row r="264" spans="1:10">
      <c r="A264" t="s">
        <v>103</v>
      </c>
      <c r="B264" t="s">
        <v>44</v>
      </c>
      <c r="C264">
        <v>41.7</v>
      </c>
      <c r="D264" t="s">
        <v>45</v>
      </c>
      <c r="E264">
        <v>25</v>
      </c>
      <c r="G264" t="s">
        <v>112</v>
      </c>
      <c r="H264">
        <v>1000</v>
      </c>
      <c r="I264">
        <v>24</v>
      </c>
      <c r="J264">
        <v>2030</v>
      </c>
    </row>
    <row r="265" spans="1:10">
      <c r="A265" s="2" t="s">
        <v>103</v>
      </c>
      <c r="B265" t="s">
        <v>24</v>
      </c>
      <c r="C265">
        <v>175</v>
      </c>
      <c r="D265" t="s">
        <v>25</v>
      </c>
      <c r="E265">
        <v>25</v>
      </c>
      <c r="F265" t="s">
        <v>104</v>
      </c>
      <c r="G265" t="s">
        <v>113</v>
      </c>
      <c r="H265">
        <v>1000</v>
      </c>
      <c r="I265">
        <v>24</v>
      </c>
      <c r="J265">
        <v>2021</v>
      </c>
    </row>
    <row r="266" spans="1:10">
      <c r="A266" t="s">
        <v>106</v>
      </c>
      <c r="B266" t="s">
        <v>24</v>
      </c>
      <c r="C266">
        <v>466</v>
      </c>
      <c r="D266" t="s">
        <v>30</v>
      </c>
      <c r="E266">
        <v>25</v>
      </c>
      <c r="F266" t="s">
        <v>31</v>
      </c>
      <c r="G266" t="s">
        <v>114</v>
      </c>
      <c r="H266">
        <v>1000</v>
      </c>
      <c r="I266">
        <v>24</v>
      </c>
      <c r="J266">
        <v>2021</v>
      </c>
    </row>
    <row r="267" spans="1:10">
      <c r="A267" t="s">
        <v>103</v>
      </c>
      <c r="B267" t="s">
        <v>24</v>
      </c>
      <c r="C267">
        <v>31.7</v>
      </c>
      <c r="D267" t="s">
        <v>25</v>
      </c>
      <c r="E267">
        <v>25</v>
      </c>
      <c r="F267" t="s">
        <v>108</v>
      </c>
      <c r="G267" t="s">
        <v>109</v>
      </c>
      <c r="H267">
        <v>1000</v>
      </c>
      <c r="I267">
        <v>24</v>
      </c>
      <c r="J267">
        <v>2021</v>
      </c>
    </row>
    <row r="268" spans="1:10">
      <c r="A268" t="s">
        <v>106</v>
      </c>
      <c r="B268" t="s">
        <v>37</v>
      </c>
      <c r="C268">
        <v>47</v>
      </c>
      <c r="D268" t="s">
        <v>138</v>
      </c>
      <c r="E268">
        <v>25</v>
      </c>
      <c r="G268" t="s">
        <v>110</v>
      </c>
      <c r="H268">
        <v>1000</v>
      </c>
      <c r="I268">
        <v>24</v>
      </c>
      <c r="J268">
        <v>2021</v>
      </c>
    </row>
    <row r="269" spans="1:10">
      <c r="A269" t="s">
        <v>106</v>
      </c>
      <c r="B269" t="s">
        <v>42</v>
      </c>
      <c r="C269">
        <f>0.86^0.5</f>
        <v>0.92736184954957035</v>
      </c>
      <c r="E269">
        <v>25</v>
      </c>
      <c r="F269" t="s">
        <v>111</v>
      </c>
      <c r="G269" t="s">
        <v>112</v>
      </c>
      <c r="H269">
        <v>1000</v>
      </c>
      <c r="I269">
        <v>24</v>
      </c>
      <c r="J269">
        <v>2021</v>
      </c>
    </row>
    <row r="270" spans="1:10">
      <c r="A270" t="s">
        <v>106</v>
      </c>
      <c r="B270" t="s">
        <v>44</v>
      </c>
      <c r="C270">
        <v>41.7</v>
      </c>
      <c r="D270" t="s">
        <v>45</v>
      </c>
      <c r="E270">
        <v>25</v>
      </c>
      <c r="G270" t="s">
        <v>112</v>
      </c>
      <c r="H270">
        <v>1000</v>
      </c>
      <c r="I270">
        <v>24</v>
      </c>
      <c r="J270">
        <v>2021</v>
      </c>
    </row>
    <row r="271" spans="1:10">
      <c r="A271" t="s">
        <v>103</v>
      </c>
      <c r="B271" t="s">
        <v>44</v>
      </c>
      <c r="C271">
        <v>41.7</v>
      </c>
      <c r="D271" t="s">
        <v>45</v>
      </c>
      <c r="E271">
        <v>25</v>
      </c>
      <c r="G271" t="s">
        <v>112</v>
      </c>
      <c r="H271">
        <v>1000</v>
      </c>
      <c r="I271">
        <v>24</v>
      </c>
      <c r="J271">
        <v>2021</v>
      </c>
    </row>
    <row r="272" spans="1:10">
      <c r="A272" s="1" t="s">
        <v>115</v>
      </c>
      <c r="B272" t="s">
        <v>24</v>
      </c>
      <c r="C272">
        <f>C279*0.85</f>
        <v>108.8</v>
      </c>
      <c r="D272" t="s">
        <v>25</v>
      </c>
      <c r="E272">
        <v>25</v>
      </c>
      <c r="F272" t="s">
        <v>104</v>
      </c>
      <c r="G272" t="s">
        <v>105</v>
      </c>
      <c r="H272">
        <v>1000</v>
      </c>
      <c r="I272">
        <v>24</v>
      </c>
      <c r="J272">
        <v>2030</v>
      </c>
    </row>
    <row r="273" spans="1:10">
      <c r="A273" s="3" t="s">
        <v>115</v>
      </c>
      <c r="B273" t="s">
        <v>24</v>
      </c>
      <c r="C273">
        <f>C280</f>
        <v>410</v>
      </c>
      <c r="D273" t="s">
        <v>30</v>
      </c>
      <c r="E273">
        <v>25</v>
      </c>
      <c r="F273" t="s">
        <v>31</v>
      </c>
      <c r="G273" t="s">
        <v>107</v>
      </c>
      <c r="H273">
        <v>1000</v>
      </c>
      <c r="I273">
        <v>24</v>
      </c>
      <c r="J273">
        <v>2030</v>
      </c>
    </row>
    <row r="274" spans="1:10">
      <c r="A274" s="3" t="s">
        <v>116</v>
      </c>
      <c r="B274" t="s">
        <v>24</v>
      </c>
      <c r="C274">
        <v>27.73</v>
      </c>
      <c r="D274" t="s">
        <v>25</v>
      </c>
      <c r="E274">
        <v>25</v>
      </c>
      <c r="F274" t="s">
        <v>108</v>
      </c>
      <c r="G274" t="s">
        <v>109</v>
      </c>
      <c r="H274">
        <v>1000</v>
      </c>
      <c r="I274">
        <v>24</v>
      </c>
      <c r="J274">
        <v>2030</v>
      </c>
    </row>
    <row r="275" spans="1:10">
      <c r="A275" s="3" t="s">
        <v>116</v>
      </c>
      <c r="B275" t="s">
        <v>37</v>
      </c>
      <c r="C275">
        <v>16</v>
      </c>
      <c r="D275" t="s">
        <v>138</v>
      </c>
      <c r="E275">
        <v>25</v>
      </c>
      <c r="G275" t="s">
        <v>110</v>
      </c>
      <c r="H275">
        <v>1000</v>
      </c>
      <c r="I275">
        <v>24</v>
      </c>
      <c r="J275">
        <v>2030</v>
      </c>
    </row>
    <row r="276" spans="1:10">
      <c r="A276" s="3" t="s">
        <v>115</v>
      </c>
      <c r="B276" t="s">
        <v>42</v>
      </c>
      <c r="C276">
        <f>((0.785+0.84)/2)^0.5</f>
        <v>0.90138781886599728</v>
      </c>
      <c r="E276">
        <v>25</v>
      </c>
      <c r="F276" t="s">
        <v>117</v>
      </c>
      <c r="G276" t="s">
        <v>118</v>
      </c>
      <c r="H276">
        <v>1000</v>
      </c>
      <c r="I276">
        <v>24</v>
      </c>
      <c r="J276">
        <v>2030</v>
      </c>
    </row>
    <row r="277" spans="1:10">
      <c r="A277" s="3" t="s">
        <v>115</v>
      </c>
      <c r="B277" t="s">
        <v>44</v>
      </c>
      <c r="C277">
        <v>60</v>
      </c>
      <c r="D277" t="s">
        <v>45</v>
      </c>
      <c r="E277">
        <v>25</v>
      </c>
      <c r="G277" t="s">
        <v>118</v>
      </c>
      <c r="H277">
        <v>1000</v>
      </c>
      <c r="I277">
        <v>24</v>
      </c>
      <c r="J277">
        <v>2030</v>
      </c>
    </row>
    <row r="278" spans="1:10">
      <c r="A278" t="s">
        <v>115</v>
      </c>
      <c r="B278" t="s">
        <v>44</v>
      </c>
      <c r="C278">
        <v>60</v>
      </c>
      <c r="D278" t="s">
        <v>45</v>
      </c>
      <c r="E278">
        <v>25</v>
      </c>
      <c r="G278" t="s">
        <v>118</v>
      </c>
      <c r="H278">
        <v>1000</v>
      </c>
      <c r="I278">
        <v>24</v>
      </c>
      <c r="J278">
        <v>2030</v>
      </c>
    </row>
    <row r="279" spans="1:10">
      <c r="A279" t="s">
        <v>116</v>
      </c>
      <c r="B279" t="s">
        <v>24</v>
      </c>
      <c r="C279">
        <v>128</v>
      </c>
      <c r="D279" t="s">
        <v>25</v>
      </c>
      <c r="E279">
        <v>25</v>
      </c>
      <c r="F279" t="s">
        <v>104</v>
      </c>
      <c r="G279" t="s">
        <v>113</v>
      </c>
      <c r="H279">
        <v>1000</v>
      </c>
      <c r="I279">
        <v>24</v>
      </c>
      <c r="J279">
        <v>2021</v>
      </c>
    </row>
    <row r="280" spans="1:10">
      <c r="A280" t="s">
        <v>115</v>
      </c>
      <c r="B280" t="s">
        <v>24</v>
      </c>
      <c r="C280">
        <v>410</v>
      </c>
      <c r="D280" t="s">
        <v>30</v>
      </c>
      <c r="E280">
        <v>25</v>
      </c>
      <c r="F280" t="s">
        <v>31</v>
      </c>
      <c r="G280" t="s">
        <v>114</v>
      </c>
      <c r="H280">
        <v>1000</v>
      </c>
      <c r="I280">
        <v>24</v>
      </c>
      <c r="J280">
        <v>2021</v>
      </c>
    </row>
    <row r="281" spans="1:10">
      <c r="A281" t="s">
        <v>116</v>
      </c>
      <c r="B281" t="s">
        <v>24</v>
      </c>
      <c r="C281">
        <v>31.7</v>
      </c>
      <c r="D281" t="s">
        <v>25</v>
      </c>
      <c r="E281">
        <v>25</v>
      </c>
      <c r="F281" t="s">
        <v>108</v>
      </c>
      <c r="G281" t="s">
        <v>109</v>
      </c>
      <c r="H281">
        <v>1000</v>
      </c>
      <c r="I281">
        <v>24</v>
      </c>
      <c r="J281">
        <v>2021</v>
      </c>
    </row>
    <row r="282" spans="1:10">
      <c r="A282" t="s">
        <v>115</v>
      </c>
      <c r="B282" t="s">
        <v>37</v>
      </c>
      <c r="C282">
        <v>16</v>
      </c>
      <c r="D282" t="s">
        <v>138</v>
      </c>
      <c r="E282">
        <v>25</v>
      </c>
      <c r="G282" t="s">
        <v>110</v>
      </c>
      <c r="H282">
        <v>1000</v>
      </c>
      <c r="I282">
        <v>24</v>
      </c>
      <c r="J282">
        <v>2021</v>
      </c>
    </row>
    <row r="283" spans="1:10">
      <c r="A283" t="s">
        <v>116</v>
      </c>
      <c r="B283" t="s">
        <v>42</v>
      </c>
      <c r="C283">
        <f>((0.785+0.84)/2)^0.5</f>
        <v>0.90138781886599728</v>
      </c>
      <c r="E283">
        <v>25</v>
      </c>
      <c r="F283" t="s">
        <v>117</v>
      </c>
      <c r="G283" t="s">
        <v>118</v>
      </c>
      <c r="H283">
        <v>1000</v>
      </c>
      <c r="I283">
        <v>24</v>
      </c>
      <c r="J283">
        <v>2021</v>
      </c>
    </row>
    <row r="284" spans="1:10">
      <c r="A284" t="s">
        <v>116</v>
      </c>
      <c r="B284" t="s">
        <v>44</v>
      </c>
      <c r="C284">
        <v>60</v>
      </c>
      <c r="D284" t="s">
        <v>45</v>
      </c>
      <c r="E284">
        <v>25</v>
      </c>
      <c r="G284" t="s">
        <v>118</v>
      </c>
      <c r="H284">
        <v>1000</v>
      </c>
      <c r="I284">
        <v>24</v>
      </c>
      <c r="J284">
        <v>2021</v>
      </c>
    </row>
    <row r="285" spans="1:10">
      <c r="A285" t="s">
        <v>115</v>
      </c>
      <c r="B285" t="s">
        <v>44</v>
      </c>
      <c r="C285">
        <v>60</v>
      </c>
      <c r="D285" t="s">
        <v>45</v>
      </c>
      <c r="E285">
        <v>25</v>
      </c>
      <c r="G285" t="s">
        <v>118</v>
      </c>
      <c r="H285">
        <v>1000</v>
      </c>
      <c r="I285">
        <v>24</v>
      </c>
      <c r="J285">
        <v>2021</v>
      </c>
    </row>
    <row r="286" spans="1:10">
      <c r="A286" s="1" t="s">
        <v>119</v>
      </c>
      <c r="B286" t="s">
        <v>24</v>
      </c>
      <c r="C286">
        <f>C293*0.85</f>
        <v>79.899999999999991</v>
      </c>
      <c r="D286" t="s">
        <v>25</v>
      </c>
      <c r="E286">
        <v>25</v>
      </c>
      <c r="F286" t="s">
        <v>104</v>
      </c>
      <c r="G286" t="s">
        <v>105</v>
      </c>
      <c r="H286">
        <v>1000</v>
      </c>
      <c r="I286">
        <v>24</v>
      </c>
      <c r="J286">
        <v>2030</v>
      </c>
    </row>
    <row r="287" spans="1:10">
      <c r="A287" t="s">
        <v>119</v>
      </c>
      <c r="B287" t="s">
        <v>24</v>
      </c>
      <c r="C287">
        <f>C294</f>
        <v>1015</v>
      </c>
      <c r="D287" t="s">
        <v>30</v>
      </c>
      <c r="E287">
        <v>25</v>
      </c>
      <c r="F287" t="s">
        <v>31</v>
      </c>
      <c r="G287" t="s">
        <v>107</v>
      </c>
      <c r="H287">
        <v>1000</v>
      </c>
      <c r="I287">
        <v>24</v>
      </c>
      <c r="J287">
        <v>2030</v>
      </c>
    </row>
    <row r="288" spans="1:10">
      <c r="A288" s="3" t="s">
        <v>120</v>
      </c>
      <c r="B288" t="s">
        <v>24</v>
      </c>
      <c r="C288">
        <v>27.73</v>
      </c>
      <c r="D288" t="s">
        <v>25</v>
      </c>
      <c r="E288">
        <v>25</v>
      </c>
      <c r="F288" t="s">
        <v>108</v>
      </c>
      <c r="G288" t="s">
        <v>109</v>
      </c>
      <c r="H288">
        <v>1000</v>
      </c>
      <c r="I288">
        <v>24</v>
      </c>
      <c r="J288">
        <v>2030</v>
      </c>
    </row>
    <row r="289" spans="1:10">
      <c r="A289" s="3" t="s">
        <v>120</v>
      </c>
      <c r="B289" t="s">
        <v>37</v>
      </c>
      <c r="C289">
        <v>16</v>
      </c>
      <c r="D289" t="s">
        <v>138</v>
      </c>
      <c r="E289">
        <v>25</v>
      </c>
      <c r="G289" t="s">
        <v>110</v>
      </c>
      <c r="H289">
        <v>1000</v>
      </c>
      <c r="I289">
        <v>24</v>
      </c>
      <c r="J289">
        <v>2030</v>
      </c>
    </row>
    <row r="290" spans="1:10">
      <c r="A290" s="3" t="s">
        <v>119</v>
      </c>
      <c r="B290" t="s">
        <v>42</v>
      </c>
      <c r="C290">
        <f>((0.785+0.84)/2)^0.5</f>
        <v>0.90138781886599728</v>
      </c>
      <c r="E290">
        <v>25</v>
      </c>
      <c r="F290" t="s">
        <v>117</v>
      </c>
      <c r="G290" t="s">
        <v>118</v>
      </c>
      <c r="H290">
        <v>1000</v>
      </c>
      <c r="I290">
        <v>24</v>
      </c>
      <c r="J290">
        <v>2030</v>
      </c>
    </row>
    <row r="291" spans="1:10">
      <c r="A291" s="3" t="s">
        <v>119</v>
      </c>
      <c r="B291" t="s">
        <v>44</v>
      </c>
      <c r="C291">
        <v>60</v>
      </c>
      <c r="D291" t="s">
        <v>45</v>
      </c>
      <c r="E291">
        <v>25</v>
      </c>
      <c r="G291" t="s">
        <v>118</v>
      </c>
      <c r="H291">
        <v>1000</v>
      </c>
      <c r="I291">
        <v>24</v>
      </c>
      <c r="J291">
        <v>2030</v>
      </c>
    </row>
    <row r="292" spans="1:10">
      <c r="A292" s="3" t="s">
        <v>119</v>
      </c>
      <c r="B292" t="s">
        <v>44</v>
      </c>
      <c r="C292">
        <v>60</v>
      </c>
      <c r="D292" t="s">
        <v>45</v>
      </c>
      <c r="E292">
        <v>25</v>
      </c>
      <c r="G292" t="s">
        <v>118</v>
      </c>
      <c r="H292">
        <v>1000</v>
      </c>
      <c r="I292">
        <v>24</v>
      </c>
      <c r="J292">
        <v>2030</v>
      </c>
    </row>
    <row r="293" spans="1:10">
      <c r="A293" t="s">
        <v>120</v>
      </c>
      <c r="B293" t="s">
        <v>24</v>
      </c>
      <c r="C293">
        <v>94</v>
      </c>
      <c r="D293" t="s">
        <v>25</v>
      </c>
      <c r="E293">
        <v>25</v>
      </c>
      <c r="F293" t="s">
        <v>104</v>
      </c>
      <c r="G293" t="s">
        <v>113</v>
      </c>
      <c r="H293">
        <v>1000</v>
      </c>
      <c r="I293">
        <v>24</v>
      </c>
      <c r="J293">
        <v>2021</v>
      </c>
    </row>
    <row r="294" spans="1:10">
      <c r="A294" t="s">
        <v>119</v>
      </c>
      <c r="B294" t="s">
        <v>24</v>
      </c>
      <c r="C294">
        <v>1015</v>
      </c>
      <c r="D294" t="s">
        <v>30</v>
      </c>
      <c r="E294">
        <v>25</v>
      </c>
      <c r="F294" t="s">
        <v>31</v>
      </c>
      <c r="G294" t="s">
        <v>114</v>
      </c>
      <c r="H294">
        <v>1000</v>
      </c>
      <c r="I294">
        <v>24</v>
      </c>
      <c r="J294">
        <v>2021</v>
      </c>
    </row>
    <row r="295" spans="1:10">
      <c r="A295" t="s">
        <v>120</v>
      </c>
      <c r="B295" t="s">
        <v>24</v>
      </c>
      <c r="C295">
        <v>31.7</v>
      </c>
      <c r="D295" t="s">
        <v>25</v>
      </c>
      <c r="E295">
        <v>25</v>
      </c>
      <c r="F295" t="s">
        <v>108</v>
      </c>
      <c r="G295" t="s">
        <v>109</v>
      </c>
      <c r="H295">
        <v>1000</v>
      </c>
      <c r="I295">
        <v>24</v>
      </c>
      <c r="J295">
        <v>2021</v>
      </c>
    </row>
    <row r="296" spans="1:10">
      <c r="A296" t="s">
        <v>119</v>
      </c>
      <c r="B296" t="s">
        <v>37</v>
      </c>
      <c r="C296">
        <v>16</v>
      </c>
      <c r="D296" t="s">
        <v>138</v>
      </c>
      <c r="E296">
        <v>25</v>
      </c>
      <c r="G296" t="s">
        <v>110</v>
      </c>
      <c r="H296">
        <v>1000</v>
      </c>
      <c r="I296">
        <v>24</v>
      </c>
      <c r="J296">
        <v>2021</v>
      </c>
    </row>
    <row r="297" spans="1:10">
      <c r="A297" t="s">
        <v>120</v>
      </c>
      <c r="B297" t="s">
        <v>42</v>
      </c>
      <c r="C297">
        <f>((0.785+0.84)/2)^0.5</f>
        <v>0.90138781886599728</v>
      </c>
      <c r="E297">
        <v>25</v>
      </c>
      <c r="F297" t="s">
        <v>117</v>
      </c>
      <c r="G297" t="s">
        <v>118</v>
      </c>
      <c r="H297">
        <v>1000</v>
      </c>
      <c r="I297">
        <v>24</v>
      </c>
      <c r="J297">
        <v>2021</v>
      </c>
    </row>
    <row r="298" spans="1:10">
      <c r="A298" t="s">
        <v>120</v>
      </c>
      <c r="B298" t="s">
        <v>44</v>
      </c>
      <c r="C298">
        <v>60</v>
      </c>
      <c r="D298" t="s">
        <v>45</v>
      </c>
      <c r="E298">
        <v>25</v>
      </c>
      <c r="G298" t="s">
        <v>118</v>
      </c>
      <c r="H298">
        <v>1000</v>
      </c>
      <c r="I298">
        <v>24</v>
      </c>
      <c r="J298">
        <v>2021</v>
      </c>
    </row>
    <row r="299" spans="1:10">
      <c r="A299" t="s">
        <v>119</v>
      </c>
      <c r="B299" t="s">
        <v>44</v>
      </c>
      <c r="C299">
        <v>60</v>
      </c>
      <c r="D299" t="s">
        <v>45</v>
      </c>
      <c r="E299">
        <v>25</v>
      </c>
      <c r="G299" t="s">
        <v>118</v>
      </c>
      <c r="H299">
        <v>1000</v>
      </c>
      <c r="I299">
        <v>24</v>
      </c>
      <c r="J299">
        <v>2021</v>
      </c>
    </row>
    <row r="300" spans="1:10">
      <c r="A300" s="1" t="s">
        <v>121</v>
      </c>
      <c r="B300" t="s">
        <v>24</v>
      </c>
      <c r="C300">
        <v>425</v>
      </c>
      <c r="D300" t="s">
        <v>30</v>
      </c>
      <c r="E300">
        <v>25</v>
      </c>
      <c r="F300" t="s">
        <v>122</v>
      </c>
      <c r="G300" t="s">
        <v>123</v>
      </c>
      <c r="H300">
        <v>10</v>
      </c>
      <c r="I300">
        <v>24</v>
      </c>
      <c r="J300">
        <v>2030</v>
      </c>
    </row>
    <row r="301" spans="1:10">
      <c r="A301" t="s">
        <v>121</v>
      </c>
      <c r="B301" t="s">
        <v>24</v>
      </c>
      <c r="C301">
        <v>350</v>
      </c>
      <c r="D301" t="s">
        <v>30</v>
      </c>
      <c r="E301">
        <v>25</v>
      </c>
      <c r="F301" t="s">
        <v>124</v>
      </c>
      <c r="G301" t="s">
        <v>123</v>
      </c>
      <c r="H301">
        <v>10</v>
      </c>
      <c r="I301">
        <v>24</v>
      </c>
      <c r="J301">
        <v>2030</v>
      </c>
    </row>
    <row r="302" spans="1:10">
      <c r="A302" t="s">
        <v>126</v>
      </c>
      <c r="B302" t="s">
        <v>24</v>
      </c>
      <c r="C302">
        <v>5.36</v>
      </c>
      <c r="D302" t="s">
        <v>25</v>
      </c>
      <c r="E302">
        <v>25</v>
      </c>
      <c r="F302" t="s">
        <v>87</v>
      </c>
      <c r="G302" t="s">
        <v>123</v>
      </c>
      <c r="H302">
        <v>10</v>
      </c>
      <c r="I302">
        <v>24</v>
      </c>
      <c r="J302">
        <v>2030</v>
      </c>
    </row>
    <row r="303" spans="1:10">
      <c r="A303" t="s">
        <v>121</v>
      </c>
      <c r="B303" t="s">
        <v>24</v>
      </c>
      <c r="C303">
        <v>39.299999999999997</v>
      </c>
      <c r="D303" t="s">
        <v>30</v>
      </c>
      <c r="E303">
        <v>25</v>
      </c>
      <c r="F303" t="s">
        <v>125</v>
      </c>
      <c r="G303" t="s">
        <v>123</v>
      </c>
      <c r="H303">
        <v>10</v>
      </c>
      <c r="I303">
        <v>24</v>
      </c>
      <c r="J303">
        <v>2030</v>
      </c>
    </row>
    <row r="304" spans="1:10">
      <c r="A304" t="s">
        <v>126</v>
      </c>
      <c r="B304" t="s">
        <v>24</v>
      </c>
      <c r="C304">
        <v>39</v>
      </c>
      <c r="D304" t="s">
        <v>30</v>
      </c>
      <c r="E304">
        <v>25</v>
      </c>
      <c r="F304" t="s">
        <v>127</v>
      </c>
      <c r="G304" t="s">
        <v>123</v>
      </c>
      <c r="H304">
        <v>10</v>
      </c>
      <c r="I304">
        <v>24</v>
      </c>
      <c r="J304">
        <v>2030</v>
      </c>
    </row>
    <row r="305" spans="1:10">
      <c r="A305" t="s">
        <v>121</v>
      </c>
      <c r="B305" t="s">
        <v>24</v>
      </c>
      <c r="C305">
        <v>84</v>
      </c>
      <c r="D305" t="s">
        <v>30</v>
      </c>
      <c r="E305">
        <v>25</v>
      </c>
      <c r="F305" t="s">
        <v>128</v>
      </c>
      <c r="G305" t="s">
        <v>123</v>
      </c>
      <c r="H305">
        <v>10</v>
      </c>
      <c r="I305">
        <v>24</v>
      </c>
      <c r="J305">
        <v>2030</v>
      </c>
    </row>
    <row r="306" spans="1:10">
      <c r="A306" t="s">
        <v>121</v>
      </c>
      <c r="B306" t="s">
        <v>24</v>
      </c>
      <c r="C306">
        <v>1.06</v>
      </c>
      <c r="D306" t="s">
        <v>30</v>
      </c>
      <c r="E306">
        <v>25</v>
      </c>
      <c r="F306" t="s">
        <v>32</v>
      </c>
      <c r="G306" t="s">
        <v>123</v>
      </c>
      <c r="H306">
        <v>10</v>
      </c>
      <c r="I306">
        <v>24</v>
      </c>
      <c r="J306">
        <v>2030</v>
      </c>
    </row>
    <row r="307" spans="1:10">
      <c r="A307" t="s">
        <v>121</v>
      </c>
      <c r="B307" t="s">
        <v>24</v>
      </c>
      <c r="C307">
        <v>16.3</v>
      </c>
      <c r="D307" t="s">
        <v>30</v>
      </c>
      <c r="E307">
        <v>25</v>
      </c>
      <c r="F307" t="s">
        <v>36</v>
      </c>
      <c r="G307" t="s">
        <v>123</v>
      </c>
      <c r="H307">
        <v>10</v>
      </c>
      <c r="I307">
        <v>24</v>
      </c>
      <c r="J307">
        <v>2030</v>
      </c>
    </row>
    <row r="308" spans="1:10">
      <c r="A308" t="s">
        <v>126</v>
      </c>
      <c r="B308" t="s">
        <v>37</v>
      </c>
      <c r="C308">
        <f>C302*0.0043</f>
        <v>2.3048000000000003E-2</v>
      </c>
      <c r="D308" t="s">
        <v>139</v>
      </c>
      <c r="E308">
        <v>25</v>
      </c>
      <c r="F308" t="s">
        <v>38</v>
      </c>
      <c r="G308" t="s">
        <v>49</v>
      </c>
      <c r="H308">
        <v>10</v>
      </c>
      <c r="I308">
        <v>24</v>
      </c>
      <c r="J308">
        <v>2030</v>
      </c>
    </row>
    <row r="309" spans="1:10">
      <c r="A309" t="s">
        <v>121</v>
      </c>
      <c r="B309" t="s">
        <v>37</v>
      </c>
      <c r="C309">
        <f>(C302)*0.3+0.0043*(C300+C301)</f>
        <v>4.9405000000000001</v>
      </c>
      <c r="D309" t="s">
        <v>138</v>
      </c>
      <c r="E309">
        <v>25</v>
      </c>
      <c r="F309" t="s">
        <v>38</v>
      </c>
      <c r="G309" t="s">
        <v>129</v>
      </c>
      <c r="H309">
        <v>10</v>
      </c>
      <c r="I309">
        <v>24</v>
      </c>
      <c r="J309">
        <v>2030</v>
      </c>
    </row>
    <row r="310" spans="1:10">
      <c r="A310" t="s">
        <v>121</v>
      </c>
      <c r="B310" t="s">
        <v>42</v>
      </c>
      <c r="C310">
        <f>(0.725*0.98*0.98)</f>
        <v>0.69628999999999996</v>
      </c>
      <c r="E310">
        <v>25</v>
      </c>
      <c r="F310" t="s">
        <v>124</v>
      </c>
      <c r="G310" t="s">
        <v>130</v>
      </c>
      <c r="H310">
        <v>10</v>
      </c>
      <c r="I310">
        <v>24</v>
      </c>
      <c r="J310">
        <v>2030</v>
      </c>
    </row>
    <row r="311" spans="1:10">
      <c r="A311" t="s">
        <v>121</v>
      </c>
      <c r="B311" t="s">
        <v>42</v>
      </c>
      <c r="C311">
        <f>(0.507*0.98*0.98)</f>
        <v>0.48692279999999999</v>
      </c>
      <c r="E311">
        <v>25</v>
      </c>
      <c r="F311" t="s">
        <v>122</v>
      </c>
      <c r="G311" t="s">
        <v>130</v>
      </c>
      <c r="H311">
        <v>10</v>
      </c>
      <c r="I311">
        <v>24</v>
      </c>
      <c r="J311">
        <v>2030</v>
      </c>
    </row>
    <row r="312" spans="1:10">
      <c r="A312" t="s">
        <v>121</v>
      </c>
      <c r="B312" t="s">
        <v>44</v>
      </c>
      <c r="C312">
        <v>30</v>
      </c>
      <c r="D312" t="s">
        <v>45</v>
      </c>
      <c r="E312">
        <v>25</v>
      </c>
      <c r="G312" t="s">
        <v>131</v>
      </c>
      <c r="H312">
        <v>10</v>
      </c>
      <c r="I312">
        <v>24</v>
      </c>
      <c r="J312">
        <v>2030</v>
      </c>
    </row>
    <row r="313" spans="1:10">
      <c r="A313" t="s">
        <v>126</v>
      </c>
      <c r="B313" t="s">
        <v>44</v>
      </c>
      <c r="C313">
        <v>30</v>
      </c>
      <c r="D313" t="s">
        <v>45</v>
      </c>
      <c r="E313">
        <v>25</v>
      </c>
      <c r="G313" t="s">
        <v>131</v>
      </c>
      <c r="H313">
        <v>10</v>
      </c>
      <c r="I313">
        <v>24</v>
      </c>
      <c r="J313">
        <v>2030</v>
      </c>
    </row>
    <row r="314" spans="1:10">
      <c r="A314" s="1" t="s">
        <v>121</v>
      </c>
      <c r="B314" t="s">
        <v>24</v>
      </c>
      <c r="C314">
        <v>1320</v>
      </c>
      <c r="D314" t="s">
        <v>30</v>
      </c>
      <c r="E314">
        <v>25</v>
      </c>
      <c r="F314" t="s">
        <v>122</v>
      </c>
      <c r="G314" t="s">
        <v>123</v>
      </c>
      <c r="H314">
        <v>10</v>
      </c>
      <c r="I314">
        <v>24</v>
      </c>
      <c r="J314">
        <v>2021</v>
      </c>
    </row>
    <row r="315" spans="1:10">
      <c r="A315" t="s">
        <v>121</v>
      </c>
      <c r="B315" t="s">
        <v>24</v>
      </c>
      <c r="C315">
        <v>1316</v>
      </c>
      <c r="D315" t="s">
        <v>30</v>
      </c>
      <c r="E315">
        <v>25</v>
      </c>
      <c r="F315" t="s">
        <v>124</v>
      </c>
      <c r="G315" t="s">
        <v>123</v>
      </c>
      <c r="H315">
        <v>10</v>
      </c>
      <c r="I315">
        <v>24</v>
      </c>
      <c r="J315">
        <v>2021</v>
      </c>
    </row>
    <row r="316" spans="1:10">
      <c r="A316" t="s">
        <v>126</v>
      </c>
      <c r="B316" t="s">
        <v>24</v>
      </c>
      <c r="C316">
        <v>5.36</v>
      </c>
      <c r="D316" t="s">
        <v>25</v>
      </c>
      <c r="E316">
        <v>25</v>
      </c>
      <c r="F316" t="s">
        <v>87</v>
      </c>
      <c r="G316" t="s">
        <v>123</v>
      </c>
      <c r="H316">
        <v>10</v>
      </c>
      <c r="I316">
        <v>24</v>
      </c>
      <c r="J316">
        <v>2021</v>
      </c>
    </row>
    <row r="317" spans="1:10">
      <c r="A317" t="s">
        <v>121</v>
      </c>
      <c r="B317" t="s">
        <v>24</v>
      </c>
      <c r="C317">
        <v>39.299999999999997</v>
      </c>
      <c r="D317" t="s">
        <v>30</v>
      </c>
      <c r="E317">
        <v>25</v>
      </c>
      <c r="F317" t="s">
        <v>125</v>
      </c>
      <c r="G317" t="s">
        <v>123</v>
      </c>
      <c r="H317">
        <v>10</v>
      </c>
      <c r="I317">
        <v>24</v>
      </c>
      <c r="J317">
        <v>2021</v>
      </c>
    </row>
    <row r="318" spans="1:10">
      <c r="A318" t="s">
        <v>126</v>
      </c>
      <c r="B318" t="s">
        <v>24</v>
      </c>
      <c r="C318">
        <v>67</v>
      </c>
      <c r="D318" t="s">
        <v>30</v>
      </c>
      <c r="E318">
        <v>25</v>
      </c>
      <c r="F318" t="s">
        <v>127</v>
      </c>
      <c r="G318" t="s">
        <v>123</v>
      </c>
      <c r="H318">
        <v>10</v>
      </c>
      <c r="I318">
        <v>24</v>
      </c>
      <c r="J318">
        <v>2021</v>
      </c>
    </row>
    <row r="319" spans="1:10">
      <c r="A319" t="s">
        <v>121</v>
      </c>
      <c r="B319" t="s">
        <v>24</v>
      </c>
      <c r="C319">
        <v>130</v>
      </c>
      <c r="D319" t="s">
        <v>30</v>
      </c>
      <c r="E319">
        <v>25</v>
      </c>
      <c r="F319" t="s">
        <v>128</v>
      </c>
      <c r="G319" t="s">
        <v>123</v>
      </c>
      <c r="H319">
        <v>10</v>
      </c>
      <c r="I319">
        <v>24</v>
      </c>
      <c r="J319">
        <v>2021</v>
      </c>
    </row>
    <row r="320" spans="1:10">
      <c r="A320" t="s">
        <v>121</v>
      </c>
      <c r="B320" t="s">
        <v>24</v>
      </c>
      <c r="C320">
        <v>1.5</v>
      </c>
      <c r="D320" t="s">
        <v>30</v>
      </c>
      <c r="E320">
        <v>25</v>
      </c>
      <c r="F320" t="s">
        <v>32</v>
      </c>
      <c r="G320" t="s">
        <v>123</v>
      </c>
      <c r="H320">
        <v>10</v>
      </c>
      <c r="I320">
        <v>24</v>
      </c>
      <c r="J320">
        <v>2021</v>
      </c>
    </row>
    <row r="321" spans="1:10">
      <c r="A321" t="s">
        <v>121</v>
      </c>
      <c r="B321" t="s">
        <v>24</v>
      </c>
      <c r="C321">
        <v>19.89</v>
      </c>
      <c r="D321" t="s">
        <v>30</v>
      </c>
      <c r="E321">
        <v>25</v>
      </c>
      <c r="F321" t="s">
        <v>36</v>
      </c>
      <c r="G321" t="s">
        <v>123</v>
      </c>
      <c r="H321">
        <v>10</v>
      </c>
      <c r="I321">
        <v>24</v>
      </c>
      <c r="J321">
        <v>2021</v>
      </c>
    </row>
    <row r="322" spans="1:10">
      <c r="A322" t="s">
        <v>126</v>
      </c>
      <c r="B322" t="s">
        <v>37</v>
      </c>
      <c r="C322">
        <f>C316*0.0043</f>
        <v>2.3048000000000003E-2</v>
      </c>
      <c r="D322" t="s">
        <v>139</v>
      </c>
      <c r="E322">
        <v>25</v>
      </c>
      <c r="F322" t="s">
        <v>38</v>
      </c>
      <c r="G322" t="s">
        <v>49</v>
      </c>
      <c r="H322">
        <v>10</v>
      </c>
      <c r="I322">
        <v>24</v>
      </c>
      <c r="J322">
        <v>2021</v>
      </c>
    </row>
    <row r="323" spans="1:10">
      <c r="A323" t="s">
        <v>121</v>
      </c>
      <c r="B323" t="s">
        <v>37</v>
      </c>
      <c r="C323">
        <f>(C316)*0.3+0.0043*(C314+C315)</f>
        <v>12.9428</v>
      </c>
      <c r="D323" t="s">
        <v>138</v>
      </c>
      <c r="E323">
        <v>25</v>
      </c>
      <c r="F323" t="s">
        <v>38</v>
      </c>
      <c r="G323" t="s">
        <v>129</v>
      </c>
      <c r="H323">
        <v>10</v>
      </c>
      <c r="I323">
        <v>24</v>
      </c>
      <c r="J323">
        <v>2021</v>
      </c>
    </row>
    <row r="324" spans="1:10">
      <c r="A324" t="s">
        <v>121</v>
      </c>
      <c r="B324" t="s">
        <v>42</v>
      </c>
      <c r="C324">
        <f>(0.725*0.98*0.98)</f>
        <v>0.69628999999999996</v>
      </c>
      <c r="E324">
        <v>25</v>
      </c>
      <c r="F324" t="s">
        <v>124</v>
      </c>
      <c r="G324" t="s">
        <v>130</v>
      </c>
      <c r="H324">
        <v>10</v>
      </c>
      <c r="I324">
        <v>24</v>
      </c>
      <c r="J324">
        <v>2021</v>
      </c>
    </row>
    <row r="325" spans="1:10">
      <c r="A325" t="s">
        <v>121</v>
      </c>
      <c r="B325" t="s">
        <v>42</v>
      </c>
      <c r="C325">
        <f>(0.507*0.98*0.98)</f>
        <v>0.48692279999999999</v>
      </c>
      <c r="E325">
        <v>25</v>
      </c>
      <c r="F325" t="s">
        <v>122</v>
      </c>
      <c r="G325" t="s">
        <v>130</v>
      </c>
      <c r="H325">
        <v>10</v>
      </c>
      <c r="I325">
        <v>24</v>
      </c>
      <c r="J325">
        <v>2021</v>
      </c>
    </row>
    <row r="326" spans="1:10">
      <c r="A326" t="s">
        <v>121</v>
      </c>
      <c r="B326" t="s">
        <v>44</v>
      </c>
      <c r="C326">
        <v>30</v>
      </c>
      <c r="D326" t="s">
        <v>45</v>
      </c>
      <c r="E326">
        <v>25</v>
      </c>
      <c r="G326" t="s">
        <v>131</v>
      </c>
      <c r="H326">
        <v>10</v>
      </c>
      <c r="I326">
        <v>24</v>
      </c>
      <c r="J326">
        <v>2021</v>
      </c>
    </row>
    <row r="327" spans="1:10">
      <c r="A327" t="s">
        <v>126</v>
      </c>
      <c r="B327" t="s">
        <v>44</v>
      </c>
      <c r="C327">
        <v>30</v>
      </c>
      <c r="D327" t="s">
        <v>45</v>
      </c>
      <c r="E327">
        <v>25</v>
      </c>
      <c r="G327" t="s">
        <v>131</v>
      </c>
      <c r="H327">
        <v>10</v>
      </c>
      <c r="I327">
        <v>24</v>
      </c>
      <c r="J327">
        <v>2021</v>
      </c>
    </row>
    <row r="328" spans="1:10">
      <c r="A328" s="1" t="s">
        <v>133</v>
      </c>
      <c r="B328" t="s">
        <v>24</v>
      </c>
      <c r="C328">
        <v>4.5999999999999996</v>
      </c>
      <c r="D328" t="s">
        <v>25</v>
      </c>
      <c r="E328">
        <v>25</v>
      </c>
      <c r="F328" t="s">
        <v>158</v>
      </c>
      <c r="G328" t="s">
        <v>137</v>
      </c>
      <c r="J328">
        <v>2030</v>
      </c>
    </row>
    <row r="329" spans="1:10">
      <c r="A329" t="s">
        <v>132</v>
      </c>
      <c r="B329" t="s">
        <v>24</v>
      </c>
      <c r="C329">
        <v>1454</v>
      </c>
      <c r="D329" t="s">
        <v>30</v>
      </c>
      <c r="E329">
        <v>25</v>
      </c>
      <c r="F329" t="s">
        <v>135</v>
      </c>
      <c r="G329" t="s">
        <v>137</v>
      </c>
      <c r="J329">
        <v>2030</v>
      </c>
    </row>
    <row r="330" spans="1:10">
      <c r="A330" t="s">
        <v>133</v>
      </c>
      <c r="B330" t="s">
        <v>24</v>
      </c>
      <c r="C330">
        <v>5.36</v>
      </c>
      <c r="D330" t="s">
        <v>25</v>
      </c>
      <c r="E330">
        <v>25</v>
      </c>
      <c r="F330" t="s">
        <v>136</v>
      </c>
      <c r="G330" t="s">
        <v>137</v>
      </c>
      <c r="J330">
        <v>2030</v>
      </c>
    </row>
    <row r="331" spans="1:10">
      <c r="A331" t="s">
        <v>133</v>
      </c>
      <c r="B331" t="s">
        <v>24</v>
      </c>
      <c r="C331">
        <f>(C328+C330)*0.1</f>
        <v>0.99600000000000011</v>
      </c>
      <c r="D331" t="s">
        <v>25</v>
      </c>
      <c r="E331">
        <v>25</v>
      </c>
      <c r="F331" t="s">
        <v>35</v>
      </c>
      <c r="G331" t="s">
        <v>137</v>
      </c>
      <c r="J331">
        <v>2030</v>
      </c>
    </row>
    <row r="332" spans="1:10">
      <c r="A332" t="s">
        <v>133</v>
      </c>
      <c r="B332" t="s">
        <v>24</v>
      </c>
      <c r="C332">
        <f>(C328+C330)*0.2</f>
        <v>1.9920000000000002</v>
      </c>
      <c r="D332" t="s">
        <v>25</v>
      </c>
      <c r="E332">
        <v>25</v>
      </c>
      <c r="F332" t="s">
        <v>36</v>
      </c>
      <c r="G332" t="s">
        <v>137</v>
      </c>
      <c r="J332">
        <v>2030</v>
      </c>
    </row>
    <row r="333" spans="1:10">
      <c r="A333" t="s">
        <v>133</v>
      </c>
      <c r="B333" t="s">
        <v>37</v>
      </c>
      <c r="C333">
        <f>(C328*0.0043)</f>
        <v>1.9779999999999999E-2</v>
      </c>
      <c r="D333" t="s">
        <v>139</v>
      </c>
      <c r="E333">
        <v>25</v>
      </c>
      <c r="F333" t="s">
        <v>145</v>
      </c>
      <c r="G333" t="s">
        <v>140</v>
      </c>
      <c r="J333">
        <v>2030</v>
      </c>
    </row>
    <row r="334" spans="1:10">
      <c r="A334" t="s">
        <v>132</v>
      </c>
      <c r="B334" t="s">
        <v>37</v>
      </c>
      <c r="C334">
        <f>C329*0.0043</f>
        <v>6.2522000000000002</v>
      </c>
      <c r="D334" t="s">
        <v>138</v>
      </c>
      <c r="E334">
        <v>25</v>
      </c>
      <c r="F334" t="s">
        <v>145</v>
      </c>
      <c r="G334" t="s">
        <v>140</v>
      </c>
      <c r="J334">
        <v>2030</v>
      </c>
    </row>
    <row r="335" spans="1:10">
      <c r="A335" t="s">
        <v>132</v>
      </c>
      <c r="B335" t="s">
        <v>42</v>
      </c>
      <c r="C335">
        <v>0.62</v>
      </c>
      <c r="E335">
        <v>25</v>
      </c>
      <c r="F335" t="s">
        <v>141</v>
      </c>
      <c r="G335" t="s">
        <v>142</v>
      </c>
      <c r="J335">
        <v>2030</v>
      </c>
    </row>
    <row r="336" spans="1:10">
      <c r="A336" t="s">
        <v>132</v>
      </c>
      <c r="B336" t="s">
        <v>44</v>
      </c>
      <c r="C336">
        <v>33</v>
      </c>
      <c r="D336" t="s">
        <v>45</v>
      </c>
      <c r="E336">
        <v>25</v>
      </c>
      <c r="G336" t="s">
        <v>142</v>
      </c>
      <c r="J336">
        <v>2030</v>
      </c>
    </row>
    <row r="337" spans="1:10">
      <c r="A337" t="s">
        <v>133</v>
      </c>
      <c r="B337" t="s">
        <v>44</v>
      </c>
      <c r="C337">
        <v>33</v>
      </c>
      <c r="D337" t="s">
        <v>45</v>
      </c>
      <c r="E337">
        <v>25</v>
      </c>
      <c r="G337" t="s">
        <v>142</v>
      </c>
      <c r="J337">
        <v>2030</v>
      </c>
    </row>
    <row r="338" spans="1:10">
      <c r="A338" s="1" t="s">
        <v>133</v>
      </c>
      <c r="B338" t="s">
        <v>24</v>
      </c>
      <c r="C338">
        <v>5.4</v>
      </c>
      <c r="D338" t="s">
        <v>25</v>
      </c>
      <c r="E338">
        <v>25</v>
      </c>
      <c r="F338" t="s">
        <v>158</v>
      </c>
      <c r="G338" t="s">
        <v>137</v>
      </c>
      <c r="J338">
        <v>2021</v>
      </c>
    </row>
    <row r="339" spans="1:10">
      <c r="A339" t="s">
        <v>132</v>
      </c>
      <c r="B339" t="s">
        <v>24</v>
      </c>
      <c r="C339">
        <v>1532</v>
      </c>
      <c r="D339" t="s">
        <v>30</v>
      </c>
      <c r="E339">
        <v>25</v>
      </c>
      <c r="F339" t="s">
        <v>135</v>
      </c>
      <c r="G339" t="s">
        <v>137</v>
      </c>
      <c r="J339">
        <v>2021</v>
      </c>
    </row>
    <row r="340" spans="1:10">
      <c r="A340" t="s">
        <v>133</v>
      </c>
      <c r="B340" t="s">
        <v>24</v>
      </c>
      <c r="C340">
        <v>19.89</v>
      </c>
      <c r="D340" t="s">
        <v>25</v>
      </c>
      <c r="E340">
        <v>25</v>
      </c>
      <c r="F340" t="s">
        <v>136</v>
      </c>
      <c r="G340" t="s">
        <v>137</v>
      </c>
      <c r="J340">
        <v>2021</v>
      </c>
    </row>
    <row r="341" spans="1:10">
      <c r="A341" t="s">
        <v>133</v>
      </c>
      <c r="B341" t="s">
        <v>24</v>
      </c>
      <c r="C341">
        <f>(C338+C340)*0.1</f>
        <v>2.5289999999999999</v>
      </c>
      <c r="D341" t="s">
        <v>25</v>
      </c>
      <c r="E341">
        <v>25</v>
      </c>
      <c r="F341" t="s">
        <v>35</v>
      </c>
      <c r="G341" t="s">
        <v>137</v>
      </c>
      <c r="J341">
        <v>2021</v>
      </c>
    </row>
    <row r="342" spans="1:10">
      <c r="A342" t="s">
        <v>133</v>
      </c>
      <c r="B342" t="s">
        <v>24</v>
      </c>
      <c r="C342">
        <f>(C338+C340)*0.2</f>
        <v>5.0579999999999998</v>
      </c>
      <c r="D342" t="s">
        <v>25</v>
      </c>
      <c r="E342">
        <v>25</v>
      </c>
      <c r="F342" t="s">
        <v>36</v>
      </c>
      <c r="G342" t="s">
        <v>137</v>
      </c>
      <c r="J342">
        <v>2021</v>
      </c>
    </row>
    <row r="343" spans="1:10">
      <c r="A343" t="s">
        <v>133</v>
      </c>
      <c r="B343" t="s">
        <v>37</v>
      </c>
      <c r="C343">
        <f>(C338*0.0043)</f>
        <v>2.3220000000000001E-2</v>
      </c>
      <c r="D343" t="s">
        <v>139</v>
      </c>
      <c r="E343">
        <v>25</v>
      </c>
      <c r="F343" t="s">
        <v>145</v>
      </c>
      <c r="G343" t="s">
        <v>140</v>
      </c>
      <c r="J343">
        <v>2021</v>
      </c>
    </row>
    <row r="344" spans="1:10">
      <c r="A344" t="s">
        <v>132</v>
      </c>
      <c r="B344" t="s">
        <v>37</v>
      </c>
      <c r="C344">
        <f>C339*0.0043</f>
        <v>6.5876000000000001</v>
      </c>
      <c r="D344" t="s">
        <v>138</v>
      </c>
      <c r="E344">
        <v>25</v>
      </c>
      <c r="F344" t="s">
        <v>145</v>
      </c>
      <c r="G344" t="s">
        <v>140</v>
      </c>
      <c r="J344">
        <v>2021</v>
      </c>
    </row>
    <row r="345" spans="1:10">
      <c r="A345" t="s">
        <v>132</v>
      </c>
      <c r="B345" t="s">
        <v>42</v>
      </c>
      <c r="C345">
        <v>0.6</v>
      </c>
      <c r="E345">
        <v>25</v>
      </c>
      <c r="F345" t="s">
        <v>141</v>
      </c>
      <c r="G345" t="s">
        <v>142</v>
      </c>
      <c r="J345">
        <v>2021</v>
      </c>
    </row>
    <row r="346" spans="1:10">
      <c r="A346" t="s">
        <v>132</v>
      </c>
      <c r="B346" t="s">
        <v>44</v>
      </c>
      <c r="C346">
        <v>30</v>
      </c>
      <c r="D346" t="s">
        <v>45</v>
      </c>
      <c r="E346">
        <v>25</v>
      </c>
      <c r="G346" t="s">
        <v>142</v>
      </c>
      <c r="J346">
        <v>2021</v>
      </c>
    </row>
    <row r="347" spans="1:10">
      <c r="A347" t="s">
        <v>133</v>
      </c>
      <c r="B347" t="s">
        <v>44</v>
      </c>
      <c r="C347">
        <v>30</v>
      </c>
      <c r="D347" t="s">
        <v>45</v>
      </c>
      <c r="E347">
        <v>25</v>
      </c>
      <c r="G347" t="s">
        <v>142</v>
      </c>
      <c r="J347">
        <v>2021</v>
      </c>
    </row>
    <row r="348" spans="1:10">
      <c r="A348" s="1" t="s">
        <v>143</v>
      </c>
      <c r="B348" t="s">
        <v>24</v>
      </c>
      <c r="C348">
        <v>133</v>
      </c>
      <c r="D348" t="s">
        <v>25</v>
      </c>
      <c r="E348">
        <v>25</v>
      </c>
      <c r="F348" t="s">
        <v>156</v>
      </c>
      <c r="G348" t="s">
        <v>146</v>
      </c>
      <c r="J348">
        <v>2030</v>
      </c>
    </row>
    <row r="349" spans="1:10">
      <c r="A349" t="s">
        <v>144</v>
      </c>
      <c r="B349" t="s">
        <v>24</v>
      </c>
      <c r="C349">
        <v>908</v>
      </c>
      <c r="D349" t="s">
        <v>30</v>
      </c>
      <c r="E349">
        <v>25</v>
      </c>
      <c r="F349" t="s">
        <v>135</v>
      </c>
      <c r="G349" t="s">
        <v>146</v>
      </c>
      <c r="J349">
        <v>2030</v>
      </c>
    </row>
    <row r="350" spans="1:10">
      <c r="A350" t="s">
        <v>143</v>
      </c>
      <c r="B350" t="s">
        <v>24</v>
      </c>
      <c r="C350">
        <v>7</v>
      </c>
      <c r="D350" t="s">
        <v>25</v>
      </c>
      <c r="E350">
        <v>25</v>
      </c>
      <c r="F350" t="s">
        <v>136</v>
      </c>
      <c r="G350" t="s">
        <v>146</v>
      </c>
      <c r="J350">
        <v>2030</v>
      </c>
    </row>
    <row r="351" spans="1:10">
      <c r="A351" t="s">
        <v>143</v>
      </c>
      <c r="B351" t="s">
        <v>24</v>
      </c>
      <c r="C351">
        <v>27</v>
      </c>
      <c r="D351" t="s">
        <v>25</v>
      </c>
      <c r="E351">
        <v>25</v>
      </c>
      <c r="F351" t="s">
        <v>35</v>
      </c>
      <c r="G351" t="s">
        <v>146</v>
      </c>
      <c r="J351">
        <v>2030</v>
      </c>
    </row>
    <row r="352" spans="1:10">
      <c r="A352" t="s">
        <v>143</v>
      </c>
      <c r="B352" t="s">
        <v>24</v>
      </c>
      <c r="C352">
        <v>11.3</v>
      </c>
      <c r="D352" t="s">
        <v>25</v>
      </c>
      <c r="E352">
        <v>25</v>
      </c>
      <c r="F352" t="s">
        <v>36</v>
      </c>
      <c r="G352" t="s">
        <v>146</v>
      </c>
      <c r="J352">
        <v>2030</v>
      </c>
    </row>
    <row r="353" spans="1:10">
      <c r="A353" t="s">
        <v>143</v>
      </c>
      <c r="B353" t="s">
        <v>37</v>
      </c>
      <c r="C353">
        <f>(C348*0.0043)</f>
        <v>0.57189999999999996</v>
      </c>
      <c r="D353" t="s">
        <v>139</v>
      </c>
      <c r="E353">
        <v>25</v>
      </c>
      <c r="F353" t="s">
        <v>145</v>
      </c>
      <c r="G353" t="s">
        <v>147</v>
      </c>
      <c r="J353">
        <v>2030</v>
      </c>
    </row>
    <row r="354" spans="1:10">
      <c r="A354" t="s">
        <v>144</v>
      </c>
      <c r="B354" t="s">
        <v>37</v>
      </c>
      <c r="C354">
        <f>C349*0.0043</f>
        <v>3.9043999999999999</v>
      </c>
      <c r="D354" t="s">
        <v>138</v>
      </c>
      <c r="E354">
        <v>25</v>
      </c>
      <c r="F354" t="s">
        <v>145</v>
      </c>
      <c r="G354" t="s">
        <v>147</v>
      </c>
      <c r="J354">
        <v>2030</v>
      </c>
    </row>
    <row r="355" spans="1:10">
      <c r="A355" t="s">
        <v>144</v>
      </c>
      <c r="B355" t="s">
        <v>42</v>
      </c>
      <c r="C355">
        <f>(0.57+0.52)/2</f>
        <v>0.54499999999999993</v>
      </c>
      <c r="E355">
        <v>25</v>
      </c>
      <c r="F355" t="s">
        <v>141</v>
      </c>
      <c r="G355" t="s">
        <v>142</v>
      </c>
      <c r="J355">
        <v>2030</v>
      </c>
    </row>
    <row r="356" spans="1:10">
      <c r="A356" t="s">
        <v>144</v>
      </c>
      <c r="B356" t="s">
        <v>44</v>
      </c>
      <c r="C356">
        <v>35</v>
      </c>
      <c r="D356" t="s">
        <v>45</v>
      </c>
      <c r="E356">
        <v>25</v>
      </c>
      <c r="G356" t="s">
        <v>142</v>
      </c>
      <c r="J356">
        <v>2030</v>
      </c>
    </row>
    <row r="357" spans="1:10">
      <c r="A357" t="s">
        <v>143</v>
      </c>
      <c r="B357" t="s">
        <v>44</v>
      </c>
      <c r="C357">
        <v>35</v>
      </c>
      <c r="D357" t="s">
        <v>45</v>
      </c>
      <c r="E357">
        <v>25</v>
      </c>
      <c r="G357" t="s">
        <v>142</v>
      </c>
      <c r="J357">
        <v>2030</v>
      </c>
    </row>
    <row r="358" spans="1:10">
      <c r="A358" s="1" t="s">
        <v>143</v>
      </c>
      <c r="B358" t="s">
        <v>24</v>
      </c>
      <c r="C358">
        <v>157</v>
      </c>
      <c r="D358" t="s">
        <v>25</v>
      </c>
      <c r="E358">
        <v>25</v>
      </c>
      <c r="F358" t="s">
        <v>156</v>
      </c>
      <c r="G358" t="s">
        <v>146</v>
      </c>
      <c r="J358">
        <v>2021</v>
      </c>
    </row>
    <row r="359" spans="1:10">
      <c r="A359" t="s">
        <v>144</v>
      </c>
      <c r="B359" t="s">
        <v>24</v>
      </c>
      <c r="C359">
        <v>956</v>
      </c>
      <c r="D359" t="s">
        <v>30</v>
      </c>
      <c r="E359">
        <v>25</v>
      </c>
      <c r="F359" t="s">
        <v>135</v>
      </c>
      <c r="G359" t="s">
        <v>146</v>
      </c>
      <c r="J359">
        <v>2021</v>
      </c>
    </row>
    <row r="360" spans="1:10">
      <c r="A360" t="s">
        <v>143</v>
      </c>
      <c r="B360" t="s">
        <v>24</v>
      </c>
      <c r="C360">
        <v>8</v>
      </c>
      <c r="D360" t="s">
        <v>25</v>
      </c>
      <c r="E360">
        <v>25</v>
      </c>
      <c r="F360" t="s">
        <v>136</v>
      </c>
      <c r="G360" t="s">
        <v>146</v>
      </c>
      <c r="J360">
        <v>2021</v>
      </c>
    </row>
    <row r="361" spans="1:10">
      <c r="A361" t="s">
        <v>143</v>
      </c>
      <c r="B361" t="s">
        <v>24</v>
      </c>
      <c r="C361">
        <v>30</v>
      </c>
      <c r="D361" t="s">
        <v>25</v>
      </c>
      <c r="E361">
        <v>25</v>
      </c>
      <c r="F361" t="s">
        <v>35</v>
      </c>
      <c r="G361" t="s">
        <v>146</v>
      </c>
      <c r="J361">
        <v>2021</v>
      </c>
    </row>
    <row r="362" spans="1:10">
      <c r="A362" t="s">
        <v>143</v>
      </c>
      <c r="B362" t="s">
        <v>24</v>
      </c>
      <c r="C362">
        <v>11.3</v>
      </c>
      <c r="D362" t="s">
        <v>25</v>
      </c>
      <c r="E362">
        <v>25</v>
      </c>
      <c r="F362" t="s">
        <v>36</v>
      </c>
      <c r="G362" t="s">
        <v>146</v>
      </c>
      <c r="J362">
        <v>2021</v>
      </c>
    </row>
    <row r="363" spans="1:10">
      <c r="A363" t="s">
        <v>143</v>
      </c>
      <c r="B363" t="s">
        <v>37</v>
      </c>
      <c r="C363">
        <f>(C358*0.0043)</f>
        <v>0.67510000000000003</v>
      </c>
      <c r="D363" t="s">
        <v>139</v>
      </c>
      <c r="E363">
        <v>25</v>
      </c>
      <c r="F363" t="s">
        <v>145</v>
      </c>
      <c r="G363" t="s">
        <v>147</v>
      </c>
      <c r="J363">
        <v>2021</v>
      </c>
    </row>
    <row r="364" spans="1:10">
      <c r="A364" t="s">
        <v>144</v>
      </c>
      <c r="B364" t="s">
        <v>37</v>
      </c>
      <c r="C364">
        <f>C359*0.0043</f>
        <v>4.1108000000000002</v>
      </c>
      <c r="D364" t="s">
        <v>138</v>
      </c>
      <c r="E364">
        <v>25</v>
      </c>
      <c r="F364" t="s">
        <v>145</v>
      </c>
      <c r="G364" t="s">
        <v>147</v>
      </c>
      <c r="J364">
        <v>2021</v>
      </c>
    </row>
    <row r="365" spans="1:10">
      <c r="A365" t="s">
        <v>144</v>
      </c>
      <c r="B365" t="s">
        <v>42</v>
      </c>
      <c r="C365">
        <f>(0.55+0.5)/2</f>
        <v>0.52500000000000002</v>
      </c>
      <c r="E365">
        <v>25</v>
      </c>
      <c r="F365" t="s">
        <v>141</v>
      </c>
      <c r="G365" t="s">
        <v>142</v>
      </c>
      <c r="J365">
        <v>2021</v>
      </c>
    </row>
    <row r="366" spans="1:10">
      <c r="A366" t="s">
        <v>144</v>
      </c>
      <c r="B366" t="s">
        <v>44</v>
      </c>
      <c r="C366">
        <v>35</v>
      </c>
      <c r="D366" t="s">
        <v>45</v>
      </c>
      <c r="E366">
        <v>25</v>
      </c>
      <c r="G366" t="s">
        <v>142</v>
      </c>
      <c r="J366">
        <v>2021</v>
      </c>
    </row>
    <row r="367" spans="1:10">
      <c r="A367" t="s">
        <v>143</v>
      </c>
      <c r="B367" t="s">
        <v>44</v>
      </c>
      <c r="C367">
        <v>35</v>
      </c>
      <c r="D367" t="s">
        <v>45</v>
      </c>
      <c r="E367">
        <v>25</v>
      </c>
      <c r="G367" t="s">
        <v>142</v>
      </c>
      <c r="J367">
        <v>2021</v>
      </c>
    </row>
    <row r="368" spans="1:10">
      <c r="A368" s="1" t="s">
        <v>148</v>
      </c>
      <c r="B368" t="s">
        <v>24</v>
      </c>
      <c r="C368">
        <f>C376*0.85</f>
        <v>5.7799999999999994</v>
      </c>
      <c r="D368" t="s">
        <v>25</v>
      </c>
      <c r="E368">
        <v>25</v>
      </c>
      <c r="F368" t="s">
        <v>162</v>
      </c>
      <c r="G368" t="s">
        <v>160</v>
      </c>
      <c r="H368">
        <v>1000</v>
      </c>
      <c r="I368">
        <v>24</v>
      </c>
      <c r="J368">
        <v>2030</v>
      </c>
    </row>
    <row r="369" spans="1:10">
      <c r="A369" t="s">
        <v>149</v>
      </c>
      <c r="B369" t="s">
        <v>24</v>
      </c>
      <c r="C369">
        <f>851*0.95</f>
        <v>808.44999999999993</v>
      </c>
      <c r="D369" t="s">
        <v>30</v>
      </c>
      <c r="E369">
        <v>25</v>
      </c>
      <c r="F369" t="s">
        <v>163</v>
      </c>
      <c r="G369" t="s">
        <v>160</v>
      </c>
      <c r="H369">
        <v>1000</v>
      </c>
      <c r="I369">
        <v>24</v>
      </c>
      <c r="J369">
        <v>2030</v>
      </c>
    </row>
    <row r="370" spans="1:10">
      <c r="A370" t="s">
        <v>148</v>
      </c>
      <c r="B370" t="s">
        <v>24</v>
      </c>
      <c r="C370">
        <f>C368*0.3</f>
        <v>1.7339999999999998</v>
      </c>
      <c r="D370" t="s">
        <v>25</v>
      </c>
      <c r="E370">
        <v>25</v>
      </c>
      <c r="F370" t="s">
        <v>159</v>
      </c>
      <c r="G370" t="s">
        <v>146</v>
      </c>
      <c r="H370">
        <v>1000</v>
      </c>
      <c r="I370">
        <v>24</v>
      </c>
      <c r="J370">
        <v>2030</v>
      </c>
    </row>
    <row r="371" spans="1:10">
      <c r="A371" t="s">
        <v>148</v>
      </c>
      <c r="B371" t="s">
        <v>37</v>
      </c>
      <c r="C371">
        <f>(C368*0.0043)</f>
        <v>2.4853999999999998E-2</v>
      </c>
      <c r="D371" t="s">
        <v>139</v>
      </c>
      <c r="E371">
        <v>25</v>
      </c>
      <c r="F371" t="s">
        <v>145</v>
      </c>
      <c r="G371" t="s">
        <v>147</v>
      </c>
      <c r="H371">
        <v>1000</v>
      </c>
      <c r="I371">
        <v>24</v>
      </c>
      <c r="J371">
        <v>2030</v>
      </c>
    </row>
    <row r="372" spans="1:10">
      <c r="A372" t="s">
        <v>149</v>
      </c>
      <c r="B372" t="s">
        <v>37</v>
      </c>
      <c r="C372">
        <f>C369*0.0043</f>
        <v>3.4763349999999997</v>
      </c>
      <c r="D372" t="s">
        <v>138</v>
      </c>
      <c r="E372">
        <v>25</v>
      </c>
      <c r="F372" t="s">
        <v>145</v>
      </c>
      <c r="G372" t="s">
        <v>147</v>
      </c>
      <c r="H372">
        <v>1000</v>
      </c>
      <c r="I372">
        <v>24</v>
      </c>
      <c r="J372">
        <v>2030</v>
      </c>
    </row>
    <row r="373" spans="1:10">
      <c r="A373" t="s">
        <v>149</v>
      </c>
      <c r="B373" t="s">
        <v>42</v>
      </c>
      <c r="C373">
        <v>0.52</v>
      </c>
      <c r="E373">
        <v>25</v>
      </c>
      <c r="F373" t="s">
        <v>141</v>
      </c>
      <c r="G373" t="s">
        <v>142</v>
      </c>
      <c r="H373">
        <v>1000</v>
      </c>
      <c r="I373">
        <v>24</v>
      </c>
      <c r="J373">
        <v>2030</v>
      </c>
    </row>
    <row r="374" spans="1:10">
      <c r="A374" t="s">
        <v>149</v>
      </c>
      <c r="B374" t="s">
        <v>44</v>
      </c>
      <c r="C374">
        <v>35</v>
      </c>
      <c r="D374" t="s">
        <v>45</v>
      </c>
      <c r="E374">
        <v>25</v>
      </c>
      <c r="G374" t="s">
        <v>142</v>
      </c>
      <c r="H374">
        <v>1000</v>
      </c>
      <c r="I374">
        <v>24</v>
      </c>
      <c r="J374">
        <v>2030</v>
      </c>
    </row>
    <row r="375" spans="1:10">
      <c r="A375" t="s">
        <v>148</v>
      </c>
      <c r="B375" t="s">
        <v>44</v>
      </c>
      <c r="C375">
        <v>35</v>
      </c>
      <c r="D375" t="s">
        <v>45</v>
      </c>
      <c r="E375">
        <v>25</v>
      </c>
      <c r="G375" t="s">
        <v>142</v>
      </c>
      <c r="H375">
        <v>1000</v>
      </c>
      <c r="I375">
        <v>24</v>
      </c>
      <c r="J375">
        <v>2030</v>
      </c>
    </row>
    <row r="376" spans="1:10">
      <c r="A376" s="1" t="s">
        <v>148</v>
      </c>
      <c r="B376" t="s">
        <v>24</v>
      </c>
      <c r="C376">
        <v>6.8</v>
      </c>
      <c r="D376" t="s">
        <v>25</v>
      </c>
      <c r="E376">
        <v>25</v>
      </c>
      <c r="F376" t="s">
        <v>157</v>
      </c>
      <c r="G376" t="s">
        <v>161</v>
      </c>
      <c r="H376">
        <v>1000</v>
      </c>
      <c r="I376">
        <v>24</v>
      </c>
      <c r="J376">
        <v>2021</v>
      </c>
    </row>
    <row r="377" spans="1:10">
      <c r="A377" s="2" t="s">
        <v>149</v>
      </c>
      <c r="B377" t="s">
        <v>24</v>
      </c>
      <c r="C377">
        <v>851</v>
      </c>
      <c r="D377" t="s">
        <v>30</v>
      </c>
      <c r="E377">
        <v>25</v>
      </c>
      <c r="F377" t="s">
        <v>135</v>
      </c>
      <c r="G377" t="s">
        <v>161</v>
      </c>
      <c r="H377">
        <v>1000</v>
      </c>
      <c r="I377">
        <v>24</v>
      </c>
      <c r="J377">
        <v>2021</v>
      </c>
    </row>
    <row r="378" spans="1:10">
      <c r="A378" s="2" t="s">
        <v>148</v>
      </c>
      <c r="B378" t="s">
        <v>24</v>
      </c>
      <c r="C378">
        <f>C376*0.3</f>
        <v>2.04</v>
      </c>
      <c r="D378" t="s">
        <v>25</v>
      </c>
      <c r="E378">
        <v>25</v>
      </c>
      <c r="F378" t="s">
        <v>159</v>
      </c>
      <c r="G378" t="s">
        <v>161</v>
      </c>
      <c r="H378">
        <v>1000</v>
      </c>
      <c r="I378">
        <v>24</v>
      </c>
      <c r="J378">
        <v>2021</v>
      </c>
    </row>
    <row r="379" spans="1:10">
      <c r="A379" s="2" t="s">
        <v>148</v>
      </c>
      <c r="B379" t="s">
        <v>37</v>
      </c>
      <c r="C379">
        <f>(C376*0.0043)</f>
        <v>2.9239999999999999E-2</v>
      </c>
      <c r="D379" t="s">
        <v>139</v>
      </c>
      <c r="E379">
        <v>25</v>
      </c>
      <c r="F379" t="s">
        <v>145</v>
      </c>
      <c r="G379" t="s">
        <v>160</v>
      </c>
      <c r="H379">
        <v>1000</v>
      </c>
      <c r="I379">
        <v>24</v>
      </c>
      <c r="J379">
        <v>2021</v>
      </c>
    </row>
    <row r="380" spans="1:10">
      <c r="A380" s="2" t="s">
        <v>149</v>
      </c>
      <c r="B380" t="s">
        <v>37</v>
      </c>
      <c r="C380">
        <f>C377*0.0043</f>
        <v>3.6593</v>
      </c>
      <c r="D380" t="s">
        <v>138</v>
      </c>
      <c r="E380">
        <v>25</v>
      </c>
      <c r="F380" t="s">
        <v>145</v>
      </c>
      <c r="G380" t="s">
        <v>147</v>
      </c>
      <c r="H380">
        <v>1000</v>
      </c>
      <c r="I380">
        <v>24</v>
      </c>
      <c r="J380">
        <v>2021</v>
      </c>
    </row>
    <row r="381" spans="1:10">
      <c r="A381" t="s">
        <v>149</v>
      </c>
      <c r="B381" t="s">
        <v>42</v>
      </c>
      <c r="C381">
        <v>0.5</v>
      </c>
      <c r="E381">
        <v>25</v>
      </c>
      <c r="F381" t="s">
        <v>141</v>
      </c>
      <c r="G381" t="s">
        <v>142</v>
      </c>
      <c r="H381">
        <v>1000</v>
      </c>
      <c r="I381">
        <v>24</v>
      </c>
      <c r="J381">
        <v>2021</v>
      </c>
    </row>
    <row r="382" spans="1:10">
      <c r="A382" t="s">
        <v>149</v>
      </c>
      <c r="B382" t="s">
        <v>44</v>
      </c>
      <c r="C382">
        <v>35</v>
      </c>
      <c r="D382" t="s">
        <v>45</v>
      </c>
      <c r="E382">
        <v>25</v>
      </c>
      <c r="G382" t="s">
        <v>142</v>
      </c>
      <c r="H382">
        <v>1000</v>
      </c>
      <c r="I382">
        <v>24</v>
      </c>
      <c r="J382">
        <v>2021</v>
      </c>
    </row>
    <row r="383" spans="1:10">
      <c r="A383" t="s">
        <v>148</v>
      </c>
      <c r="B383" t="s">
        <v>44</v>
      </c>
      <c r="C383">
        <v>35</v>
      </c>
      <c r="D383" t="s">
        <v>45</v>
      </c>
      <c r="E383">
        <v>25</v>
      </c>
      <c r="G383" t="s">
        <v>142</v>
      </c>
      <c r="H383">
        <v>1000</v>
      </c>
      <c r="I383">
        <v>24</v>
      </c>
      <c r="J383">
        <v>2021</v>
      </c>
    </row>
    <row r="384" spans="1:10">
      <c r="A384" s="1" t="s">
        <v>150</v>
      </c>
      <c r="B384" t="s">
        <v>24</v>
      </c>
      <c r="C384">
        <f>C392*0.85</f>
        <v>81.174999999999997</v>
      </c>
      <c r="D384" t="s">
        <v>25</v>
      </c>
      <c r="E384">
        <v>25</v>
      </c>
      <c r="F384" t="s">
        <v>162</v>
      </c>
      <c r="G384" t="s">
        <v>146</v>
      </c>
      <c r="H384">
        <v>1000</v>
      </c>
      <c r="I384">
        <v>24</v>
      </c>
      <c r="J384">
        <v>2030</v>
      </c>
    </row>
    <row r="385" spans="1:10">
      <c r="A385" t="s">
        <v>151</v>
      </c>
      <c r="B385" t="s">
        <v>24</v>
      </c>
      <c r="C385">
        <f>851*0.95</f>
        <v>808.44999999999993</v>
      </c>
      <c r="D385" t="s">
        <v>30</v>
      </c>
      <c r="E385">
        <v>25</v>
      </c>
      <c r="F385" t="s">
        <v>163</v>
      </c>
      <c r="G385" t="s">
        <v>146</v>
      </c>
      <c r="H385">
        <v>1000</v>
      </c>
      <c r="I385">
        <v>24</v>
      </c>
      <c r="J385">
        <v>2030</v>
      </c>
    </row>
    <row r="386" spans="1:10">
      <c r="A386" t="s">
        <v>150</v>
      </c>
      <c r="B386" t="s">
        <v>24</v>
      </c>
      <c r="C386">
        <f>C384*0.3</f>
        <v>24.352499999999999</v>
      </c>
      <c r="D386" t="s">
        <v>25</v>
      </c>
      <c r="E386">
        <v>25</v>
      </c>
      <c r="F386" t="s">
        <v>159</v>
      </c>
      <c r="G386" t="s">
        <v>146</v>
      </c>
      <c r="H386">
        <v>1000</v>
      </c>
      <c r="I386">
        <v>24</v>
      </c>
      <c r="J386">
        <v>2030</v>
      </c>
    </row>
    <row r="387" spans="1:10">
      <c r="A387" t="s">
        <v>150</v>
      </c>
      <c r="B387" t="s">
        <v>37</v>
      </c>
      <c r="C387">
        <f>(C384*0.0043)</f>
        <v>0.34905249999999999</v>
      </c>
      <c r="D387" t="s">
        <v>139</v>
      </c>
      <c r="E387">
        <v>25</v>
      </c>
      <c r="F387" t="s">
        <v>145</v>
      </c>
      <c r="G387" t="s">
        <v>147</v>
      </c>
      <c r="H387">
        <v>1000</v>
      </c>
      <c r="I387">
        <v>24</v>
      </c>
      <c r="J387">
        <v>2030</v>
      </c>
    </row>
    <row r="388" spans="1:10">
      <c r="A388" t="s">
        <v>151</v>
      </c>
      <c r="B388" t="s">
        <v>37</v>
      </c>
      <c r="C388">
        <f>C385*0.0043</f>
        <v>3.4763349999999997</v>
      </c>
      <c r="D388" t="s">
        <v>138</v>
      </c>
      <c r="E388">
        <v>25</v>
      </c>
      <c r="F388" t="s">
        <v>145</v>
      </c>
      <c r="G388" t="s">
        <v>147</v>
      </c>
      <c r="H388">
        <v>1000</v>
      </c>
      <c r="I388">
        <v>24</v>
      </c>
      <c r="J388">
        <v>2030</v>
      </c>
    </row>
    <row r="389" spans="1:10">
      <c r="A389" t="s">
        <v>151</v>
      </c>
      <c r="B389" t="s">
        <v>42</v>
      </c>
      <c r="C389">
        <v>0.44</v>
      </c>
      <c r="E389">
        <v>25</v>
      </c>
      <c r="F389" t="s">
        <v>141</v>
      </c>
      <c r="G389" t="s">
        <v>142</v>
      </c>
      <c r="H389">
        <v>1000</v>
      </c>
      <c r="I389">
        <v>24</v>
      </c>
      <c r="J389">
        <v>2030</v>
      </c>
    </row>
    <row r="390" spans="1:10">
      <c r="A390" t="s">
        <v>151</v>
      </c>
      <c r="B390" t="s">
        <v>44</v>
      </c>
      <c r="C390">
        <v>35</v>
      </c>
      <c r="D390" t="s">
        <v>45</v>
      </c>
      <c r="E390">
        <v>25</v>
      </c>
      <c r="G390" t="s">
        <v>142</v>
      </c>
      <c r="H390">
        <v>1000</v>
      </c>
      <c r="I390">
        <v>24</v>
      </c>
      <c r="J390">
        <v>2030</v>
      </c>
    </row>
    <row r="391" spans="1:10">
      <c r="A391" t="s">
        <v>150</v>
      </c>
      <c r="B391" t="s">
        <v>44</v>
      </c>
      <c r="C391">
        <v>35</v>
      </c>
      <c r="D391" t="s">
        <v>45</v>
      </c>
      <c r="E391">
        <v>25</v>
      </c>
      <c r="G391" t="s">
        <v>142</v>
      </c>
      <c r="H391">
        <v>1000</v>
      </c>
      <c r="I391">
        <v>24</v>
      </c>
      <c r="J391">
        <v>2030</v>
      </c>
    </row>
    <row r="392" spans="1:10">
      <c r="A392" s="1" t="s">
        <v>150</v>
      </c>
      <c r="B392" t="s">
        <v>24</v>
      </c>
      <c r="C392">
        <v>95.5</v>
      </c>
      <c r="D392" t="s">
        <v>25</v>
      </c>
      <c r="E392">
        <v>25</v>
      </c>
      <c r="F392" t="s">
        <v>157</v>
      </c>
      <c r="G392" t="s">
        <v>161</v>
      </c>
      <c r="H392">
        <v>1000</v>
      </c>
      <c r="I392">
        <v>24</v>
      </c>
      <c r="J392">
        <v>2021</v>
      </c>
    </row>
    <row r="393" spans="1:10">
      <c r="A393" s="2" t="s">
        <v>151</v>
      </c>
      <c r="B393" t="s">
        <v>24</v>
      </c>
      <c r="C393">
        <v>1029</v>
      </c>
      <c r="D393" t="s">
        <v>30</v>
      </c>
      <c r="E393">
        <v>25</v>
      </c>
      <c r="F393" t="s">
        <v>135</v>
      </c>
      <c r="G393" t="s">
        <v>161</v>
      </c>
      <c r="H393">
        <v>1000</v>
      </c>
      <c r="I393">
        <v>24</v>
      </c>
      <c r="J393">
        <v>2021</v>
      </c>
    </row>
    <row r="394" spans="1:10">
      <c r="A394" s="2" t="s">
        <v>150</v>
      </c>
      <c r="B394" t="s">
        <v>24</v>
      </c>
      <c r="C394">
        <f>C392*0.3</f>
        <v>28.65</v>
      </c>
      <c r="D394" t="s">
        <v>25</v>
      </c>
      <c r="E394">
        <v>25</v>
      </c>
      <c r="F394" t="s">
        <v>159</v>
      </c>
      <c r="G394" t="s">
        <v>161</v>
      </c>
      <c r="H394">
        <v>1000</v>
      </c>
      <c r="I394">
        <v>24</v>
      </c>
      <c r="J394">
        <v>2021</v>
      </c>
    </row>
    <row r="395" spans="1:10">
      <c r="A395" s="2" t="s">
        <v>150</v>
      </c>
      <c r="B395" t="s">
        <v>37</v>
      </c>
      <c r="C395">
        <f>(C392*0.0043)</f>
        <v>0.41065000000000002</v>
      </c>
      <c r="D395" t="s">
        <v>139</v>
      </c>
      <c r="E395">
        <v>25</v>
      </c>
      <c r="F395" t="s">
        <v>145</v>
      </c>
      <c r="G395" t="s">
        <v>147</v>
      </c>
      <c r="H395">
        <v>1000</v>
      </c>
      <c r="I395">
        <v>24</v>
      </c>
      <c r="J395">
        <v>2021</v>
      </c>
    </row>
    <row r="396" spans="1:10">
      <c r="A396" s="2" t="s">
        <v>151</v>
      </c>
      <c r="B396" t="s">
        <v>37</v>
      </c>
      <c r="C396">
        <f>C393*0.0043</f>
        <v>4.4246999999999996</v>
      </c>
      <c r="D396" t="s">
        <v>138</v>
      </c>
      <c r="E396">
        <v>25</v>
      </c>
      <c r="F396" t="s">
        <v>145</v>
      </c>
      <c r="G396" t="s">
        <v>147</v>
      </c>
      <c r="H396">
        <v>1000</v>
      </c>
      <c r="I396">
        <v>24</v>
      </c>
      <c r="J396">
        <v>2021</v>
      </c>
    </row>
    <row r="397" spans="1:10">
      <c r="A397" t="s">
        <v>151</v>
      </c>
      <c r="B397" t="s">
        <v>42</v>
      </c>
      <c r="C397">
        <v>0.42</v>
      </c>
      <c r="E397">
        <v>25</v>
      </c>
      <c r="F397" t="s">
        <v>141</v>
      </c>
      <c r="G397" t="s">
        <v>142</v>
      </c>
      <c r="H397">
        <v>1000</v>
      </c>
      <c r="I397">
        <v>24</v>
      </c>
      <c r="J397">
        <v>2021</v>
      </c>
    </row>
    <row r="398" spans="1:10">
      <c r="A398" t="s">
        <v>151</v>
      </c>
      <c r="B398" t="s">
        <v>44</v>
      </c>
      <c r="C398">
        <v>35</v>
      </c>
      <c r="D398" t="s">
        <v>45</v>
      </c>
      <c r="E398">
        <v>25</v>
      </c>
      <c r="G398" t="s">
        <v>142</v>
      </c>
      <c r="H398">
        <v>1000</v>
      </c>
      <c r="I398">
        <v>24</v>
      </c>
      <c r="J398">
        <v>2021</v>
      </c>
    </row>
    <row r="399" spans="1:10">
      <c r="A399" t="s">
        <v>150</v>
      </c>
      <c r="B399" t="s">
        <v>44</v>
      </c>
      <c r="C399">
        <v>35</v>
      </c>
      <c r="D399" t="s">
        <v>45</v>
      </c>
      <c r="E399">
        <v>25</v>
      </c>
      <c r="G399" t="s">
        <v>142</v>
      </c>
      <c r="H399">
        <v>1000</v>
      </c>
      <c r="I399">
        <v>24</v>
      </c>
      <c r="J399">
        <v>2021</v>
      </c>
    </row>
    <row r="400" spans="1:10">
      <c r="A400" s="1" t="s">
        <v>152</v>
      </c>
      <c r="B400" t="s">
        <v>24</v>
      </c>
      <c r="C400">
        <f>C408*0.85</f>
        <v>50.064999999999998</v>
      </c>
      <c r="D400" t="s">
        <v>25</v>
      </c>
      <c r="E400">
        <v>25</v>
      </c>
      <c r="F400" t="s">
        <v>162</v>
      </c>
      <c r="G400" t="s">
        <v>146</v>
      </c>
      <c r="H400">
        <v>1000</v>
      </c>
      <c r="I400">
        <v>24</v>
      </c>
      <c r="J400">
        <v>2030</v>
      </c>
    </row>
    <row r="401" spans="1:10">
      <c r="A401" t="s">
        <v>153</v>
      </c>
      <c r="B401" t="s">
        <v>24</v>
      </c>
      <c r="C401">
        <f>851*0.95</f>
        <v>808.44999999999993</v>
      </c>
      <c r="D401" t="s">
        <v>30</v>
      </c>
      <c r="E401">
        <v>25</v>
      </c>
      <c r="F401" t="s">
        <v>163</v>
      </c>
      <c r="G401" t="s">
        <v>146</v>
      </c>
      <c r="H401">
        <v>1000</v>
      </c>
      <c r="I401">
        <v>24</v>
      </c>
      <c r="J401">
        <v>2030</v>
      </c>
    </row>
    <row r="402" spans="1:10">
      <c r="A402" t="s">
        <v>152</v>
      </c>
      <c r="B402" t="s">
        <v>24</v>
      </c>
      <c r="C402">
        <f>C400*0.3</f>
        <v>15.019499999999999</v>
      </c>
      <c r="D402" t="s">
        <v>25</v>
      </c>
      <c r="E402">
        <v>25</v>
      </c>
      <c r="F402" t="s">
        <v>159</v>
      </c>
      <c r="G402" t="s">
        <v>146</v>
      </c>
      <c r="H402">
        <v>1000</v>
      </c>
      <c r="I402">
        <v>24</v>
      </c>
      <c r="J402">
        <v>2030</v>
      </c>
    </row>
    <row r="403" spans="1:10">
      <c r="A403" t="s">
        <v>152</v>
      </c>
      <c r="B403" t="s">
        <v>37</v>
      </c>
      <c r="C403">
        <f>(C400*0.0043)</f>
        <v>0.21527949999999998</v>
      </c>
      <c r="D403" t="s">
        <v>139</v>
      </c>
      <c r="E403">
        <v>25</v>
      </c>
      <c r="F403" t="s">
        <v>145</v>
      </c>
      <c r="G403" t="s">
        <v>147</v>
      </c>
      <c r="H403">
        <v>1000</v>
      </c>
      <c r="I403">
        <v>24</v>
      </c>
      <c r="J403">
        <v>2030</v>
      </c>
    </row>
    <row r="404" spans="1:10">
      <c r="A404" t="s">
        <v>153</v>
      </c>
      <c r="B404" t="s">
        <v>37</v>
      </c>
      <c r="C404">
        <f>C401*0.0043</f>
        <v>3.4763349999999997</v>
      </c>
      <c r="D404" t="s">
        <v>138</v>
      </c>
      <c r="E404">
        <v>25</v>
      </c>
      <c r="F404" t="s">
        <v>145</v>
      </c>
      <c r="G404" t="s">
        <v>147</v>
      </c>
      <c r="H404">
        <v>1000</v>
      </c>
      <c r="I404">
        <v>24</v>
      </c>
      <c r="J404">
        <v>2030</v>
      </c>
    </row>
    <row r="405" spans="1:10">
      <c r="A405" t="s">
        <v>153</v>
      </c>
      <c r="B405" t="s">
        <v>42</v>
      </c>
      <c r="C405">
        <v>0.53400000000000003</v>
      </c>
      <c r="E405">
        <v>25</v>
      </c>
      <c r="F405" t="s">
        <v>141</v>
      </c>
      <c r="G405" t="s">
        <v>142</v>
      </c>
      <c r="H405">
        <v>1000</v>
      </c>
      <c r="I405">
        <v>24</v>
      </c>
      <c r="J405">
        <v>2030</v>
      </c>
    </row>
    <row r="406" spans="1:10">
      <c r="A406" t="s">
        <v>153</v>
      </c>
      <c r="B406" t="s">
        <v>44</v>
      </c>
      <c r="C406">
        <v>35</v>
      </c>
      <c r="D406" t="s">
        <v>45</v>
      </c>
      <c r="E406">
        <v>25</v>
      </c>
      <c r="G406" t="s">
        <v>142</v>
      </c>
      <c r="H406">
        <v>1000</v>
      </c>
      <c r="I406">
        <v>24</v>
      </c>
      <c r="J406">
        <v>2030</v>
      </c>
    </row>
    <row r="407" spans="1:10">
      <c r="A407" t="s">
        <v>152</v>
      </c>
      <c r="B407" t="s">
        <v>44</v>
      </c>
      <c r="C407">
        <v>35</v>
      </c>
      <c r="D407" t="s">
        <v>45</v>
      </c>
      <c r="E407">
        <v>25</v>
      </c>
      <c r="G407" t="s">
        <v>142</v>
      </c>
      <c r="H407">
        <v>1000</v>
      </c>
      <c r="I407">
        <v>24</v>
      </c>
      <c r="J407">
        <v>2030</v>
      </c>
    </row>
    <row r="408" spans="1:10">
      <c r="A408" s="4" t="s">
        <v>152</v>
      </c>
      <c r="B408" t="s">
        <v>24</v>
      </c>
      <c r="C408">
        <v>58.9</v>
      </c>
      <c r="D408" t="s">
        <v>25</v>
      </c>
      <c r="E408">
        <v>25</v>
      </c>
      <c r="F408" t="s">
        <v>134</v>
      </c>
      <c r="G408" t="s">
        <v>161</v>
      </c>
      <c r="H408">
        <v>1000</v>
      </c>
      <c r="I408">
        <v>24</v>
      </c>
      <c r="J408">
        <v>2021</v>
      </c>
    </row>
    <row r="409" spans="1:10">
      <c r="A409" s="2" t="s">
        <v>153</v>
      </c>
      <c r="B409" t="s">
        <v>24</v>
      </c>
      <c r="C409">
        <v>834.6</v>
      </c>
      <c r="D409" t="s">
        <v>30</v>
      </c>
      <c r="E409">
        <v>25</v>
      </c>
      <c r="F409" t="s">
        <v>135</v>
      </c>
      <c r="G409" t="s">
        <v>161</v>
      </c>
      <c r="H409">
        <v>1000</v>
      </c>
      <c r="I409">
        <v>24</v>
      </c>
      <c r="J409">
        <v>2021</v>
      </c>
    </row>
    <row r="410" spans="1:10">
      <c r="A410" s="2" t="s">
        <v>152</v>
      </c>
      <c r="B410" t="s">
        <v>24</v>
      </c>
      <c r="C410">
        <f>C408*0.3</f>
        <v>17.669999999999998</v>
      </c>
      <c r="D410" t="s">
        <v>25</v>
      </c>
      <c r="E410">
        <v>25</v>
      </c>
      <c r="F410" t="s">
        <v>136</v>
      </c>
      <c r="G410" t="s">
        <v>161</v>
      </c>
      <c r="H410">
        <v>1000</v>
      </c>
      <c r="I410">
        <v>24</v>
      </c>
      <c r="J410">
        <v>2021</v>
      </c>
    </row>
    <row r="411" spans="1:10">
      <c r="A411" s="2" t="s">
        <v>152</v>
      </c>
      <c r="B411" t="s">
        <v>37</v>
      </c>
      <c r="C411">
        <f>(C408*0.0043)</f>
        <v>0.25327</v>
      </c>
      <c r="D411" t="s">
        <v>139</v>
      </c>
      <c r="E411">
        <v>25</v>
      </c>
      <c r="F411" t="s">
        <v>145</v>
      </c>
      <c r="G411" t="s">
        <v>147</v>
      </c>
      <c r="H411">
        <v>1000</v>
      </c>
      <c r="I411">
        <v>24</v>
      </c>
      <c r="J411">
        <v>2021</v>
      </c>
    </row>
    <row r="412" spans="1:10">
      <c r="A412" s="2" t="s">
        <v>153</v>
      </c>
      <c r="B412" t="s">
        <v>37</v>
      </c>
      <c r="C412">
        <f>C409*0.0043</f>
        <v>3.5887800000000003</v>
      </c>
      <c r="D412" t="s">
        <v>138</v>
      </c>
      <c r="E412">
        <v>25</v>
      </c>
      <c r="F412" t="s">
        <v>145</v>
      </c>
      <c r="G412" t="s">
        <v>147</v>
      </c>
      <c r="H412">
        <v>1000</v>
      </c>
      <c r="I412">
        <v>24</v>
      </c>
      <c r="J412">
        <v>2021</v>
      </c>
    </row>
    <row r="413" spans="1:10">
      <c r="A413" t="s">
        <v>153</v>
      </c>
      <c r="B413" t="s">
        <v>42</v>
      </c>
      <c r="C413">
        <v>0.51400000000000001</v>
      </c>
      <c r="E413">
        <v>25</v>
      </c>
      <c r="F413" t="s">
        <v>141</v>
      </c>
      <c r="G413" t="s">
        <v>142</v>
      </c>
      <c r="H413">
        <v>1000</v>
      </c>
      <c r="I413">
        <v>24</v>
      </c>
      <c r="J413">
        <v>2021</v>
      </c>
    </row>
    <row r="414" spans="1:10">
      <c r="A414" t="s">
        <v>153</v>
      </c>
      <c r="B414" t="s">
        <v>44</v>
      </c>
      <c r="C414">
        <v>35</v>
      </c>
      <c r="D414" t="s">
        <v>45</v>
      </c>
      <c r="E414">
        <v>25</v>
      </c>
      <c r="G414" t="s">
        <v>142</v>
      </c>
      <c r="H414">
        <v>1000</v>
      </c>
      <c r="I414">
        <v>24</v>
      </c>
      <c r="J414">
        <v>2021</v>
      </c>
    </row>
    <row r="415" spans="1:10">
      <c r="A415" t="s">
        <v>152</v>
      </c>
      <c r="B415" t="s">
        <v>44</v>
      </c>
      <c r="C415">
        <v>35</v>
      </c>
      <c r="D415" t="s">
        <v>45</v>
      </c>
      <c r="E415">
        <v>25</v>
      </c>
      <c r="G415" t="s">
        <v>142</v>
      </c>
      <c r="H415">
        <v>1000</v>
      </c>
      <c r="I415">
        <v>24</v>
      </c>
      <c r="J415">
        <v>2021</v>
      </c>
    </row>
    <row r="416" spans="1:10">
      <c r="A416" s="1" t="s">
        <v>154</v>
      </c>
      <c r="B416" t="s">
        <v>24</v>
      </c>
      <c r="C416">
        <f>C424*0.85</f>
        <v>20.74</v>
      </c>
      <c r="D416" t="s">
        <v>25</v>
      </c>
      <c r="E416">
        <v>25</v>
      </c>
      <c r="F416" t="s">
        <v>162</v>
      </c>
      <c r="G416" t="s">
        <v>146</v>
      </c>
      <c r="H416">
        <v>1000</v>
      </c>
      <c r="I416">
        <v>24</v>
      </c>
      <c r="J416">
        <v>2030</v>
      </c>
    </row>
    <row r="417" spans="1:10">
      <c r="A417" t="s">
        <v>155</v>
      </c>
      <c r="B417" t="s">
        <v>24</v>
      </c>
      <c r="C417">
        <f>851*0.95</f>
        <v>808.44999999999993</v>
      </c>
      <c r="D417" t="s">
        <v>30</v>
      </c>
      <c r="E417">
        <v>25</v>
      </c>
      <c r="F417" t="s">
        <v>163</v>
      </c>
      <c r="G417" t="s">
        <v>146</v>
      </c>
      <c r="H417">
        <v>1000</v>
      </c>
      <c r="I417">
        <v>24</v>
      </c>
      <c r="J417">
        <v>2030</v>
      </c>
    </row>
    <row r="418" spans="1:10">
      <c r="A418" t="s">
        <v>154</v>
      </c>
      <c r="B418" t="s">
        <v>24</v>
      </c>
      <c r="C418">
        <f>C416*0.3</f>
        <v>6.2219999999999995</v>
      </c>
      <c r="D418" t="s">
        <v>25</v>
      </c>
      <c r="E418">
        <v>25</v>
      </c>
      <c r="F418" t="s">
        <v>159</v>
      </c>
      <c r="G418" t="s">
        <v>146</v>
      </c>
      <c r="H418">
        <v>1000</v>
      </c>
      <c r="I418">
        <v>24</v>
      </c>
      <c r="J418">
        <v>2030</v>
      </c>
    </row>
    <row r="419" spans="1:10">
      <c r="A419" t="s">
        <v>154</v>
      </c>
      <c r="B419" t="s">
        <v>37</v>
      </c>
      <c r="C419">
        <f>(C416*0.0043)</f>
        <v>8.9181999999999997E-2</v>
      </c>
      <c r="D419" t="s">
        <v>139</v>
      </c>
      <c r="E419">
        <v>25</v>
      </c>
      <c r="F419" t="s">
        <v>145</v>
      </c>
      <c r="G419" t="s">
        <v>147</v>
      </c>
      <c r="H419">
        <v>1000</v>
      </c>
      <c r="I419">
        <v>24</v>
      </c>
      <c r="J419">
        <v>2030</v>
      </c>
    </row>
    <row r="420" spans="1:10">
      <c r="A420" t="s">
        <v>155</v>
      </c>
      <c r="B420" t="s">
        <v>37</v>
      </c>
      <c r="C420">
        <f>C417*0.0043</f>
        <v>3.4763349999999997</v>
      </c>
      <c r="D420" t="s">
        <v>138</v>
      </c>
      <c r="E420">
        <v>25</v>
      </c>
      <c r="F420" t="s">
        <v>145</v>
      </c>
      <c r="G420" t="s">
        <v>147</v>
      </c>
      <c r="H420">
        <v>1000</v>
      </c>
      <c r="I420">
        <v>24</v>
      </c>
      <c r="J420">
        <v>2030</v>
      </c>
    </row>
    <row r="421" spans="1:10">
      <c r="A421" t="s">
        <v>155</v>
      </c>
      <c r="B421" t="s">
        <v>42</v>
      </c>
      <c r="C421">
        <v>0.43</v>
      </c>
      <c r="E421">
        <v>25</v>
      </c>
      <c r="F421" t="s">
        <v>141</v>
      </c>
      <c r="G421" t="s">
        <v>142</v>
      </c>
      <c r="H421">
        <v>1000</v>
      </c>
      <c r="I421">
        <v>24</v>
      </c>
      <c r="J421">
        <v>2030</v>
      </c>
    </row>
    <row r="422" spans="1:10">
      <c r="A422" t="s">
        <v>155</v>
      </c>
      <c r="B422" t="s">
        <v>44</v>
      </c>
      <c r="C422">
        <v>35</v>
      </c>
      <c r="D422" t="s">
        <v>45</v>
      </c>
      <c r="E422">
        <v>25</v>
      </c>
      <c r="G422" t="s">
        <v>142</v>
      </c>
      <c r="H422">
        <v>1000</v>
      </c>
      <c r="I422">
        <v>24</v>
      </c>
      <c r="J422">
        <v>2030</v>
      </c>
    </row>
    <row r="423" spans="1:10">
      <c r="A423" t="s">
        <v>154</v>
      </c>
      <c r="B423" t="s">
        <v>44</v>
      </c>
      <c r="C423">
        <v>35</v>
      </c>
      <c r="D423" t="s">
        <v>45</v>
      </c>
      <c r="E423">
        <v>25</v>
      </c>
      <c r="G423" t="s">
        <v>142</v>
      </c>
      <c r="H423">
        <v>1000</v>
      </c>
      <c r="I423">
        <v>24</v>
      </c>
      <c r="J423">
        <v>2030</v>
      </c>
    </row>
    <row r="424" spans="1:10">
      <c r="A424" s="1" t="s">
        <v>154</v>
      </c>
      <c r="B424" t="s">
        <v>24</v>
      </c>
      <c r="C424">
        <v>24.4</v>
      </c>
      <c r="D424" t="s">
        <v>25</v>
      </c>
      <c r="E424">
        <v>25</v>
      </c>
      <c r="F424" t="s">
        <v>134</v>
      </c>
      <c r="G424" t="s">
        <v>161</v>
      </c>
      <c r="H424">
        <v>1000</v>
      </c>
      <c r="I424">
        <v>24</v>
      </c>
      <c r="J424">
        <v>2021</v>
      </c>
    </row>
    <row r="425" spans="1:10">
      <c r="A425" s="2" t="s">
        <v>155</v>
      </c>
      <c r="B425" t="s">
        <v>24</v>
      </c>
      <c r="C425">
        <v>1029.5999999999999</v>
      </c>
      <c r="D425" t="s">
        <v>30</v>
      </c>
      <c r="E425">
        <v>25</v>
      </c>
      <c r="F425" t="s">
        <v>135</v>
      </c>
      <c r="G425" t="s">
        <v>161</v>
      </c>
      <c r="H425">
        <v>1000</v>
      </c>
      <c r="I425">
        <v>24</v>
      </c>
      <c r="J425">
        <v>2021</v>
      </c>
    </row>
    <row r="426" spans="1:10">
      <c r="A426" s="2" t="s">
        <v>154</v>
      </c>
      <c r="B426" t="s">
        <v>24</v>
      </c>
      <c r="C426">
        <v>8</v>
      </c>
      <c r="D426" t="s">
        <v>25</v>
      </c>
      <c r="E426">
        <v>25</v>
      </c>
      <c r="F426" t="s">
        <v>136</v>
      </c>
      <c r="G426" t="s">
        <v>161</v>
      </c>
      <c r="H426">
        <v>1000</v>
      </c>
      <c r="I426">
        <v>24</v>
      </c>
      <c r="J426">
        <v>2021</v>
      </c>
    </row>
    <row r="427" spans="1:10">
      <c r="A427" s="2" t="s">
        <v>154</v>
      </c>
      <c r="B427" t="s">
        <v>37</v>
      </c>
      <c r="C427">
        <f>(C424*0.0043)</f>
        <v>0.10492</v>
      </c>
      <c r="D427" t="s">
        <v>139</v>
      </c>
      <c r="E427">
        <v>25</v>
      </c>
      <c r="F427" t="s">
        <v>145</v>
      </c>
      <c r="G427" t="s">
        <v>147</v>
      </c>
      <c r="H427">
        <v>1000</v>
      </c>
      <c r="I427">
        <v>24</v>
      </c>
      <c r="J427">
        <v>2021</v>
      </c>
    </row>
    <row r="428" spans="1:10">
      <c r="A428" s="2" t="s">
        <v>155</v>
      </c>
      <c r="B428" t="s">
        <v>37</v>
      </c>
      <c r="C428">
        <f>C425*0.0043</f>
        <v>4.4272799999999997</v>
      </c>
      <c r="D428" t="s">
        <v>138</v>
      </c>
      <c r="E428">
        <v>25</v>
      </c>
      <c r="F428" t="s">
        <v>145</v>
      </c>
      <c r="G428" t="s">
        <v>147</v>
      </c>
      <c r="H428">
        <v>1000</v>
      </c>
      <c r="I428">
        <v>24</v>
      </c>
      <c r="J428">
        <v>2021</v>
      </c>
    </row>
    <row r="429" spans="1:10">
      <c r="A429" s="2" t="s">
        <v>155</v>
      </c>
      <c r="B429" t="s">
        <v>42</v>
      </c>
      <c r="C429">
        <v>0.41</v>
      </c>
      <c r="E429">
        <v>25</v>
      </c>
      <c r="F429" t="s">
        <v>141</v>
      </c>
      <c r="G429" t="s">
        <v>142</v>
      </c>
      <c r="H429">
        <v>1000</v>
      </c>
      <c r="I429">
        <v>24</v>
      </c>
      <c r="J429">
        <v>2021</v>
      </c>
    </row>
    <row r="430" spans="1:10">
      <c r="A430" s="2" t="s">
        <v>155</v>
      </c>
      <c r="B430" t="s">
        <v>44</v>
      </c>
      <c r="C430">
        <v>35</v>
      </c>
      <c r="D430" t="s">
        <v>45</v>
      </c>
      <c r="E430">
        <v>25</v>
      </c>
      <c r="G430" t="s">
        <v>142</v>
      </c>
      <c r="H430">
        <v>1000</v>
      </c>
      <c r="I430">
        <v>24</v>
      </c>
      <c r="J430">
        <v>2021</v>
      </c>
    </row>
    <row r="431" spans="1:10">
      <c r="A431" s="2" t="s">
        <v>154</v>
      </c>
      <c r="B431" t="s">
        <v>44</v>
      </c>
      <c r="C431">
        <v>35</v>
      </c>
      <c r="D431" t="s">
        <v>45</v>
      </c>
      <c r="E431">
        <v>25</v>
      </c>
      <c r="G431" t="s">
        <v>142</v>
      </c>
      <c r="H431">
        <v>1000</v>
      </c>
      <c r="I431">
        <v>24</v>
      </c>
      <c r="J431">
        <v>2021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energy-storage-database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cp:revision>4</cp:revision>
  <dcterms:created xsi:type="dcterms:W3CDTF">2022-11-15T18:19:57Z</dcterms:created>
  <dcterms:modified xsi:type="dcterms:W3CDTF">2022-11-28T13:01:07Z</dcterms:modified>
</cp:coreProperties>
</file>