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apstone\q-pup-design\excel\"/>
    </mc:Choice>
  </mc:AlternateContent>
  <xr:revisionPtr revIDLastSave="0" documentId="8_{6B484D13-9A0C-4397-B80B-C0739ED8593A}" xr6:coauthVersionLast="47" xr6:coauthVersionMax="47" xr10:uidLastSave="{00000000-0000-0000-0000-000000000000}"/>
  <bookViews>
    <workbookView xWindow="28680" yWindow="-120" windowWidth="29040" windowHeight="15840" activeTab="1" xr2:uid="{C2642EE2-FC54-4DAC-95E0-E4AB15438A2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E7" i="2"/>
  <c r="E8" i="2"/>
  <c r="E9" i="2"/>
  <c r="E10" i="2"/>
  <c r="E11" i="2"/>
  <c r="E6" i="2"/>
  <c r="D3" i="2"/>
  <c r="B3" i="2"/>
  <c r="H12" i="1"/>
  <c r="G12" i="1"/>
  <c r="D12" i="1"/>
  <c r="C12" i="1"/>
  <c r="B12" i="1"/>
  <c r="C7" i="1"/>
  <c r="L4" i="1"/>
  <c r="C4" i="1"/>
  <c r="E4" i="1" s="1"/>
  <c r="H4" i="1"/>
  <c r="I4" i="1" s="1"/>
  <c r="K4" i="1" s="1"/>
  <c r="E3" i="2" l="1"/>
  <c r="G7" i="2"/>
  <c r="G9" i="2"/>
  <c r="G11" i="2"/>
  <c r="G10" i="2"/>
  <c r="G6" i="2" l="1"/>
  <c r="G12" i="2"/>
  <c r="G8" i="2"/>
  <c r="G15" i="2" s="1"/>
</calcChain>
</file>

<file path=xl/sharedStrings.xml><?xml version="1.0" encoding="utf-8"?>
<sst xmlns="http://schemas.openxmlformats.org/spreadsheetml/2006/main" count="26" uniqueCount="26">
  <si>
    <t>length</t>
  </si>
  <si>
    <t>current</t>
  </si>
  <si>
    <t>est torque</t>
  </si>
  <si>
    <t>est force</t>
  </si>
  <si>
    <t>bar length</t>
  </si>
  <si>
    <t>bar applied dist</t>
  </si>
  <si>
    <t>bar torque</t>
  </si>
  <si>
    <t>bar mass</t>
  </si>
  <si>
    <t>est rmeaining torque</t>
  </si>
  <si>
    <t>est mass [kg]</t>
  </si>
  <si>
    <t>bottle+caribeane</t>
  </si>
  <si>
    <t>applying [kg]</t>
  </si>
  <si>
    <t>[Nm]</t>
  </si>
  <si>
    <t>Torque</t>
  </si>
  <si>
    <t>Amps</t>
  </si>
  <si>
    <t>beam length applying moment [m]</t>
  </si>
  <si>
    <t>distance at which applied [m]</t>
  </si>
  <si>
    <t>Mass of beam length applying moment [kg]</t>
  </si>
  <si>
    <t>Moment of beam [Nm]</t>
  </si>
  <si>
    <t>distance to hanging point [m]</t>
  </si>
  <si>
    <t>Mass hung [kg]</t>
  </si>
  <si>
    <t>Moment applied [Nm]</t>
  </si>
  <si>
    <t>Measured Current [A]</t>
  </si>
  <si>
    <t>Torque Const</t>
  </si>
  <si>
    <t>Average: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</si>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</sst>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2050-9A97-413F-98BA-2C1A6E8E6D34}">
  <dimension ref="B3:L12"/>
  <sheetViews>
    <sheetView workbookViewId="0">
      <selection activeCell="C4" sqref="C4"/>
    </sheetView>
  </sheetViews>
  <sheetFormatPr defaultRowHeight="15" x14ac:dyDescent="0.25"/>
  <cols>
    <col min="2" max="2" width="9.140625" bestFit="1" customWidth="1"/>
    <col min="3" max="3" width="12" bestFit="1" customWidth="1"/>
    <col min="4" max="4" width="13.42578125" bestFit="1" customWidth="1"/>
    <col min="5" max="6" width="13.42578125" customWidth="1"/>
  </cols>
  <sheetData>
    <row r="3" spans="2:12" x14ac:dyDescent="0.25">
      <c r="B3" t="s">
        <v>4</v>
      </c>
      <c r="C3" t="s">
        <v>7</v>
      </c>
      <c r="D3" t="s">
        <v>5</v>
      </c>
      <c r="E3" t="s">
        <v>6</v>
      </c>
      <c r="G3" t="s">
        <v>1</v>
      </c>
      <c r="H3" t="s">
        <v>2</v>
      </c>
      <c r="I3" t="s">
        <v>8</v>
      </c>
      <c r="J3" t="s">
        <v>0</v>
      </c>
      <c r="K3" t="s">
        <v>3</v>
      </c>
      <c r="L3" t="s">
        <v>9</v>
      </c>
    </row>
    <row r="4" spans="2:12" x14ac:dyDescent="0.25">
      <c r="B4">
        <v>0.51</v>
      </c>
      <c r="C4">
        <f>0.757177814*B4</f>
        <v>0.38616068513999996</v>
      </c>
      <c r="D4">
        <v>0.3</v>
      </c>
      <c r="E4">
        <f>C4*D4*9.81</f>
        <v>1.1364708963670198</v>
      </c>
      <c r="G4">
        <v>10</v>
      </c>
      <c r="H4">
        <f>G4*8.27/12.2</f>
        <v>6.7786885245901631</v>
      </c>
      <c r="I4">
        <f>H4-E4</f>
        <v>5.6422176282231433</v>
      </c>
      <c r="J4">
        <v>0.6</v>
      </c>
      <c r="K4">
        <f>I4/J4</f>
        <v>9.4036960470385722</v>
      </c>
      <c r="L4">
        <f>K4/9.81</f>
        <v>0.95858267553910004</v>
      </c>
    </row>
    <row r="6" spans="2:12" x14ac:dyDescent="0.25">
      <c r="B6" t="s">
        <v>10</v>
      </c>
    </row>
    <row r="7" spans="2:12" x14ac:dyDescent="0.25">
      <c r="B7">
        <v>0.214</v>
      </c>
      <c r="C7">
        <f>L4-B7</f>
        <v>0.74458267553910007</v>
      </c>
    </row>
    <row r="11" spans="2:12" x14ac:dyDescent="0.25">
      <c r="B11" t="s">
        <v>11</v>
      </c>
      <c r="C11" t="s">
        <v>12</v>
      </c>
      <c r="D11" t="s">
        <v>13</v>
      </c>
      <c r="E11" t="s">
        <v>14</v>
      </c>
    </row>
    <row r="12" spans="2:12" x14ac:dyDescent="0.25">
      <c r="B12">
        <f>B7+0.5</f>
        <v>0.71399999999999997</v>
      </c>
      <c r="C12">
        <f>B12*J4*9.81</f>
        <v>4.202604</v>
      </c>
      <c r="D12">
        <f>C12+E4</f>
        <v>5.3390748963670198</v>
      </c>
      <c r="E12">
        <v>18</v>
      </c>
      <c r="G12">
        <f>D12/E12</f>
        <v>0.29661527202039001</v>
      </c>
      <c r="H12">
        <f>8.27/12.2</f>
        <v>0.6778688524590164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0AEE-5729-41BC-A6F4-43A3EF04669D}">
  <dimension ref="B2:G16"/>
  <sheetViews>
    <sheetView tabSelected="1" workbookViewId="0">
      <selection activeCell="C18" sqref="C18"/>
    </sheetView>
  </sheetViews>
  <sheetFormatPr defaultRowHeight="15" x14ac:dyDescent="0.25"/>
  <cols>
    <col min="2" max="2" width="29.28515625" bestFit="1" customWidth="1"/>
    <col min="3" max="3" width="25.140625" bestFit="1" customWidth="1"/>
    <col min="4" max="4" width="37.28515625" customWidth="1"/>
    <col min="5" max="5" width="21" customWidth="1"/>
    <col min="6" max="6" width="28.7109375" bestFit="1" customWidth="1"/>
  </cols>
  <sheetData>
    <row r="2" spans="2:7" x14ac:dyDescent="0.25">
      <c r="B2" s="1" t="s">
        <v>16</v>
      </c>
      <c r="C2" s="1" t="s">
        <v>15</v>
      </c>
      <c r="D2" s="1" t="s">
        <v>17</v>
      </c>
      <c r="E2" s="1" t="s">
        <v>18</v>
      </c>
    </row>
    <row r="3" spans="2:7" x14ac:dyDescent="0.25">
      <c r="B3">
        <f>0.05+C3/2</f>
        <v>0.29749999999999999</v>
      </c>
      <c r="C3">
        <v>0.495</v>
      </c>
      <c r="D3">
        <f>C3*0.757177814</f>
        <v>0.37480301792999998</v>
      </c>
      <c r="E3">
        <f>D3*9.81*B3</f>
        <v>1.0938532377532568</v>
      </c>
    </row>
    <row r="5" spans="2:7" x14ac:dyDescent="0.25">
      <c r="B5" s="1" t="s">
        <v>19</v>
      </c>
      <c r="D5" s="1" t="s">
        <v>20</v>
      </c>
      <c r="E5" s="1" t="s">
        <v>21</v>
      </c>
      <c r="F5" s="1" t="s">
        <v>22</v>
      </c>
      <c r="G5" s="1" t="s">
        <v>23</v>
      </c>
    </row>
    <row r="6" spans="2:7" x14ac:dyDescent="0.25">
      <c r="B6">
        <v>0.52500000000000002</v>
      </c>
      <c r="D6" s="2">
        <v>0</v>
      </c>
      <c r="E6">
        <f>D6*9.81*B$6</f>
        <v>0</v>
      </c>
      <c r="F6" s="2">
        <v>3.55</v>
      </c>
      <c r="G6" s="3">
        <f>(E$3+E6)/F6</f>
        <v>0.30812767260655122</v>
      </c>
    </row>
    <row r="7" spans="2:7" x14ac:dyDescent="0.25">
      <c r="D7" s="2">
        <v>0.20549999999999999</v>
      </c>
      <c r="E7">
        <f t="shared" ref="E7:E12" si="0">D7*9.81*B$6</f>
        <v>1.0583763749999999</v>
      </c>
      <c r="F7" s="2">
        <v>6.95</v>
      </c>
      <c r="G7" s="3">
        <f t="shared" ref="G7:G10" si="1">(E$3+E7)/F7</f>
        <v>0.30967332557600818</v>
      </c>
    </row>
    <row r="8" spans="2:7" x14ac:dyDescent="0.25">
      <c r="D8" s="2">
        <v>0.30259999999999998</v>
      </c>
      <c r="E8">
        <f t="shared" si="0"/>
        <v>1.55846565</v>
      </c>
      <c r="F8" s="2">
        <v>8.75</v>
      </c>
      <c r="G8" s="3">
        <f t="shared" si="1"/>
        <v>0.30312215860037223</v>
      </c>
    </row>
    <row r="9" spans="2:7" x14ac:dyDescent="0.25">
      <c r="D9" s="2">
        <v>0.40210000000000001</v>
      </c>
      <c r="E9">
        <f t="shared" si="0"/>
        <v>2.0709155250000002</v>
      </c>
      <c r="F9" s="2">
        <v>10.4</v>
      </c>
      <c r="G9" s="3">
        <f t="shared" si="1"/>
        <v>0.3043046887262747</v>
      </c>
    </row>
    <row r="10" spans="2:7" x14ac:dyDescent="0.25">
      <c r="D10" s="2">
        <v>0.50129999999999997</v>
      </c>
      <c r="E10">
        <f t="shared" si="0"/>
        <v>2.5818203250000002</v>
      </c>
      <c r="F10" s="2">
        <v>12.15</v>
      </c>
      <c r="G10" s="3">
        <f t="shared" si="1"/>
        <v>0.30252457306611169</v>
      </c>
    </row>
    <row r="11" spans="2:7" x14ac:dyDescent="0.25">
      <c r="D11" s="2">
        <v>0.60309999999999997</v>
      </c>
      <c r="E11">
        <f t="shared" si="0"/>
        <v>3.1061157750000001</v>
      </c>
      <c r="F11" s="2">
        <v>14.05</v>
      </c>
      <c r="G11" s="3">
        <f>(E$3+E11)/F11</f>
        <v>0.2989301788436482</v>
      </c>
    </row>
    <row r="12" spans="2:7" x14ac:dyDescent="0.25">
      <c r="D12" s="2">
        <v>0.70599999999999996</v>
      </c>
      <c r="E12">
        <f t="shared" si="0"/>
        <v>3.6360765000000002</v>
      </c>
      <c r="F12" s="2">
        <v>16.3</v>
      </c>
      <c r="G12" s="3">
        <f>(E$3+E12)/F12</f>
        <v>0.29017973851246975</v>
      </c>
    </row>
    <row r="15" spans="2:7" x14ac:dyDescent="0.25">
      <c r="F15" s="1" t="s">
        <v>24</v>
      </c>
      <c r="G15">
        <f>AVERAGE(G6:G12)</f>
        <v>0.30240890513306234</v>
      </c>
    </row>
    <row r="16" spans="2:7" x14ac:dyDescent="0.25">
      <c r="G16" t="s"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96953B163CC14A8966EFE2A6A7DB1B" ma:contentTypeVersion="5" ma:contentTypeDescription="Create a new document." ma:contentTypeScope="" ma:versionID="09fbda2fdb7276d08689e3cd091efea3">
  <xsd:schema xmlns:xsd="http://www.w3.org/2001/XMLSchema" xmlns:xs="http://www.w3.org/2001/XMLSchema" xmlns:p="http://schemas.microsoft.com/office/2006/metadata/properties" xmlns:ns3="9e0de0f8-b5b4-43df-928e-9e98864514ea" xmlns:ns4="df2ee417-581a-4aaa-ae68-1ab56bb62fb2" targetNamespace="http://schemas.microsoft.com/office/2006/metadata/properties" ma:root="true" ma:fieldsID="d6e59c1ea761a65003d655f1dcb241a7" ns3:_="" ns4:_="">
    <xsd:import namespace="9e0de0f8-b5b4-43df-928e-9e98864514ea"/>
    <xsd:import namespace="df2ee417-581a-4aaa-ae68-1ab56bb62fb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0de0f8-b5b4-43df-928e-9e98864514e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ee417-581a-4aaa-ae68-1ab56bb62f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BD6FB4-012F-4E7C-A8B0-6FD8A1FC1D83}">
  <ds:schemaRefs>
    <ds:schemaRef ds:uri="http://purl.org/dc/terms/"/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df2ee417-581a-4aaa-ae68-1ab56bb62fb2"/>
    <ds:schemaRef ds:uri="9e0de0f8-b5b4-43df-928e-9e98864514e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D097EB1-C07B-4F44-A869-947C54DB40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0de0f8-b5b4-43df-928e-9e98864514ea"/>
    <ds:schemaRef ds:uri="df2ee417-581a-4aaa-ae68-1ab56bb62f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E85738-D0C3-4D56-9125-3738072942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Dawson Hemphill</dc:creator>
  <cp:lastModifiedBy>Dawson Hemphill</cp:lastModifiedBy>
  <dcterms:created xsi:type="dcterms:W3CDTF">2022-01-25T21:17:59Z</dcterms:created>
  <dcterms:modified xsi:type="dcterms:W3CDTF">2022-02-11T21:31:24Z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0x010100AC96953B163CC14A8966EFE2A6A7DB1B</vt:lpwstr>
  </property>
</Properties>
</file>