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 codeName="ThisWorkbook"/>
  <xr:revisionPtr revIDLastSave="0" documentId="13_ncr:1_{B9D1554F-DA6E-4148-8EF7-50D6DB35A5B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レベル分け" sheetId="1" r:id="rId1"/>
    <sheet name="工数試算" sheetId="2" r:id="rId2"/>
    <sheet name="注意事項1" sheetId="9" r:id="rId3"/>
    <sheet name="注意事項2" sheetId="10" r:id="rId4"/>
    <sheet name="国語" sheetId="4" r:id="rId5"/>
    <sheet name="社会" sheetId="5" r:id="rId6"/>
    <sheet name="数学" sheetId="6" r:id="rId7"/>
    <sheet name="理科" sheetId="7" r:id="rId8"/>
    <sheet name="英語" sheetId="8" r:id="rId9"/>
    <sheet name="生産性" sheetId="3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8" i="1" l="1"/>
  <c r="H68" i="1"/>
  <c r="AC26" i="1" l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W32" i="1"/>
  <c r="W31" i="1"/>
  <c r="W30" i="1"/>
  <c r="W29" i="1"/>
  <c r="W28" i="1"/>
  <c r="W27" i="1"/>
  <c r="W26" i="1"/>
  <c r="W25" i="1"/>
  <c r="W24" i="1"/>
  <c r="W23" i="1"/>
  <c r="W22" i="1"/>
  <c r="Q34" i="1"/>
  <c r="Q33" i="1"/>
  <c r="Q32" i="1"/>
  <c r="Q31" i="1"/>
  <c r="Q30" i="1"/>
  <c r="Q29" i="1"/>
  <c r="Q28" i="1"/>
  <c r="Q27" i="1"/>
  <c r="Q26" i="1"/>
  <c r="Q25" i="1"/>
  <c r="Q24" i="1"/>
  <c r="E29" i="1"/>
  <c r="E28" i="1"/>
  <c r="E27" i="1"/>
  <c r="E26" i="1"/>
  <c r="E25" i="1"/>
  <c r="E24" i="1"/>
  <c r="E23" i="1"/>
  <c r="E22" i="1"/>
  <c r="W21" i="1" l="1"/>
  <c r="Q23" i="1"/>
  <c r="Q22" i="1"/>
  <c r="K33" i="1" l="1"/>
  <c r="A1" i="2" l="1"/>
  <c r="AC12" i="1" l="1"/>
  <c r="W20" i="1"/>
  <c r="W19" i="1"/>
  <c r="W18" i="1"/>
  <c r="W17" i="1"/>
  <c r="W16" i="1"/>
  <c r="W15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K32" i="1"/>
  <c r="K31" i="1"/>
  <c r="K30" i="1"/>
  <c r="K29" i="1"/>
  <c r="E21" i="1"/>
  <c r="E20" i="1"/>
  <c r="C5" i="2" l="1"/>
  <c r="C23" i="2" s="1"/>
  <c r="C41" i="2" s="1"/>
  <c r="C59" i="2" s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6" i="1"/>
  <c r="E3" i="2"/>
  <c r="Z59" i="1"/>
  <c r="T59" i="1"/>
  <c r="N59" i="1"/>
  <c r="H59" i="1"/>
  <c r="B59" i="1"/>
  <c r="E54" i="1"/>
  <c r="K54" i="1"/>
  <c r="Q54" i="1"/>
  <c r="W54" i="1"/>
  <c r="AC54" i="1"/>
  <c r="E55" i="1"/>
  <c r="K55" i="1"/>
  <c r="Q55" i="1"/>
  <c r="W55" i="1"/>
  <c r="AC55" i="1"/>
  <c r="E56" i="1"/>
  <c r="K56" i="1"/>
  <c r="Q56" i="1"/>
  <c r="W56" i="1"/>
  <c r="AC56" i="1"/>
  <c r="E57" i="1"/>
  <c r="K57" i="1"/>
  <c r="Q57" i="1"/>
  <c r="W57" i="1"/>
  <c r="AC57" i="1"/>
  <c r="E58" i="1"/>
  <c r="K58" i="1"/>
  <c r="Q58" i="1"/>
  <c r="W58" i="1"/>
  <c r="AC58" i="1"/>
  <c r="AC53" i="1"/>
  <c r="AC52" i="1"/>
  <c r="AC51" i="1"/>
  <c r="AC50" i="1"/>
  <c r="AC49" i="1"/>
  <c r="AC48" i="1"/>
  <c r="AC47" i="1"/>
  <c r="AC46" i="1"/>
  <c r="AC45" i="1"/>
  <c r="AC11" i="1"/>
  <c r="AC10" i="1"/>
  <c r="AC9" i="1"/>
  <c r="AC8" i="1"/>
  <c r="AC7" i="1"/>
  <c r="AC6" i="1"/>
  <c r="W53" i="1"/>
  <c r="W52" i="1"/>
  <c r="W51" i="1"/>
  <c r="W50" i="1"/>
  <c r="W49" i="1"/>
  <c r="W48" i="1"/>
  <c r="W47" i="1"/>
  <c r="W46" i="1"/>
  <c r="W45" i="1"/>
  <c r="W14" i="1"/>
  <c r="W13" i="1"/>
  <c r="W12" i="1"/>
  <c r="W11" i="1"/>
  <c r="W10" i="1"/>
  <c r="W9" i="1"/>
  <c r="W8" i="1"/>
  <c r="W7" i="1"/>
  <c r="W6" i="1"/>
  <c r="Q53" i="1"/>
  <c r="Q52" i="1"/>
  <c r="Q51" i="1"/>
  <c r="Q50" i="1"/>
  <c r="Q49" i="1"/>
  <c r="Q48" i="1"/>
  <c r="K53" i="1"/>
  <c r="K52" i="1"/>
  <c r="K51" i="1"/>
  <c r="K50" i="1"/>
  <c r="K49" i="1"/>
  <c r="K48" i="1"/>
  <c r="K47" i="1"/>
  <c r="K46" i="1"/>
  <c r="K45" i="1"/>
  <c r="K44" i="1"/>
  <c r="K43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27" i="2"/>
  <c r="G28" i="2"/>
  <c r="F25" i="2"/>
  <c r="F43" i="2"/>
  <c r="F28" i="2"/>
  <c r="F29" i="2"/>
  <c r="F49" i="2"/>
  <c r="G31" i="2"/>
  <c r="G33" i="2"/>
  <c r="G44" i="2"/>
  <c r="F34" i="2"/>
  <c r="F52" i="2"/>
  <c r="G32" i="2"/>
  <c r="F51" i="2"/>
  <c r="G45" i="2"/>
  <c r="G27" i="2"/>
  <c r="G50" i="2"/>
  <c r="G34" i="2"/>
  <c r="F44" i="2"/>
  <c r="G51" i="2"/>
  <c r="F24" i="2"/>
  <c r="G30" i="2"/>
  <c r="F45" i="2"/>
  <c r="G26" i="2"/>
  <c r="G52" i="2"/>
  <c r="G43" i="2"/>
  <c r="F53" i="2"/>
  <c r="G25" i="2"/>
  <c r="G47" i="2"/>
  <c r="F48" i="2"/>
  <c r="G53" i="2"/>
  <c r="F27" i="2"/>
  <c r="F30" i="2"/>
  <c r="F35" i="2"/>
  <c r="F32" i="2"/>
  <c r="F42" i="2"/>
  <c r="G29" i="2"/>
  <c r="F46" i="2"/>
  <c r="F47" i="2"/>
  <c r="G46" i="2"/>
  <c r="F26" i="2"/>
  <c r="G48" i="2"/>
  <c r="F50" i="2"/>
  <c r="G24" i="2"/>
  <c r="G49" i="2"/>
  <c r="F31" i="2"/>
  <c r="G35" i="2"/>
  <c r="F33" i="2"/>
  <c r="G42" i="2"/>
  <c r="M53" i="2" l="1"/>
  <c r="L47" i="2"/>
  <c r="L43" i="2"/>
  <c r="L45" i="2"/>
  <c r="M51" i="2"/>
  <c r="L51" i="2"/>
  <c r="L49" i="2"/>
  <c r="M52" i="2"/>
  <c r="L46" i="2"/>
  <c r="M46" i="2"/>
  <c r="M49" i="2"/>
  <c r="L50" i="2"/>
  <c r="L44" i="2"/>
  <c r="L48" i="2"/>
  <c r="M45" i="2"/>
  <c r="L53" i="2"/>
  <c r="M48" i="2"/>
  <c r="M43" i="2"/>
  <c r="M47" i="2"/>
  <c r="M50" i="2"/>
  <c r="M44" i="2"/>
  <c r="L52" i="2"/>
  <c r="M42" i="2"/>
  <c r="L42" i="2"/>
  <c r="M26" i="2"/>
  <c r="L27" i="2"/>
  <c r="M30" i="2"/>
  <c r="M33" i="2"/>
  <c r="L28" i="2"/>
  <c r="L35" i="2"/>
  <c r="L32" i="2"/>
  <c r="L29" i="2"/>
  <c r="M32" i="2"/>
  <c r="M27" i="2"/>
  <c r="L31" i="2"/>
  <c r="M35" i="2"/>
  <c r="M34" i="2"/>
  <c r="M29" i="2"/>
  <c r="L33" i="2"/>
  <c r="M25" i="2"/>
  <c r="L30" i="2"/>
  <c r="M28" i="2"/>
  <c r="L34" i="2"/>
  <c r="M31" i="2"/>
  <c r="L25" i="2"/>
  <c r="L26" i="2"/>
  <c r="M24" i="2"/>
  <c r="L24" i="2"/>
  <c r="G36" i="2"/>
  <c r="G54" i="2"/>
  <c r="F36" i="2"/>
  <c r="F54" i="2"/>
  <c r="F3" i="2"/>
  <c r="AD59" i="1"/>
  <c r="D24" i="2"/>
  <c r="D32" i="2"/>
  <c r="E29" i="2"/>
  <c r="E47" i="2"/>
  <c r="E52" i="2"/>
  <c r="E10" i="2"/>
  <c r="H49" i="2"/>
  <c r="E31" i="2"/>
  <c r="E42" i="2"/>
  <c r="D31" i="2"/>
  <c r="F8" i="2"/>
  <c r="D45" i="2"/>
  <c r="E49" i="2"/>
  <c r="H45" i="2"/>
  <c r="D9" i="2"/>
  <c r="E8" i="2"/>
  <c r="E11" i="2"/>
  <c r="E24" i="2"/>
  <c r="H53" i="2"/>
  <c r="H25" i="2"/>
  <c r="H28" i="2"/>
  <c r="H26" i="2"/>
  <c r="E27" i="2"/>
  <c r="H31" i="2"/>
  <c r="E51" i="2"/>
  <c r="D50" i="2"/>
  <c r="E33" i="2"/>
  <c r="E35" i="2"/>
  <c r="E17" i="2"/>
  <c r="H24" i="2"/>
  <c r="H30" i="2"/>
  <c r="E46" i="2"/>
  <c r="D13" i="2"/>
  <c r="E12" i="2"/>
  <c r="E32" i="2"/>
  <c r="D46" i="2"/>
  <c r="H44" i="2"/>
  <c r="H50" i="2"/>
  <c r="E30" i="2"/>
  <c r="E43" i="2"/>
  <c r="H32" i="2"/>
  <c r="E16" i="2"/>
  <c r="D35" i="2"/>
  <c r="D10" i="2"/>
  <c r="D8" i="2"/>
  <c r="E26" i="2"/>
  <c r="H52" i="2"/>
  <c r="D48" i="2"/>
  <c r="F10" i="2"/>
  <c r="E9" i="2"/>
  <c r="D14" i="2"/>
  <c r="D51" i="2"/>
  <c r="D42" i="2"/>
  <c r="E14" i="2"/>
  <c r="E13" i="2"/>
  <c r="E44" i="2"/>
  <c r="F13" i="2"/>
  <c r="D47" i="2"/>
  <c r="D52" i="2"/>
  <c r="H34" i="2"/>
  <c r="F9" i="2"/>
  <c r="D7" i="2"/>
  <c r="D25" i="2"/>
  <c r="D33" i="2"/>
  <c r="D15" i="2"/>
  <c r="H43" i="2"/>
  <c r="E48" i="2"/>
  <c r="D34" i="2"/>
  <c r="E34" i="2"/>
  <c r="F7" i="2"/>
  <c r="H51" i="2"/>
  <c r="D43" i="2"/>
  <c r="D26" i="2"/>
  <c r="D53" i="2"/>
  <c r="F11" i="2"/>
  <c r="D16" i="2"/>
  <c r="D12" i="2"/>
  <c r="E50" i="2"/>
  <c r="H48" i="2"/>
  <c r="D11" i="2"/>
  <c r="H33" i="2"/>
  <c r="H46" i="2"/>
  <c r="E28" i="2"/>
  <c r="E45" i="2"/>
  <c r="H29" i="2"/>
  <c r="D6" i="2"/>
  <c r="D49" i="2"/>
  <c r="D30" i="2"/>
  <c r="D17" i="2"/>
  <c r="E53" i="2"/>
  <c r="F17" i="2"/>
  <c r="E25" i="2"/>
  <c r="E6" i="2"/>
  <c r="D29" i="2"/>
  <c r="H47" i="2"/>
  <c r="D28" i="2"/>
  <c r="H27" i="2"/>
  <c r="F6" i="2"/>
  <c r="D44" i="2"/>
  <c r="E15" i="2"/>
  <c r="H42" i="2"/>
  <c r="H35" i="2"/>
  <c r="E7" i="2"/>
  <c r="F16" i="2"/>
  <c r="K51" i="2" l="1"/>
  <c r="J53" i="2"/>
  <c r="K48" i="2"/>
  <c r="N50" i="2"/>
  <c r="J49" i="2"/>
  <c r="N47" i="2"/>
  <c r="K45" i="2"/>
  <c r="N48" i="2"/>
  <c r="J47" i="2"/>
  <c r="K47" i="2"/>
  <c r="N46" i="2"/>
  <c r="J52" i="2"/>
  <c r="N45" i="2"/>
  <c r="J48" i="2"/>
  <c r="N51" i="2"/>
  <c r="N49" i="2"/>
  <c r="K53" i="2"/>
  <c r="J43" i="2"/>
  <c r="N43" i="2"/>
  <c r="K50" i="2"/>
  <c r="N53" i="2"/>
  <c r="J45" i="2"/>
  <c r="J44" i="2"/>
  <c r="K43" i="2"/>
  <c r="J51" i="2"/>
  <c r="J50" i="2"/>
  <c r="N52" i="2"/>
  <c r="J46" i="2"/>
  <c r="N44" i="2"/>
  <c r="K44" i="2"/>
  <c r="K52" i="2"/>
  <c r="K46" i="2"/>
  <c r="K49" i="2"/>
  <c r="N42" i="2"/>
  <c r="K42" i="2"/>
  <c r="J42" i="2"/>
  <c r="J32" i="2"/>
  <c r="J33" i="2"/>
  <c r="K26" i="2"/>
  <c r="N29" i="2"/>
  <c r="J29" i="2"/>
  <c r="N30" i="2"/>
  <c r="N31" i="2"/>
  <c r="K25" i="2"/>
  <c r="J28" i="2"/>
  <c r="N26" i="2"/>
  <c r="J25" i="2"/>
  <c r="K31" i="2"/>
  <c r="J27" i="2"/>
  <c r="N32" i="2"/>
  <c r="J26" i="2"/>
  <c r="N35" i="2"/>
  <c r="J31" i="2"/>
  <c r="N33" i="2"/>
  <c r="K33" i="2"/>
  <c r="N25" i="2"/>
  <c r="K32" i="2"/>
  <c r="K27" i="2"/>
  <c r="J30" i="2"/>
  <c r="N34" i="2"/>
  <c r="J35" i="2"/>
  <c r="N28" i="2"/>
  <c r="K35" i="2"/>
  <c r="K28" i="2"/>
  <c r="N27" i="2"/>
  <c r="K34" i="2"/>
  <c r="K30" i="2"/>
  <c r="K29" i="2"/>
  <c r="J34" i="2"/>
  <c r="N24" i="2"/>
  <c r="K24" i="2"/>
  <c r="J24" i="2"/>
  <c r="J9" i="2"/>
  <c r="K7" i="2"/>
  <c r="L16" i="2"/>
  <c r="K14" i="2"/>
  <c r="K15" i="2"/>
  <c r="L13" i="2"/>
  <c r="K16" i="2"/>
  <c r="J10" i="2"/>
  <c r="J14" i="2"/>
  <c r="J11" i="2"/>
  <c r="J15" i="2"/>
  <c r="J16" i="2"/>
  <c r="K10" i="2"/>
  <c r="K13" i="2"/>
  <c r="J7" i="2"/>
  <c r="L11" i="2"/>
  <c r="L17" i="2"/>
  <c r="J17" i="2"/>
  <c r="K8" i="2"/>
  <c r="L9" i="2"/>
  <c r="L8" i="2"/>
  <c r="J8" i="2"/>
  <c r="L10" i="2"/>
  <c r="K9" i="2"/>
  <c r="J12" i="2"/>
  <c r="K17" i="2"/>
  <c r="K12" i="2"/>
  <c r="K11" i="2"/>
  <c r="L7" i="2"/>
  <c r="J13" i="2"/>
  <c r="J6" i="2"/>
  <c r="K6" i="2"/>
  <c r="L6" i="2"/>
  <c r="F60" i="2"/>
  <c r="L60" i="2" s="1"/>
  <c r="F61" i="2"/>
  <c r="L61" i="2" s="1"/>
  <c r="F62" i="2"/>
  <c r="L62" i="2" s="1"/>
  <c r="F63" i="2"/>
  <c r="L63" i="2" s="1"/>
  <c r="F64" i="2"/>
  <c r="L64" i="2" s="1"/>
  <c r="F65" i="2"/>
  <c r="L65" i="2" s="1"/>
  <c r="F67" i="2"/>
  <c r="L67" i="2" s="1"/>
  <c r="F70" i="2"/>
  <c r="L70" i="2" s="1"/>
  <c r="F71" i="2"/>
  <c r="L71" i="2" s="1"/>
  <c r="G3" i="2"/>
  <c r="E63" i="2"/>
  <c r="K63" i="2" s="1"/>
  <c r="D67" i="2"/>
  <c r="J67" i="2" s="1"/>
  <c r="E68" i="2"/>
  <c r="K68" i="2" s="1"/>
  <c r="D70" i="2"/>
  <c r="J70" i="2" s="1"/>
  <c r="D62" i="2"/>
  <c r="J62" i="2" s="1"/>
  <c r="D54" i="2"/>
  <c r="H36" i="2"/>
  <c r="D61" i="2"/>
  <c r="J61" i="2" s="1"/>
  <c r="D71" i="2"/>
  <c r="J71" i="2" s="1"/>
  <c r="E65" i="2"/>
  <c r="K65" i="2" s="1"/>
  <c r="E64" i="2"/>
  <c r="K64" i="2" s="1"/>
  <c r="E69" i="2"/>
  <c r="K69" i="2" s="1"/>
  <c r="D69" i="2"/>
  <c r="J69" i="2" s="1"/>
  <c r="D68" i="2"/>
  <c r="J68" i="2" s="1"/>
  <c r="D63" i="2"/>
  <c r="J63" i="2" s="1"/>
  <c r="D64" i="2"/>
  <c r="J64" i="2" s="1"/>
  <c r="H54" i="2"/>
  <c r="E70" i="2"/>
  <c r="K70" i="2" s="1"/>
  <c r="E66" i="2"/>
  <c r="K66" i="2" s="1"/>
  <c r="E18" i="2"/>
  <c r="E60" i="2"/>
  <c r="K60" i="2" s="1"/>
  <c r="D18" i="2"/>
  <c r="D60" i="2"/>
  <c r="J60" i="2" s="1"/>
  <c r="D65" i="2"/>
  <c r="J65" i="2" s="1"/>
  <c r="E67" i="2"/>
  <c r="K67" i="2" s="1"/>
  <c r="E36" i="2"/>
  <c r="E62" i="2"/>
  <c r="K62" i="2" s="1"/>
  <c r="E71" i="2"/>
  <c r="K71" i="2" s="1"/>
  <c r="D66" i="2"/>
  <c r="J66" i="2" s="1"/>
  <c r="D36" i="2"/>
  <c r="E61" i="2"/>
  <c r="K61" i="2" s="1"/>
  <c r="E54" i="2"/>
  <c r="F12" i="2"/>
  <c r="G9" i="2"/>
  <c r="G10" i="2"/>
  <c r="G15" i="2"/>
  <c r="F15" i="2"/>
  <c r="G16" i="2"/>
  <c r="G12" i="2"/>
  <c r="G8" i="2"/>
  <c r="F14" i="2"/>
  <c r="G7" i="2"/>
  <c r="G11" i="2"/>
  <c r="G17" i="2"/>
  <c r="G14" i="2"/>
  <c r="G13" i="2"/>
  <c r="G6" i="2"/>
  <c r="L14" i="2" l="1"/>
  <c r="F68" i="2"/>
  <c r="L68" i="2" s="1"/>
  <c r="L15" i="2"/>
  <c r="F69" i="2"/>
  <c r="L69" i="2" s="1"/>
  <c r="L12" i="2"/>
  <c r="F66" i="2"/>
  <c r="L66" i="2" s="1"/>
  <c r="F18" i="2"/>
  <c r="M10" i="2"/>
  <c r="M7" i="2"/>
  <c r="M8" i="2"/>
  <c r="M14" i="2"/>
  <c r="M9" i="2"/>
  <c r="M13" i="2"/>
  <c r="M11" i="2"/>
  <c r="M17" i="2"/>
  <c r="M12" i="2"/>
  <c r="M15" i="2"/>
  <c r="M16" i="2"/>
  <c r="M6" i="2"/>
  <c r="G18" i="2"/>
  <c r="G60" i="2"/>
  <c r="M60" i="2" s="1"/>
  <c r="G61" i="2"/>
  <c r="M61" i="2" s="1"/>
  <c r="G62" i="2"/>
  <c r="M62" i="2" s="1"/>
  <c r="G63" i="2"/>
  <c r="M63" i="2" s="1"/>
  <c r="G64" i="2"/>
  <c r="M64" i="2" s="1"/>
  <c r="G65" i="2"/>
  <c r="M65" i="2" s="1"/>
  <c r="G66" i="2"/>
  <c r="M66" i="2" s="1"/>
  <c r="G67" i="2"/>
  <c r="M67" i="2" s="1"/>
  <c r="G68" i="2"/>
  <c r="M68" i="2" s="1"/>
  <c r="G69" i="2"/>
  <c r="M69" i="2" s="1"/>
  <c r="G70" i="2"/>
  <c r="M70" i="2" s="1"/>
  <c r="G71" i="2"/>
  <c r="M71" i="2" s="1"/>
  <c r="H3" i="2"/>
  <c r="J18" i="2"/>
  <c r="M54" i="2"/>
  <c r="J72" i="2"/>
  <c r="K54" i="2"/>
  <c r="M36" i="2"/>
  <c r="L54" i="2"/>
  <c r="K18" i="2"/>
  <c r="D72" i="2"/>
  <c r="J54" i="2"/>
  <c r="J36" i="2"/>
  <c r="E72" i="2"/>
  <c r="L36" i="2"/>
  <c r="N36" i="2"/>
  <c r="K72" i="2"/>
  <c r="K36" i="2"/>
  <c r="N54" i="2"/>
  <c r="H7" i="2"/>
  <c r="H10" i="2"/>
  <c r="H17" i="2"/>
  <c r="H13" i="2"/>
  <c r="H9" i="2"/>
  <c r="H12" i="2"/>
  <c r="H16" i="2"/>
  <c r="L18" i="2" l="1"/>
  <c r="L72" i="2"/>
  <c r="F72" i="2"/>
  <c r="N17" i="2"/>
  <c r="N12" i="2"/>
  <c r="N10" i="2"/>
  <c r="N7" i="2"/>
  <c r="N13" i="2"/>
  <c r="N16" i="2"/>
  <c r="N9" i="2"/>
  <c r="M18" i="2"/>
  <c r="H64" i="2"/>
  <c r="N64" i="2" s="1"/>
  <c r="H70" i="2"/>
  <c r="N70" i="2" s="1"/>
  <c r="H63" i="2"/>
  <c r="N63" i="2" s="1"/>
  <c r="H67" i="2"/>
  <c r="N67" i="2" s="1"/>
  <c r="H61" i="2"/>
  <c r="N61" i="2" s="1"/>
  <c r="H66" i="2"/>
  <c r="N66" i="2" s="1"/>
  <c r="H71" i="2"/>
  <c r="N71" i="2" s="1"/>
  <c r="G72" i="2"/>
  <c r="M72" i="2"/>
  <c r="P54" i="2"/>
  <c r="Q54" i="2" s="1"/>
  <c r="P36" i="2"/>
  <c r="Q36" i="2" s="1"/>
  <c r="H14" i="2"/>
  <c r="H15" i="2"/>
  <c r="H11" i="2"/>
  <c r="H6" i="2"/>
  <c r="H8" i="2"/>
  <c r="H62" i="2" l="1"/>
  <c r="N62" i="2" s="1"/>
  <c r="N8" i="2"/>
  <c r="N6" i="2"/>
  <c r="H18" i="2"/>
  <c r="C18" i="2" s="1"/>
  <c r="H60" i="2"/>
  <c r="N60" i="2" s="1"/>
  <c r="N11" i="2"/>
  <c r="H65" i="2"/>
  <c r="N65" i="2" s="1"/>
  <c r="H69" i="2"/>
  <c r="N69" i="2" s="1"/>
  <c r="N15" i="2"/>
  <c r="N14" i="2"/>
  <c r="H68" i="2"/>
  <c r="N68" i="2" s="1"/>
  <c r="N18" i="2" l="1"/>
  <c r="P18" i="2" s="1"/>
  <c r="Q18" i="2" s="1"/>
  <c r="N72" i="2"/>
  <c r="P72" i="2" s="1"/>
  <c r="Q72" i="2" s="1"/>
  <c r="H72" i="2"/>
</calcChain>
</file>

<file path=xl/sharedStrings.xml><?xml version="1.0" encoding="utf-8"?>
<sst xmlns="http://schemas.openxmlformats.org/spreadsheetml/2006/main" count="549" uniqueCount="184">
  <si>
    <t>国語</t>
    <rPh sb="0" eb="2">
      <t>コクゴ</t>
    </rPh>
    <phoneticPr fontId="4"/>
  </si>
  <si>
    <t>設問No.</t>
    <rPh sb="0" eb="2">
      <t>セツモン</t>
    </rPh>
    <phoneticPr fontId="4"/>
  </si>
  <si>
    <t>種別</t>
    <rPh sb="0" eb="2">
      <t>シュベツ</t>
    </rPh>
    <phoneticPr fontId="4"/>
  </si>
  <si>
    <t>難度</t>
    <rPh sb="0" eb="2">
      <t>ナンド</t>
    </rPh>
    <phoneticPr fontId="4"/>
  </si>
  <si>
    <t>回数</t>
    <rPh sb="0" eb="2">
      <t>カイスウ</t>
    </rPh>
    <phoneticPr fontId="4"/>
  </si>
  <si>
    <t>対象</t>
    <rPh sb="0" eb="2">
      <t>タイショウ</t>
    </rPh>
    <phoneticPr fontId="4"/>
  </si>
  <si>
    <t>数学</t>
    <rPh sb="0" eb="2">
      <t>スウガク</t>
    </rPh>
    <phoneticPr fontId="4"/>
  </si>
  <si>
    <t>社会</t>
    <rPh sb="0" eb="2">
      <t>シャカイ</t>
    </rPh>
    <phoneticPr fontId="4"/>
  </si>
  <si>
    <t>理科</t>
    <rPh sb="0" eb="2">
      <t>リカ</t>
    </rPh>
    <phoneticPr fontId="4"/>
  </si>
  <si>
    <t>英語</t>
    <rPh sb="0" eb="2">
      <t>エイゴ</t>
    </rPh>
    <phoneticPr fontId="4"/>
  </si>
  <si>
    <t>◆全体</t>
  </si>
  <si>
    <t>●設問数</t>
  </si>
  <si>
    <t>●時間</t>
  </si>
  <si>
    <t>国語</t>
  </si>
  <si>
    <t>数学</t>
  </si>
  <si>
    <t>社会</t>
  </si>
  <si>
    <t>理科</t>
  </si>
  <si>
    <t>英語</t>
  </si>
  <si>
    <t>合計</t>
  </si>
  <si>
    <t>1日あたり</t>
  </si>
  <si>
    <t>エ0</t>
  </si>
  <si>
    <t>短0</t>
  </si>
  <si>
    <t>短1</t>
  </si>
  <si>
    <t>短2</t>
  </si>
  <si>
    <t>短3</t>
  </si>
  <si>
    <t>記0</t>
  </si>
  <si>
    <t>記1</t>
  </si>
  <si>
    <t>記2</t>
  </si>
  <si>
    <t>記3</t>
  </si>
  <si>
    <t>記4</t>
  </si>
  <si>
    <t>記5</t>
  </si>
  <si>
    <t>記6</t>
  </si>
  <si>
    <t>記7</t>
  </si>
  <si>
    <t>レベル分け!</t>
    <rPh sb="3" eb="4">
      <t>ワ</t>
    </rPh>
    <phoneticPr fontId="4"/>
  </si>
  <si>
    <t>A6:A60</t>
    <phoneticPr fontId="4"/>
  </si>
  <si>
    <t>G6:G60</t>
    <phoneticPr fontId="4"/>
  </si>
  <si>
    <t>M6:M60</t>
    <phoneticPr fontId="4"/>
  </si>
  <si>
    <t>S6:S60</t>
    <phoneticPr fontId="4"/>
  </si>
  <si>
    <t>Y6:Y60</t>
    <phoneticPr fontId="4"/>
  </si>
  <si>
    <t>短0</t>
    <rPh sb="0" eb="1">
      <t>タン</t>
    </rPh>
    <phoneticPr fontId="4"/>
  </si>
  <si>
    <t>短1</t>
    <rPh sb="0" eb="1">
      <t>タン</t>
    </rPh>
    <phoneticPr fontId="4"/>
  </si>
  <si>
    <t>短2</t>
    <rPh sb="0" eb="1">
      <t>タン</t>
    </rPh>
    <phoneticPr fontId="4"/>
  </si>
  <si>
    <t>短3</t>
    <rPh sb="0" eb="1">
      <t>タン</t>
    </rPh>
    <phoneticPr fontId="4"/>
  </si>
  <si>
    <t>記0</t>
    <rPh sb="0" eb="1">
      <t>キ</t>
    </rPh>
    <phoneticPr fontId="4"/>
  </si>
  <si>
    <t>記1</t>
    <rPh sb="0" eb="1">
      <t>キ</t>
    </rPh>
    <phoneticPr fontId="4"/>
  </si>
  <si>
    <t>記2</t>
    <rPh sb="0" eb="1">
      <t>キ</t>
    </rPh>
    <phoneticPr fontId="4"/>
  </si>
  <si>
    <t>記3</t>
    <rPh sb="0" eb="1">
      <t>キ</t>
    </rPh>
    <phoneticPr fontId="4"/>
  </si>
  <si>
    <t>記4</t>
    <rPh sb="0" eb="1">
      <t>キ</t>
    </rPh>
    <phoneticPr fontId="4"/>
  </si>
  <si>
    <t>記5</t>
    <rPh sb="0" eb="1">
      <t>キ</t>
    </rPh>
    <phoneticPr fontId="4"/>
  </si>
  <si>
    <t>記6</t>
    <rPh sb="0" eb="1">
      <t>キ</t>
    </rPh>
    <phoneticPr fontId="4"/>
  </si>
  <si>
    <t>記7</t>
    <rPh sb="0" eb="1">
      <t>キ</t>
    </rPh>
    <phoneticPr fontId="4"/>
  </si>
  <si>
    <t>縦計</t>
  </si>
  <si>
    <t>F6:F60</t>
    <phoneticPr fontId="4"/>
  </si>
  <si>
    <t>L6:L60</t>
    <phoneticPr fontId="4"/>
  </si>
  <si>
    <t>R6:R60</t>
    <phoneticPr fontId="4"/>
  </si>
  <si>
    <t>X6:X60</t>
    <phoneticPr fontId="4"/>
  </si>
  <si>
    <t>AD6:AD60</t>
    <phoneticPr fontId="4"/>
  </si>
  <si>
    <t>◆YBC対応分工数試算</t>
    <phoneticPr fontId="4"/>
  </si>
  <si>
    <t>◆NE対応分工数試算</t>
    <phoneticPr fontId="4"/>
  </si>
  <si>
    <t>稼働率</t>
    <rPh sb="0" eb="2">
      <t>カドウ</t>
    </rPh>
    <rPh sb="2" eb="3">
      <t>リツ</t>
    </rPh>
    <phoneticPr fontId="4"/>
  </si>
  <si>
    <t>期間</t>
    <rPh sb="0" eb="2">
      <t>キカン</t>
    </rPh>
    <phoneticPr fontId="4"/>
  </si>
  <si>
    <t>中3</t>
    <rPh sb="0" eb="1">
      <t>チュウ</t>
    </rPh>
    <phoneticPr fontId="1"/>
  </si>
  <si>
    <t>1-(1)ア</t>
    <phoneticPr fontId="2"/>
  </si>
  <si>
    <t>1-(1)イ</t>
    <phoneticPr fontId="2"/>
  </si>
  <si>
    <t>1-(2)</t>
  </si>
  <si>
    <t>1-(2)</t>
    <phoneticPr fontId="2"/>
  </si>
  <si>
    <t>1-(3)</t>
    <phoneticPr fontId="2"/>
  </si>
  <si>
    <t>1-(7)</t>
  </si>
  <si>
    <t>1-(8)</t>
  </si>
  <si>
    <t>1-(5)Ⅰ</t>
    <phoneticPr fontId="2"/>
  </si>
  <si>
    <t>1-(5)Ⅱ</t>
    <phoneticPr fontId="2"/>
  </si>
  <si>
    <t>3-(1)</t>
    <phoneticPr fontId="2"/>
  </si>
  <si>
    <t>3-(3)</t>
  </si>
  <si>
    <t>3-(1)ア</t>
    <phoneticPr fontId="2"/>
  </si>
  <si>
    <t>3-(1)イ</t>
    <phoneticPr fontId="2"/>
  </si>
  <si>
    <t>3-(1)ウ</t>
    <phoneticPr fontId="2"/>
  </si>
  <si>
    <t>3-(2)</t>
    <phoneticPr fontId="2"/>
  </si>
  <si>
    <t>3-(4)</t>
  </si>
  <si>
    <t>3-(5)</t>
  </si>
  <si>
    <t>3-(6)</t>
  </si>
  <si>
    <t>3-(8)</t>
  </si>
  <si>
    <t>3-(8)</t>
    <phoneticPr fontId="2"/>
  </si>
  <si>
    <t>4-(2)</t>
  </si>
  <si>
    <t>4-(2)</t>
    <phoneticPr fontId="2"/>
  </si>
  <si>
    <t>3-(5)Ⅰ</t>
    <phoneticPr fontId="2"/>
  </si>
  <si>
    <t>3-(5)Ⅱa</t>
    <phoneticPr fontId="2"/>
  </si>
  <si>
    <t>3-(5)Ⅱb</t>
    <phoneticPr fontId="2"/>
  </si>
  <si>
    <t>4-(2)①</t>
    <phoneticPr fontId="2"/>
  </si>
  <si>
    <t>4-(2)②</t>
    <phoneticPr fontId="2"/>
  </si>
  <si>
    <t>4-(3)Ⅰab</t>
    <phoneticPr fontId="2"/>
  </si>
  <si>
    <t>1-(4)cd</t>
    <phoneticPr fontId="2"/>
  </si>
  <si>
    <t>1-(6)ab</t>
    <phoneticPr fontId="2"/>
  </si>
  <si>
    <t>短</t>
  </si>
  <si>
    <t>1-(1)</t>
    <phoneticPr fontId="2"/>
  </si>
  <si>
    <t>2-(2)</t>
  </si>
  <si>
    <t>2-(4)</t>
  </si>
  <si>
    <t>2-(4)</t>
    <phoneticPr fontId="2"/>
  </si>
  <si>
    <t>3-(3)</t>
    <phoneticPr fontId="2"/>
  </si>
  <si>
    <t>4-(1)</t>
    <phoneticPr fontId="2"/>
  </si>
  <si>
    <t>4-(3)</t>
    <phoneticPr fontId="2"/>
  </si>
  <si>
    <t>4-(4)②</t>
    <phoneticPr fontId="2"/>
  </si>
  <si>
    <t>4-(4)</t>
  </si>
  <si>
    <t>4-(5)</t>
  </si>
  <si>
    <t>4-(4)①オ</t>
    <phoneticPr fontId="2"/>
  </si>
  <si>
    <t>2-(1)①</t>
    <phoneticPr fontId="2"/>
  </si>
  <si>
    <t>2-(1)②</t>
    <phoneticPr fontId="2"/>
  </si>
  <si>
    <t>2-(5)①</t>
    <phoneticPr fontId="2"/>
  </si>
  <si>
    <t>2-(5)②</t>
    <phoneticPr fontId="2"/>
  </si>
  <si>
    <t>2-(6)①</t>
    <phoneticPr fontId="2"/>
  </si>
  <si>
    <t>2-(6)②</t>
    <phoneticPr fontId="2"/>
  </si>
  <si>
    <t>2-(7)①</t>
    <phoneticPr fontId="2"/>
  </si>
  <si>
    <t>2-(7)②</t>
    <phoneticPr fontId="2"/>
  </si>
  <si>
    <t>1-(6)</t>
    <phoneticPr fontId="2"/>
  </si>
  <si>
    <t>1-(9)</t>
    <phoneticPr fontId="2"/>
  </si>
  <si>
    <t>2-(2)①</t>
    <phoneticPr fontId="2"/>
  </si>
  <si>
    <t>2-(2)②</t>
    <phoneticPr fontId="2"/>
  </si>
  <si>
    <t>2-(3)③</t>
    <phoneticPr fontId="2"/>
  </si>
  <si>
    <t>2-(4)①</t>
    <phoneticPr fontId="2"/>
  </si>
  <si>
    <t>2-(4)②</t>
    <phoneticPr fontId="2"/>
  </si>
  <si>
    <t>2-(5)④</t>
    <phoneticPr fontId="2"/>
  </si>
  <si>
    <t>3-(2)①</t>
    <phoneticPr fontId="2"/>
  </si>
  <si>
    <t>3-(2)②</t>
    <phoneticPr fontId="2"/>
  </si>
  <si>
    <t>3-(2)③</t>
    <phoneticPr fontId="2"/>
  </si>
  <si>
    <t>3-(3)②</t>
    <phoneticPr fontId="2"/>
  </si>
  <si>
    <t>3-(3)③</t>
    <phoneticPr fontId="2"/>
  </si>
  <si>
    <t>4-(1)①</t>
    <phoneticPr fontId="2"/>
  </si>
  <si>
    <t>4-(4)①</t>
    <phoneticPr fontId="2"/>
  </si>
  <si>
    <t>4-(6)</t>
  </si>
  <si>
    <t>4-(5)①</t>
    <phoneticPr fontId="2"/>
  </si>
  <si>
    <t>4-(5)②</t>
    <phoneticPr fontId="2"/>
  </si>
  <si>
    <t>4-(6)①</t>
    <phoneticPr fontId="2"/>
  </si>
  <si>
    <t>4-(6)②</t>
    <phoneticPr fontId="2"/>
  </si>
  <si>
    <t>4-(7)②</t>
    <phoneticPr fontId="2"/>
  </si>
  <si>
    <t>1-(3)de</t>
    <phoneticPr fontId="2"/>
  </si>
  <si>
    <t>1-(1)②</t>
    <phoneticPr fontId="2"/>
  </si>
  <si>
    <t>2-(3)①</t>
    <phoneticPr fontId="2"/>
  </si>
  <si>
    <t>2-(3)②</t>
    <phoneticPr fontId="2"/>
  </si>
  <si>
    <t>3-(1)②</t>
    <phoneticPr fontId="2"/>
  </si>
  <si>
    <t>3-(4)</t>
    <phoneticPr fontId="2"/>
  </si>
  <si>
    <t>4-(3)XY</t>
    <phoneticPr fontId="2"/>
  </si>
  <si>
    <t>5-(2)</t>
    <phoneticPr fontId="2"/>
  </si>
  <si>
    <t>5-(3)</t>
  </si>
  <si>
    <t>5-(4)</t>
  </si>
  <si>
    <t>5-(5)</t>
  </si>
  <si>
    <t>5-(6)</t>
  </si>
  <si>
    <t>6-(2)</t>
    <phoneticPr fontId="2"/>
  </si>
  <si>
    <t>6-(4)①</t>
    <phoneticPr fontId="2"/>
  </si>
  <si>
    <t>6-(4)②</t>
    <phoneticPr fontId="2"/>
  </si>
  <si>
    <t>7-(1)①</t>
    <phoneticPr fontId="2"/>
  </si>
  <si>
    <t>7-(2)</t>
    <phoneticPr fontId="2"/>
  </si>
  <si>
    <t>7-(3)</t>
  </si>
  <si>
    <t>7-(4)</t>
  </si>
  <si>
    <t>1-(1)⑦</t>
    <phoneticPr fontId="2"/>
  </si>
  <si>
    <t>1-(4)</t>
  </si>
  <si>
    <t>1-(3)②</t>
    <phoneticPr fontId="2"/>
  </si>
  <si>
    <t>1-(3)④</t>
    <phoneticPr fontId="2"/>
  </si>
  <si>
    <t>3-(5)⑤</t>
    <phoneticPr fontId="2"/>
  </si>
  <si>
    <t>4-(1)②</t>
    <phoneticPr fontId="2"/>
  </si>
  <si>
    <t>3-(3)A</t>
    <phoneticPr fontId="2"/>
  </si>
  <si>
    <t>3-(3)B</t>
    <phoneticPr fontId="2"/>
  </si>
  <si>
    <t>3-(7)⑧</t>
    <phoneticPr fontId="2"/>
  </si>
  <si>
    <t>3-(7)⑨</t>
    <phoneticPr fontId="2"/>
  </si>
  <si>
    <t>NE</t>
  </si>
  <si>
    <t>※</t>
  </si>
  <si>
    <t>Itsuki</t>
    <phoneticPr fontId="1"/>
  </si>
  <si>
    <t>_</t>
    <phoneticPr fontId="1"/>
  </si>
  <si>
    <t>MT4</t>
    <phoneticPr fontId="1"/>
  </si>
  <si>
    <r>
      <t>■採点する皆様は必ず模範解答画像に表示される</t>
    </r>
    <r>
      <rPr>
        <b/>
        <sz val="18"/>
        <color rgb="FFFF0000"/>
        <rFont val="游ゴシック"/>
        <family val="3"/>
        <charset val="128"/>
        <scheme val="minor"/>
      </rPr>
      <t>赤字</t>
    </r>
    <r>
      <rPr>
        <b/>
        <sz val="18"/>
        <color rgb="FFC00000"/>
        <rFont val="游ゴシック"/>
        <family val="3"/>
        <charset val="128"/>
        <scheme val="minor"/>
      </rPr>
      <t>の意味を理解して作業を行ってください!!</t>
    </r>
    <rPh sb="1" eb="3">
      <t>サイテン</t>
    </rPh>
    <rPh sb="5" eb="7">
      <t>ミナサマ</t>
    </rPh>
    <rPh sb="8" eb="9">
      <t>カナラ</t>
    </rPh>
    <rPh sb="10" eb="12">
      <t>モハン</t>
    </rPh>
    <rPh sb="12" eb="14">
      <t>カイトウ</t>
    </rPh>
    <rPh sb="14" eb="16">
      <t>ガゾウ</t>
    </rPh>
    <rPh sb="17" eb="19">
      <t>ヒョウジ</t>
    </rPh>
    <rPh sb="22" eb="24">
      <t>アカジ</t>
    </rPh>
    <rPh sb="25" eb="27">
      <t>イミ</t>
    </rPh>
    <rPh sb="28" eb="30">
      <t>リカイ</t>
    </rPh>
    <rPh sb="32" eb="34">
      <t>サギョウ</t>
    </rPh>
    <rPh sb="35" eb="36">
      <t>オコナ</t>
    </rPh>
    <phoneticPr fontId="4"/>
  </si>
  <si>
    <t>（　）</t>
    <phoneticPr fontId="4"/>
  </si>
  <si>
    <t>（　）内の記載は、記載が「合っても」「無くても」「印字と重複していても」正解(○)です。</t>
    <rPh sb="3" eb="4">
      <t>ナイ</t>
    </rPh>
    <rPh sb="5" eb="7">
      <t>キサイ</t>
    </rPh>
    <rPh sb="9" eb="11">
      <t>キサイ</t>
    </rPh>
    <rPh sb="13" eb="14">
      <t>ア</t>
    </rPh>
    <rPh sb="19" eb="20">
      <t>ナ</t>
    </rPh>
    <rPh sb="25" eb="27">
      <t>インジ</t>
    </rPh>
    <rPh sb="28" eb="30">
      <t>チョウフク</t>
    </rPh>
    <rPh sb="36" eb="38">
      <t>セイカイ</t>
    </rPh>
    <phoneticPr fontId="4"/>
  </si>
  <si>
    <t>［　］</t>
    <phoneticPr fontId="4"/>
  </si>
  <si>
    <t>［　］内の記載であっても正解(○)です。</t>
    <rPh sb="3" eb="4">
      <t>ナイ</t>
    </rPh>
    <rPh sb="5" eb="7">
      <t>キサイ</t>
    </rPh>
    <rPh sb="12" eb="14">
      <t>セイカイ</t>
    </rPh>
    <phoneticPr fontId="4"/>
  </si>
  <si>
    <t>－順同・完答－</t>
    <rPh sb="1" eb="2">
      <t>ジュン</t>
    </rPh>
    <rPh sb="2" eb="3">
      <t>ドウ</t>
    </rPh>
    <rPh sb="4" eb="6">
      <t>カントウ</t>
    </rPh>
    <phoneticPr fontId="4"/>
  </si>
  <si>
    <t>模範解答と一緒の記載の場合のみ正解です。例）A,イ ⇒ 不正解(×)</t>
    <rPh sb="0" eb="2">
      <t>モハン</t>
    </rPh>
    <rPh sb="2" eb="4">
      <t>カイトウ</t>
    </rPh>
    <rPh sb="5" eb="7">
      <t>イッショ</t>
    </rPh>
    <rPh sb="8" eb="10">
      <t>キサイ</t>
    </rPh>
    <rPh sb="11" eb="13">
      <t>バアイ</t>
    </rPh>
    <rPh sb="15" eb="17">
      <t>セイカイ</t>
    </rPh>
    <rPh sb="20" eb="21">
      <t>レイ</t>
    </rPh>
    <rPh sb="28" eb="31">
      <t>フセイカイ</t>
    </rPh>
    <phoneticPr fontId="4"/>
  </si>
  <si>
    <t>－順不同・完答－</t>
    <rPh sb="1" eb="2">
      <t>ジュン</t>
    </rPh>
    <rPh sb="2" eb="4">
      <t>フドウ</t>
    </rPh>
    <rPh sb="5" eb="7">
      <t>カントウ</t>
    </rPh>
    <phoneticPr fontId="4"/>
  </si>
  <si>
    <t>記載されている解答の順番が相違しても正解です。例）カ、キ、イ ⇒正解(○)、キ、イ、カ ⇒ 正解(○)</t>
    <rPh sb="0" eb="2">
      <t>キサイ</t>
    </rPh>
    <rPh sb="7" eb="9">
      <t>カイトウ</t>
    </rPh>
    <rPh sb="10" eb="11">
      <t>ジュン</t>
    </rPh>
    <rPh sb="11" eb="12">
      <t>バン</t>
    </rPh>
    <rPh sb="13" eb="15">
      <t>ソウイ</t>
    </rPh>
    <rPh sb="18" eb="20">
      <t>セイカイ</t>
    </rPh>
    <rPh sb="23" eb="24">
      <t>レイ</t>
    </rPh>
    <rPh sb="32" eb="34">
      <t>セイカイ</t>
    </rPh>
    <rPh sb="46" eb="48">
      <t>セイカイ</t>
    </rPh>
    <phoneticPr fontId="4"/>
  </si>
  <si>
    <t>大文字⇔小文字×</t>
    <rPh sb="0" eb="3">
      <t>オオモジ</t>
    </rPh>
    <rPh sb="4" eb="7">
      <t>コモジ</t>
    </rPh>
    <phoneticPr fontId="4"/>
  </si>
  <si>
    <t>模範解答の単語(又は文章)で大文字と小文字を間違っていたら不正解(×)のものです。</t>
    <rPh sb="0" eb="2">
      <t>モハン</t>
    </rPh>
    <rPh sb="2" eb="4">
      <t>カイトウ</t>
    </rPh>
    <rPh sb="5" eb="7">
      <t>タンゴ</t>
    </rPh>
    <rPh sb="8" eb="9">
      <t>マタ</t>
    </rPh>
    <rPh sb="10" eb="12">
      <t>ブンショウ</t>
    </rPh>
    <rPh sb="14" eb="17">
      <t>オオモジ</t>
    </rPh>
    <rPh sb="18" eb="21">
      <t>コモジ</t>
    </rPh>
    <rPh sb="22" eb="24">
      <t>マチガ</t>
    </rPh>
    <rPh sb="29" eb="32">
      <t>フセイカイ</t>
    </rPh>
    <phoneticPr fontId="4"/>
  </si>
  <si>
    <t>大文字⇔小文字△-1</t>
    <rPh sb="0" eb="3">
      <t>オオモジ</t>
    </rPh>
    <rPh sb="4" eb="7">
      <t>コモジ</t>
    </rPh>
    <phoneticPr fontId="4"/>
  </si>
  <si>
    <t>模範解答の単語(又は文章)で大文字と小文字を間違っていたら減点(△-1)のものです。</t>
    <rPh sb="0" eb="2">
      <t>モハン</t>
    </rPh>
    <rPh sb="2" eb="4">
      <t>カイトウ</t>
    </rPh>
    <rPh sb="5" eb="7">
      <t>タンゴ</t>
    </rPh>
    <rPh sb="8" eb="9">
      <t>マタ</t>
    </rPh>
    <rPh sb="10" eb="12">
      <t>ブンショウ</t>
    </rPh>
    <rPh sb="14" eb="17">
      <t>オオモジ</t>
    </rPh>
    <rPh sb="18" eb="21">
      <t>コモジ</t>
    </rPh>
    <rPh sb="22" eb="24">
      <t>マチガ</t>
    </rPh>
    <rPh sb="29" eb="31">
      <t>ゲンテン</t>
    </rPh>
    <phoneticPr fontId="4"/>
  </si>
  <si>
    <r>
      <t>その他の</t>
    </r>
    <r>
      <rPr>
        <b/>
        <sz val="18"/>
        <color rgb="FFFF0000"/>
        <rFont val="游ゴシック"/>
        <family val="3"/>
        <charset val="128"/>
        <scheme val="minor"/>
      </rPr>
      <t>赤字の注釈</t>
    </r>
    <r>
      <rPr>
        <b/>
        <sz val="18"/>
        <color rgb="FF0070C0"/>
        <rFont val="游ゴシック"/>
        <family val="3"/>
        <charset val="128"/>
        <scheme val="minor"/>
      </rPr>
      <t>もルールに従って採点を行ってください。不明点はお問合せください。</t>
    </r>
    <rPh sb="2" eb="3">
      <t>ホカ</t>
    </rPh>
    <rPh sb="4" eb="6">
      <t>アカジ</t>
    </rPh>
    <rPh sb="7" eb="9">
      <t>チュウシャク</t>
    </rPh>
    <rPh sb="14" eb="15">
      <t>シタガ</t>
    </rPh>
    <rPh sb="17" eb="19">
      <t>サイテン</t>
    </rPh>
    <rPh sb="20" eb="21">
      <t>オコナ</t>
    </rPh>
    <rPh sb="28" eb="30">
      <t>フメイ</t>
    </rPh>
    <rPh sb="30" eb="31">
      <t>テン</t>
    </rPh>
    <rPh sb="33" eb="35">
      <t>トイアワ</t>
    </rPh>
    <phoneticPr fontId="4"/>
  </si>
  <si>
    <t>総数</t>
    <rPh sb="0" eb="2">
      <t>ソウスウ</t>
    </rPh>
    <phoneticPr fontId="2"/>
  </si>
  <si>
    <t>採点済</t>
    <rPh sb="0" eb="3">
      <t>サイテンスミ</t>
    </rPh>
    <phoneticPr fontId="2"/>
  </si>
  <si>
    <t>完成比率</t>
    <rPh sb="0" eb="4">
      <t>カンセイヒリツ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</si>
</sst>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,000\ &quot;名&quot;"/>
    <numFmt numFmtId="177" formatCode="#,##0.0;[Red]\-#,##0.0"/>
    <numFmt numFmtId="178" formatCode="#,##0.00&quot;秒/件&quot;"/>
    <numFmt numFmtId="179" formatCode="&quot;(&quot;0.0&quot;日)&quot;"/>
    <numFmt numFmtId="180" formatCode="0\ &quot;問&quot;"/>
    <numFmt numFmtId="181" formatCode="#,##0.0\ &quot;h&quot;"/>
    <numFmt numFmtId="182" formatCode="#,##0\ &quot;名&quot;"/>
    <numFmt numFmtId="183" formatCode="0\ &quot;回&quot;&quot;採&quot;&quot;点&quot;"/>
    <numFmt numFmtId="184" formatCode="&quot;(&quot;0%&quot;)&quot;"/>
    <numFmt numFmtId="185" formatCode="0.0&quot;日&quot;"/>
  </numFmts>
  <fonts count="14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8"/>
      <color theme="3"/>
      <name val="游ゴシック Light"/>
      <family val="2"/>
      <charset val="128"/>
      <scheme val="major"/>
    </font>
    <font>
      <sz val="1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0" tint="-0.249977111117893"/>
      <name val="游ゴシック"/>
      <family val="3"/>
      <charset val="128"/>
      <scheme val="minor"/>
    </font>
    <font>
      <sz val="11"/>
      <color theme="0" tint="-0.249977111117893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00B050"/>
      <name val="游ゴシック"/>
      <family val="3"/>
      <charset val="128"/>
      <scheme val="minor"/>
    </font>
    <font>
      <b/>
      <sz val="18"/>
      <color rgb="FFC00000"/>
      <name val="游ゴシック"/>
      <family val="3"/>
      <charset val="128"/>
      <scheme val="minor"/>
    </font>
    <font>
      <b/>
      <sz val="18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8"/>
      <color rgb="FF0070C0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1D5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2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shrinkToFit="1"/>
    </xf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2" borderId="5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shrinkToFit="1"/>
    </xf>
    <xf numFmtId="0" fontId="5" fillId="0" borderId="5" xfId="0" applyFont="1" applyFill="1" applyBorder="1"/>
    <xf numFmtId="0" fontId="5" fillId="0" borderId="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 shrinkToFit="1"/>
    </xf>
    <xf numFmtId="0" fontId="5" fillId="0" borderId="4" xfId="0" applyFont="1" applyFill="1" applyBorder="1"/>
    <xf numFmtId="0" fontId="5" fillId="7" borderId="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 shrinkToFit="1"/>
    </xf>
    <xf numFmtId="0" fontId="5" fillId="8" borderId="4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 shrinkToFit="1"/>
    </xf>
    <xf numFmtId="0" fontId="3" fillId="0" borderId="0" xfId="0" applyFont="1" applyAlignment="1">
      <alignment shrinkToFit="1"/>
    </xf>
    <xf numFmtId="0" fontId="6" fillId="0" borderId="0" xfId="0" applyFont="1" applyAlignment="1">
      <alignment horizontal="center" shrinkToFit="1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Border="1" applyAlignment="1">
      <alignment horizontal="center" shrinkToFi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shrinkToFit="1"/>
    </xf>
    <xf numFmtId="0" fontId="0" fillId="0" borderId="5" xfId="0" applyBorder="1" applyAlignment="1">
      <alignment horizontal="center"/>
    </xf>
    <xf numFmtId="0" fontId="0" fillId="9" borderId="0" xfId="0" applyFill="1"/>
    <xf numFmtId="0" fontId="7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0" xfId="0" applyBorder="1" applyAlignment="1">
      <alignment horizontal="center" shrinkToFit="1"/>
    </xf>
    <xf numFmtId="0" fontId="6" fillId="2" borderId="0" xfId="0" applyFont="1" applyFill="1" applyAlignment="1">
      <alignment horizontal="center" shrinkToFit="1"/>
    </xf>
    <xf numFmtId="0" fontId="0" fillId="0" borderId="0" xfId="0" applyAlignment="1">
      <alignment vertical="center"/>
    </xf>
    <xf numFmtId="178" fontId="0" fillId="0" borderId="4" xfId="1" applyNumberFormat="1" applyFont="1" applyBorder="1" applyAlignment="1">
      <alignment vertical="center"/>
    </xf>
    <xf numFmtId="0" fontId="0" fillId="10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180" fontId="0" fillId="0" borderId="4" xfId="0" applyNumberFormat="1" applyBorder="1"/>
    <xf numFmtId="180" fontId="0" fillId="0" borderId="1" xfId="0" applyNumberFormat="1" applyBorder="1"/>
    <xf numFmtId="180" fontId="0" fillId="0" borderId="4" xfId="0" applyNumberFormat="1" applyFill="1" applyBorder="1"/>
    <xf numFmtId="180" fontId="0" fillId="0" borderId="1" xfId="0" applyNumberFormat="1" applyFill="1" applyBorder="1"/>
    <xf numFmtId="180" fontId="0" fillId="0" borderId="6" xfId="0" applyNumberFormat="1" applyBorder="1"/>
    <xf numFmtId="180" fontId="0" fillId="0" borderId="6" xfId="0" applyNumberFormat="1" applyFill="1" applyBorder="1"/>
    <xf numFmtId="180" fontId="0" fillId="0" borderId="9" xfId="0" applyNumberFormat="1" applyFill="1" applyBorder="1"/>
    <xf numFmtId="180" fontId="0" fillId="0" borderId="5" xfId="0" applyNumberFormat="1" applyBorder="1"/>
    <xf numFmtId="180" fontId="0" fillId="0" borderId="5" xfId="0" applyNumberFormat="1" applyFill="1" applyBorder="1"/>
    <xf numFmtId="180" fontId="7" fillId="0" borderId="5" xfId="0" applyNumberFormat="1" applyFont="1" applyBorder="1" applyAlignment="1"/>
    <xf numFmtId="181" fontId="0" fillId="0" borderId="3" xfId="1" applyNumberFormat="1" applyFont="1" applyFill="1" applyBorder="1" applyAlignment="1">
      <alignment shrinkToFit="1"/>
    </xf>
    <xf numFmtId="181" fontId="0" fillId="0" borderId="4" xfId="1" applyNumberFormat="1" applyFont="1" applyFill="1" applyBorder="1" applyAlignment="1">
      <alignment shrinkToFit="1"/>
    </xf>
    <xf numFmtId="0" fontId="0" fillId="0" borderId="0" xfId="0" applyAlignment="1">
      <alignment shrinkToFit="1"/>
    </xf>
    <xf numFmtId="0" fontId="0" fillId="0" borderId="7" xfId="0" applyBorder="1" applyAlignment="1">
      <alignment shrinkToFit="1"/>
    </xf>
    <xf numFmtId="0" fontId="0" fillId="0" borderId="7" xfId="0" applyBorder="1" applyAlignment="1">
      <alignment horizontal="center" shrinkToFit="1"/>
    </xf>
    <xf numFmtId="179" fontId="0" fillId="0" borderId="7" xfId="0" applyNumberFormat="1" applyBorder="1" applyAlignment="1">
      <alignment horizontal="center" shrinkToFit="1"/>
    </xf>
    <xf numFmtId="181" fontId="0" fillId="0" borderId="6" xfId="1" applyNumberFormat="1" applyFont="1" applyFill="1" applyBorder="1" applyAlignment="1">
      <alignment shrinkToFit="1"/>
    </xf>
    <xf numFmtId="181" fontId="0" fillId="0" borderId="5" xfId="1" applyNumberFormat="1" applyFont="1" applyFill="1" applyBorder="1" applyAlignment="1">
      <alignment shrinkToFit="1"/>
    </xf>
    <xf numFmtId="0" fontId="0" fillId="0" borderId="0" xfId="0" applyFill="1"/>
    <xf numFmtId="0" fontId="0" fillId="0" borderId="0" xfId="0" applyBorder="1" applyAlignment="1">
      <alignment horizontal="center"/>
    </xf>
    <xf numFmtId="0" fontId="6" fillId="9" borderId="0" xfId="0" applyFont="1" applyFill="1"/>
    <xf numFmtId="177" fontId="0" fillId="0" borderId="0" xfId="1" applyNumberFormat="1" applyFont="1" applyBorder="1" applyAlignment="1"/>
    <xf numFmtId="0" fontId="0" fillId="10" borderId="0" xfId="0" applyFill="1"/>
    <xf numFmtId="0" fontId="6" fillId="10" borderId="0" xfId="0" applyFont="1" applyFill="1"/>
    <xf numFmtId="0" fontId="0" fillId="4" borderId="0" xfId="0" applyFill="1"/>
    <xf numFmtId="0" fontId="6" fillId="4" borderId="0" xfId="0" applyFont="1" applyFill="1"/>
    <xf numFmtId="0" fontId="0" fillId="12" borderId="0" xfId="0" applyFill="1"/>
    <xf numFmtId="0" fontId="6" fillId="12" borderId="0" xfId="0" applyFont="1" applyFill="1"/>
    <xf numFmtId="0" fontId="7" fillId="0" borderId="0" xfId="0" applyFont="1" applyAlignment="1">
      <alignment horizontal="center"/>
    </xf>
    <xf numFmtId="182" fontId="0" fillId="0" borderId="4" xfId="1" applyNumberFormat="1" applyFont="1" applyFill="1" applyBorder="1" applyAlignment="1">
      <alignment horizontal="center" shrinkToFit="1"/>
    </xf>
    <xf numFmtId="183" fontId="0" fillId="0" borderId="11" xfId="0" applyNumberFormat="1" applyBorder="1"/>
    <xf numFmtId="183" fontId="0" fillId="0" borderId="12" xfId="0" applyNumberFormat="1" applyBorder="1"/>
    <xf numFmtId="184" fontId="0" fillId="0" borderId="7" xfId="0" applyNumberFormat="1" applyBorder="1" applyAlignment="1">
      <alignment horizontal="center" shrinkToFit="1"/>
    </xf>
    <xf numFmtId="9" fontId="0" fillId="0" borderId="4" xfId="0" applyNumberFormat="1" applyFill="1" applyBorder="1" applyAlignment="1">
      <alignment horizontal="center"/>
    </xf>
    <xf numFmtId="185" fontId="0" fillId="0" borderId="4" xfId="0" applyNumberForma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14" fontId="5" fillId="0" borderId="5" xfId="0" applyNumberFormat="1" applyFont="1" applyBorder="1"/>
    <xf numFmtId="0" fontId="5" fillId="0" borderId="5" xfId="0" applyFont="1" applyFill="1" applyBorder="1" applyAlignment="1">
      <alignment horizontal="center"/>
    </xf>
    <xf numFmtId="181" fontId="0" fillId="0" borderId="13" xfId="1" applyNumberFormat="1" applyFont="1" applyFill="1" applyBorder="1" applyAlignment="1">
      <alignment shrinkToFit="1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12" fillId="0" borderId="4" xfId="0" quotePrefix="1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13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176" fontId="5" fillId="2" borderId="1" xfId="1" applyNumberFormat="1" applyFont="1" applyFill="1" applyBorder="1" applyAlignment="1">
      <alignment horizontal="center"/>
    </xf>
    <xf numFmtId="176" fontId="5" fillId="2" borderId="2" xfId="1" applyNumberFormat="1" applyFont="1" applyFill="1" applyBorder="1" applyAlignment="1">
      <alignment horizontal="center"/>
    </xf>
    <xf numFmtId="176" fontId="5" fillId="2" borderId="3" xfId="1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</cellXfs>
  <cellStyles count="2">
    <cellStyle name="桁区切り" xfId="1" builtinId="6"/>
    <cellStyle name="標準" xfId="0" builtinId="0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1D5FF"/>
      <color rgb="FFE4AFFF"/>
      <color rgb="FFFFC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80010</xdr:colOff>
      <xdr:row>2</xdr:row>
      <xdr:rowOff>60962</xdr:rowOff>
    </xdr:from>
    <xdr:to>
      <xdr:col>1</xdr:col>
      <xdr:colOff>2525116</xdr:colOff>
      <xdr:row>2</xdr:row>
      <xdr:rowOff>563615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745" t="77449" r="12512" b="12621"/>
        <a:stretch/>
      </xdr:blipFill>
      <xdr:spPr bwMode="auto">
        <a:xfrm>
          <a:off x="1474470" y="1280162"/>
          <a:ext cx="2445106" cy="50265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80010</xdr:colOff>
      <xdr:row>1</xdr:row>
      <xdr:rowOff>45720</xdr:rowOff>
    </xdr:from>
    <xdr:to>
      <xdr:col>1</xdr:col>
      <xdr:colOff>2323569</xdr:colOff>
      <xdr:row>1</xdr:row>
      <xdr:rowOff>585097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7855" t="68513" r="23801" b="23212"/>
        <a:stretch/>
      </xdr:blipFill>
      <xdr:spPr bwMode="auto">
        <a:xfrm>
          <a:off x="1474470" y="655320"/>
          <a:ext cx="2243559" cy="53937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80010</xdr:colOff>
      <xdr:row>4</xdr:row>
      <xdr:rowOff>30481</xdr:rowOff>
    </xdr:from>
    <xdr:to>
      <xdr:col>1</xdr:col>
      <xdr:colOff>2964180</xdr:colOff>
      <xdr:row>5</xdr:row>
      <xdr:rowOff>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 rotWithShape="1">
        <a:blip xmlns:r="http://schemas.openxmlformats.org/officeDocument/2006/relationships" r:embed="rId3"/>
        <a:srcRect l="17462" t="42696" r="61195" b="48036"/>
        <a:stretch/>
      </xdr:blipFill>
      <xdr:spPr bwMode="auto">
        <a:xfrm>
          <a:off x="1474470" y="2468881"/>
          <a:ext cx="2884170" cy="5791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</xdr:col>
      <xdr:colOff>80010</xdr:colOff>
      <xdr:row>3</xdr:row>
      <xdr:rowOff>129540</xdr:rowOff>
    </xdr:from>
    <xdr:to>
      <xdr:col>1</xdr:col>
      <xdr:colOff>3425190</xdr:colOff>
      <xdr:row>3</xdr:row>
      <xdr:rowOff>525780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1470660" y="1958340"/>
          <a:ext cx="3345180" cy="396240"/>
          <a:chOff x="1333500" y="2567940"/>
          <a:chExt cx="3345180" cy="396240"/>
        </a:xfrm>
      </xdr:grpSpPr>
      <xdr:pic>
        <xdr:nvPicPr>
          <xdr:cNvPr id="6" name="図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33500" y="2567940"/>
            <a:ext cx="3345180" cy="3962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3710940" y="2667000"/>
            <a:ext cx="111121" cy="17697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t">
            <a:spAutoFit/>
          </a:bodyPr>
          <a:lstStyle/>
          <a:p>
            <a:r>
              <a:rPr kumimoji="1" lang="en-US" altLang="ja-JP" sz="1200"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endParaRPr kumimoji="1" lang="ja-JP" alt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1</xdr:col>
      <xdr:colOff>80010</xdr:colOff>
      <xdr:row>5</xdr:row>
      <xdr:rowOff>213360</xdr:rowOff>
    </xdr:from>
    <xdr:to>
      <xdr:col>1</xdr:col>
      <xdr:colOff>3295650</xdr:colOff>
      <xdr:row>5</xdr:row>
      <xdr:rowOff>487680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470" y="3261360"/>
          <a:ext cx="32156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510540</xdr:colOff>
      <xdr:row>28</xdr:row>
      <xdr:rowOff>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57260" cy="64008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99060</xdr:colOff>
      <xdr:row>29</xdr:row>
      <xdr:rowOff>152400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92980" cy="678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83820</xdr:colOff>
      <xdr:row>24</xdr:row>
      <xdr:rowOff>45720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77740" cy="5532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83820</xdr:colOff>
      <xdr:row>24</xdr:row>
      <xdr:rowOff>60960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77740" cy="5547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76200</xdr:colOff>
      <xdr:row>24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70120" cy="556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76200</xdr:colOff>
      <xdr:row>24</xdr:row>
      <xdr:rowOff>106680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70120" cy="5593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68"/>
  <sheetViews>
    <sheetView showGridLines="0" tabSelected="1" zoomScale="68" zoomScaleNormal="68" workbookViewId="0">
      <pane ySplit="6" topLeftCell="A7" activePane="bottomLeft" state="frozen"/>
      <selection pane="bottomLeft" activeCell="B2" sqref="B2:F2"/>
    </sheetView>
  </sheetViews>
  <sheetFormatPr defaultRowHeight="18.75" x14ac:dyDescent="0.4"/>
  <cols>
    <col min="1" max="1" width="1.75" style="31" customWidth="1"/>
    <col min="2" max="6" width="8.75" customWidth="1"/>
    <col min="7" max="7" width="1.75" style="31" customWidth="1"/>
    <col min="8" max="8" width="10.125" style="9" bestFit="1" customWidth="1"/>
    <col min="9" max="11" width="8.75" style="10" customWidth="1"/>
    <col min="12" max="12" width="8.75" style="1" customWidth="1"/>
    <col min="13" max="13" width="1.75" style="31" customWidth="1"/>
    <col min="14" max="14" width="10.375" style="1" bestFit="1" customWidth="1"/>
    <col min="15" max="17" width="8.75" style="2" customWidth="1"/>
    <col min="18" max="18" width="8.75" style="1" customWidth="1"/>
    <col min="19" max="19" width="1.75" style="31" customWidth="1"/>
    <col min="20" max="20" width="8.75" style="1" customWidth="1"/>
    <col min="21" max="23" width="8.75" style="2" customWidth="1"/>
    <col min="24" max="24" width="8.75" style="1" customWidth="1"/>
    <col min="25" max="25" width="1.75" style="31" customWidth="1"/>
    <col min="26" max="26" width="8.75" style="1" customWidth="1"/>
    <col min="27" max="29" width="8.75" style="2" customWidth="1"/>
    <col min="30" max="30" width="8.75" style="1" customWidth="1"/>
  </cols>
  <sheetData>
    <row r="1" spans="1:30" ht="6" customHeight="1" x14ac:dyDescent="0.4"/>
    <row r="2" spans="1:30" x14ac:dyDescent="0.4">
      <c r="B2" s="97" t="s">
        <v>164</v>
      </c>
      <c r="C2" s="98"/>
      <c r="D2" s="98"/>
      <c r="E2" s="98"/>
      <c r="F2" s="99"/>
      <c r="H2" s="112" t="s">
        <v>165</v>
      </c>
      <c r="I2" s="113"/>
      <c r="J2" s="113"/>
      <c r="K2" s="113"/>
      <c r="L2" s="114"/>
      <c r="N2" s="97" t="s">
        <v>166</v>
      </c>
      <c r="O2" s="98"/>
      <c r="P2" s="98"/>
      <c r="Q2" s="98"/>
      <c r="R2" s="99"/>
      <c r="T2" s="97" t="s">
        <v>61</v>
      </c>
      <c r="U2" s="98"/>
      <c r="V2" s="98"/>
      <c r="W2" s="98"/>
      <c r="X2" s="99"/>
      <c r="Z2" s="103">
        <v>30722</v>
      </c>
      <c r="AA2" s="104"/>
      <c r="AB2" s="104"/>
      <c r="AC2" s="104"/>
      <c r="AD2" s="105"/>
    </row>
    <row r="3" spans="1:30" ht="6" customHeight="1" x14ac:dyDescent="0.4">
      <c r="B3" s="1"/>
      <c r="C3" s="2"/>
      <c r="D3" s="2"/>
      <c r="E3" s="2"/>
      <c r="F3" s="1"/>
      <c r="H3" s="1"/>
      <c r="I3" s="2"/>
      <c r="J3" s="2"/>
      <c r="K3" s="2"/>
    </row>
    <row r="4" spans="1:30" x14ac:dyDescent="0.4">
      <c r="B4" s="109" t="s">
        <v>0</v>
      </c>
      <c r="C4" s="110"/>
      <c r="D4" s="110"/>
      <c r="E4" s="110"/>
      <c r="F4" s="111"/>
      <c r="H4" s="115" t="s">
        <v>6</v>
      </c>
      <c r="I4" s="116"/>
      <c r="J4" s="116"/>
      <c r="K4" s="116"/>
      <c r="L4" s="117"/>
      <c r="N4" s="118" t="s">
        <v>7</v>
      </c>
      <c r="O4" s="119"/>
      <c r="P4" s="119"/>
      <c r="Q4" s="119"/>
      <c r="R4" s="120"/>
      <c r="T4" s="100" t="s">
        <v>8</v>
      </c>
      <c r="U4" s="101"/>
      <c r="V4" s="101"/>
      <c r="W4" s="101"/>
      <c r="X4" s="102"/>
      <c r="Z4" s="106" t="s">
        <v>9</v>
      </c>
      <c r="AA4" s="107"/>
      <c r="AB4" s="107"/>
      <c r="AC4" s="107"/>
      <c r="AD4" s="108"/>
    </row>
    <row r="5" spans="1:30" x14ac:dyDescent="0.4"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11" t="s">
        <v>1</v>
      </c>
      <c r="I5" s="12" t="s">
        <v>2</v>
      </c>
      <c r="J5" s="12" t="s">
        <v>3</v>
      </c>
      <c r="K5" s="12" t="s">
        <v>4</v>
      </c>
      <c r="L5" s="12" t="s">
        <v>5</v>
      </c>
      <c r="N5" s="15" t="s">
        <v>1</v>
      </c>
      <c r="O5" s="16" t="s">
        <v>2</v>
      </c>
      <c r="P5" s="16" t="s">
        <v>3</v>
      </c>
      <c r="Q5" s="16" t="s">
        <v>4</v>
      </c>
      <c r="R5" s="16" t="s">
        <v>5</v>
      </c>
      <c r="T5" s="18" t="s">
        <v>1</v>
      </c>
      <c r="U5" s="19" t="s">
        <v>2</v>
      </c>
      <c r="V5" s="19" t="s">
        <v>3</v>
      </c>
      <c r="W5" s="19" t="s">
        <v>4</v>
      </c>
      <c r="X5" s="19" t="s">
        <v>5</v>
      </c>
      <c r="Z5" s="20" t="s">
        <v>1</v>
      </c>
      <c r="AA5" s="21" t="s">
        <v>2</v>
      </c>
      <c r="AB5" s="21" t="s">
        <v>3</v>
      </c>
      <c r="AC5" s="21" t="s">
        <v>4</v>
      </c>
      <c r="AD5" s="21" t="s">
        <v>5</v>
      </c>
    </row>
    <row r="6" spans="1:30" x14ac:dyDescent="0.4">
      <c r="A6" s="76" t="str">
        <f>C6&amp;D6</f>
        <v>短1</v>
      </c>
      <c r="B6" s="78" t="s">
        <v>62</v>
      </c>
      <c r="C6" s="6" t="s">
        <v>92</v>
      </c>
      <c r="D6" s="5">
        <v>1</v>
      </c>
      <c r="E6" s="8">
        <f t="shared" ref="E6:E29" si="0">IF(C6&lt;&gt;"",IF(AND(C6="記",D6&gt;0),1,2),"")</f>
        <v>2</v>
      </c>
      <c r="F6" s="81"/>
      <c r="G6" s="76" t="str">
        <f>I6&amp;J6</f>
        <v>短0</v>
      </c>
      <c r="H6" s="13" t="s">
        <v>93</v>
      </c>
      <c r="I6" s="6" t="s">
        <v>92</v>
      </c>
      <c r="J6" s="13">
        <v>0</v>
      </c>
      <c r="K6" s="8">
        <f t="shared" ref="K6:K52" si="1">IF(I6&lt;&gt;"",IF(AND(I6="記",J6&gt;0),1,2),"")</f>
        <v>2</v>
      </c>
      <c r="L6" s="82" t="s">
        <v>162</v>
      </c>
      <c r="M6" s="76" t="str">
        <f>O6&amp;P6</f>
        <v>短0</v>
      </c>
      <c r="N6" s="13" t="s">
        <v>93</v>
      </c>
      <c r="O6" s="6" t="s">
        <v>92</v>
      </c>
      <c r="P6" s="13">
        <v>0</v>
      </c>
      <c r="Q6" s="8">
        <f t="shared" ref="Q6:Q34" si="2">IF(O6&lt;&gt;"",IF(AND(O6="記",P6&gt;0),1,2),"")</f>
        <v>2</v>
      </c>
      <c r="R6" s="82" t="s">
        <v>162</v>
      </c>
      <c r="S6" s="76" t="str">
        <f>U6&amp;V6</f>
        <v>短0</v>
      </c>
      <c r="T6" s="13" t="s">
        <v>134</v>
      </c>
      <c r="U6" s="6" t="s">
        <v>92</v>
      </c>
      <c r="V6" s="13">
        <v>0</v>
      </c>
      <c r="W6" s="8">
        <f t="shared" ref="W6:W53" si="3">IF(U6&lt;&gt;"",IF(AND(U6="記",V6&gt;0),1,2),"")</f>
        <v>2</v>
      </c>
      <c r="X6" s="75" t="s">
        <v>163</v>
      </c>
      <c r="Y6" s="76" t="str">
        <f>AA6&amp;AB6</f>
        <v>短2</v>
      </c>
      <c r="Z6" s="13" t="s">
        <v>152</v>
      </c>
      <c r="AA6" s="6" t="s">
        <v>92</v>
      </c>
      <c r="AB6" s="13">
        <v>2</v>
      </c>
      <c r="AC6" s="8">
        <f t="shared" ref="AC6:AC53" si="4">IF(AA6&lt;&gt;"",IF(AND(AA6="記",AB6&gt;0),1,2),"")</f>
        <v>2</v>
      </c>
      <c r="AD6" s="75" t="s">
        <v>163</v>
      </c>
    </row>
    <row r="7" spans="1:30" x14ac:dyDescent="0.4">
      <c r="A7" s="76" t="str">
        <f t="shared" ref="A7:A58" si="5">C7&amp;D7</f>
        <v>短1</v>
      </c>
      <c r="B7" s="78" t="s">
        <v>63</v>
      </c>
      <c r="C7" s="6" t="s">
        <v>92</v>
      </c>
      <c r="D7" s="5">
        <v>1</v>
      </c>
      <c r="E7" s="8">
        <f t="shared" si="0"/>
        <v>2</v>
      </c>
      <c r="F7" s="81"/>
      <c r="G7" s="76" t="str">
        <f t="shared" ref="G7:G58" si="6">I7&amp;J7</f>
        <v>短1</v>
      </c>
      <c r="H7" s="13" t="s">
        <v>104</v>
      </c>
      <c r="I7" s="6" t="s">
        <v>92</v>
      </c>
      <c r="J7" s="13">
        <v>1</v>
      </c>
      <c r="K7" s="8">
        <f t="shared" si="1"/>
        <v>2</v>
      </c>
      <c r="L7" s="82" t="s">
        <v>162</v>
      </c>
      <c r="M7" s="76" t="str">
        <f t="shared" ref="M7:M58" si="7">O7&amp;P7</f>
        <v>短0</v>
      </c>
      <c r="N7" s="13" t="s">
        <v>64</v>
      </c>
      <c r="O7" s="6" t="s">
        <v>92</v>
      </c>
      <c r="P7" s="13">
        <v>0</v>
      </c>
      <c r="Q7" s="8">
        <f t="shared" si="2"/>
        <v>2</v>
      </c>
      <c r="R7" s="82" t="s">
        <v>162</v>
      </c>
      <c r="S7" s="76" t="str">
        <f t="shared" ref="S7:S58" si="8">U7&amp;V7</f>
        <v>短0</v>
      </c>
      <c r="T7" s="13" t="s">
        <v>135</v>
      </c>
      <c r="U7" s="6" t="s">
        <v>92</v>
      </c>
      <c r="V7" s="13">
        <v>0</v>
      </c>
      <c r="W7" s="8">
        <f t="shared" si="3"/>
        <v>2</v>
      </c>
      <c r="X7" s="75" t="s">
        <v>163</v>
      </c>
      <c r="Y7" s="76" t="str">
        <f t="shared" ref="Y7:Y58" si="9">AA7&amp;AB7</f>
        <v>短0</v>
      </c>
      <c r="Z7" s="13" t="s">
        <v>65</v>
      </c>
      <c r="AA7" s="6" t="s">
        <v>92</v>
      </c>
      <c r="AB7" s="13">
        <v>0</v>
      </c>
      <c r="AC7" s="8">
        <f t="shared" si="4"/>
        <v>2</v>
      </c>
      <c r="AD7" s="75" t="s">
        <v>163</v>
      </c>
    </row>
    <row r="8" spans="1:30" x14ac:dyDescent="0.4">
      <c r="A8" s="76" t="str">
        <f t="shared" si="5"/>
        <v>短1</v>
      </c>
      <c r="B8" s="78" t="s">
        <v>65</v>
      </c>
      <c r="C8" s="6" t="s">
        <v>92</v>
      </c>
      <c r="D8" s="5">
        <v>1</v>
      </c>
      <c r="E8" s="8">
        <f t="shared" si="0"/>
        <v>2</v>
      </c>
      <c r="F8" s="81"/>
      <c r="G8" s="76" t="str">
        <f t="shared" si="6"/>
        <v>短1</v>
      </c>
      <c r="H8" s="13" t="s">
        <v>105</v>
      </c>
      <c r="I8" s="6" t="s">
        <v>92</v>
      </c>
      <c r="J8" s="13">
        <v>1</v>
      </c>
      <c r="K8" s="8">
        <f t="shared" si="1"/>
        <v>2</v>
      </c>
      <c r="L8" s="82" t="s">
        <v>162</v>
      </c>
      <c r="M8" s="76" t="str">
        <f t="shared" si="7"/>
        <v>短1</v>
      </c>
      <c r="N8" s="13" t="s">
        <v>133</v>
      </c>
      <c r="O8" s="6" t="s">
        <v>92</v>
      </c>
      <c r="P8" s="13">
        <v>1</v>
      </c>
      <c r="Q8" s="8">
        <f t="shared" si="2"/>
        <v>2</v>
      </c>
      <c r="R8" s="82" t="s">
        <v>162</v>
      </c>
      <c r="S8" s="76" t="str">
        <f t="shared" si="8"/>
        <v>短1</v>
      </c>
      <c r="T8" s="13" t="s">
        <v>136</v>
      </c>
      <c r="U8" s="6" t="s">
        <v>92</v>
      </c>
      <c r="V8" s="13">
        <v>1</v>
      </c>
      <c r="W8" s="8">
        <f t="shared" si="3"/>
        <v>2</v>
      </c>
      <c r="X8" s="75" t="s">
        <v>163</v>
      </c>
      <c r="Y8" s="76" t="str">
        <f t="shared" si="9"/>
        <v>短0</v>
      </c>
      <c r="Z8" s="13" t="s">
        <v>154</v>
      </c>
      <c r="AA8" s="6" t="s">
        <v>92</v>
      </c>
      <c r="AB8" s="13">
        <v>0</v>
      </c>
      <c r="AC8" s="8">
        <f t="shared" si="4"/>
        <v>2</v>
      </c>
      <c r="AD8" s="75" t="s">
        <v>163</v>
      </c>
    </row>
    <row r="9" spans="1:30" x14ac:dyDescent="0.4">
      <c r="A9" s="76" t="str">
        <f t="shared" si="5"/>
        <v>短0</v>
      </c>
      <c r="B9" s="78" t="s">
        <v>66</v>
      </c>
      <c r="C9" s="6" t="s">
        <v>92</v>
      </c>
      <c r="D9" s="5">
        <v>0</v>
      </c>
      <c r="E9" s="8">
        <f t="shared" si="0"/>
        <v>2</v>
      </c>
      <c r="F9" s="82" t="s">
        <v>162</v>
      </c>
      <c r="G9" s="76" t="str">
        <f t="shared" si="6"/>
        <v>短0</v>
      </c>
      <c r="H9" s="13" t="s">
        <v>94</v>
      </c>
      <c r="I9" s="6" t="s">
        <v>92</v>
      </c>
      <c r="J9" s="13">
        <v>0</v>
      </c>
      <c r="K9" s="8">
        <f t="shared" si="1"/>
        <v>2</v>
      </c>
      <c r="L9" s="82" t="s">
        <v>162</v>
      </c>
      <c r="M9" s="76" t="str">
        <f t="shared" si="7"/>
        <v>短0</v>
      </c>
      <c r="N9" s="17" t="s">
        <v>112</v>
      </c>
      <c r="O9" s="6" t="s">
        <v>92</v>
      </c>
      <c r="P9" s="13">
        <v>0</v>
      </c>
      <c r="Q9" s="8">
        <f t="shared" si="2"/>
        <v>2</v>
      </c>
      <c r="R9" s="82" t="s">
        <v>162</v>
      </c>
      <c r="S9" s="76" t="str">
        <f t="shared" si="8"/>
        <v>短0</v>
      </c>
      <c r="T9" s="13" t="s">
        <v>95</v>
      </c>
      <c r="U9" s="6" t="s">
        <v>92</v>
      </c>
      <c r="V9" s="13">
        <v>0</v>
      </c>
      <c r="W9" s="8">
        <f t="shared" si="3"/>
        <v>2</v>
      </c>
      <c r="X9" s="75" t="s">
        <v>163</v>
      </c>
      <c r="Y9" s="76" t="str">
        <f t="shared" si="9"/>
        <v>短0</v>
      </c>
      <c r="Z9" s="13" t="s">
        <v>155</v>
      </c>
      <c r="AA9" s="6" t="s">
        <v>92</v>
      </c>
      <c r="AB9" s="13">
        <v>0</v>
      </c>
      <c r="AC9" s="8">
        <f t="shared" si="4"/>
        <v>2</v>
      </c>
      <c r="AD9" s="75" t="s">
        <v>163</v>
      </c>
    </row>
    <row r="10" spans="1:30" x14ac:dyDescent="0.4">
      <c r="A10" s="76" t="str">
        <f t="shared" si="5"/>
        <v>短1</v>
      </c>
      <c r="B10" s="78" t="s">
        <v>90</v>
      </c>
      <c r="C10" s="6" t="s">
        <v>92</v>
      </c>
      <c r="D10" s="5">
        <v>1</v>
      </c>
      <c r="E10" s="8">
        <f t="shared" si="0"/>
        <v>2</v>
      </c>
      <c r="F10" s="81" t="s">
        <v>162</v>
      </c>
      <c r="G10" s="76" t="str">
        <f t="shared" si="6"/>
        <v>短1</v>
      </c>
      <c r="H10" s="13" t="s">
        <v>96</v>
      </c>
      <c r="I10" s="6" t="s">
        <v>92</v>
      </c>
      <c r="J10" s="13">
        <v>1</v>
      </c>
      <c r="K10" s="8">
        <f t="shared" si="1"/>
        <v>2</v>
      </c>
      <c r="L10" s="82" t="s">
        <v>162</v>
      </c>
      <c r="M10" s="76" t="str">
        <f t="shared" si="7"/>
        <v>短0</v>
      </c>
      <c r="N10" s="17" t="s">
        <v>67</v>
      </c>
      <c r="O10" s="6" t="s">
        <v>92</v>
      </c>
      <c r="P10" s="13">
        <v>0</v>
      </c>
      <c r="Q10" s="8">
        <f t="shared" si="2"/>
        <v>2</v>
      </c>
      <c r="R10" s="82" t="s">
        <v>162</v>
      </c>
      <c r="S10" s="76" t="str">
        <f t="shared" si="8"/>
        <v>短1</v>
      </c>
      <c r="T10" s="13" t="s">
        <v>137</v>
      </c>
      <c r="U10" s="6" t="s">
        <v>92</v>
      </c>
      <c r="V10" s="13">
        <v>1</v>
      </c>
      <c r="W10" s="8">
        <f t="shared" si="3"/>
        <v>2</v>
      </c>
      <c r="X10" s="75" t="s">
        <v>163</v>
      </c>
      <c r="Y10" s="76" t="str">
        <f t="shared" si="9"/>
        <v>短1</v>
      </c>
      <c r="Z10" s="13" t="s">
        <v>153</v>
      </c>
      <c r="AA10" s="6" t="s">
        <v>92</v>
      </c>
      <c r="AB10" s="13">
        <v>1</v>
      </c>
      <c r="AC10" s="8">
        <f t="shared" si="4"/>
        <v>2</v>
      </c>
      <c r="AD10" s="75" t="s">
        <v>163</v>
      </c>
    </row>
    <row r="11" spans="1:30" x14ac:dyDescent="0.4">
      <c r="A11" s="76" t="str">
        <f t="shared" si="5"/>
        <v>短2</v>
      </c>
      <c r="B11" s="5" t="s">
        <v>69</v>
      </c>
      <c r="C11" s="6" t="s">
        <v>92</v>
      </c>
      <c r="D11" s="5">
        <v>2</v>
      </c>
      <c r="E11" s="8">
        <f t="shared" si="0"/>
        <v>2</v>
      </c>
      <c r="F11" s="81"/>
      <c r="G11" s="76" t="str">
        <f t="shared" si="6"/>
        <v>短0</v>
      </c>
      <c r="H11" s="13" t="s">
        <v>106</v>
      </c>
      <c r="I11" s="6" t="s">
        <v>92</v>
      </c>
      <c r="J11" s="13">
        <v>0</v>
      </c>
      <c r="K11" s="8">
        <f t="shared" si="1"/>
        <v>2</v>
      </c>
      <c r="L11" s="82" t="s">
        <v>162</v>
      </c>
      <c r="M11" s="76" t="str">
        <f t="shared" si="7"/>
        <v>短0</v>
      </c>
      <c r="N11" s="13" t="s">
        <v>113</v>
      </c>
      <c r="O11" s="6" t="s">
        <v>92</v>
      </c>
      <c r="P11" s="13">
        <v>0</v>
      </c>
      <c r="Q11" s="8">
        <f t="shared" si="2"/>
        <v>2</v>
      </c>
      <c r="R11" s="82" t="s">
        <v>162</v>
      </c>
      <c r="S11" s="76" t="str">
        <f t="shared" si="8"/>
        <v>短0</v>
      </c>
      <c r="T11" s="13" t="s">
        <v>121</v>
      </c>
      <c r="U11" s="6" t="s">
        <v>92</v>
      </c>
      <c r="V11" s="13">
        <v>0</v>
      </c>
      <c r="W11" s="8">
        <f t="shared" si="3"/>
        <v>2</v>
      </c>
      <c r="X11" s="75" t="s">
        <v>163</v>
      </c>
      <c r="Y11" s="76" t="str">
        <f t="shared" si="9"/>
        <v>短0</v>
      </c>
      <c r="Z11" s="13" t="s">
        <v>112</v>
      </c>
      <c r="AA11" s="6" t="s">
        <v>92</v>
      </c>
      <c r="AB11" s="13">
        <v>0</v>
      </c>
      <c r="AC11" s="8">
        <f t="shared" si="4"/>
        <v>2</v>
      </c>
      <c r="AD11" s="75" t="s">
        <v>163</v>
      </c>
    </row>
    <row r="12" spans="1:30" x14ac:dyDescent="0.4">
      <c r="A12" s="76" t="str">
        <f t="shared" si="5"/>
        <v>短0</v>
      </c>
      <c r="B12" s="5" t="s">
        <v>70</v>
      </c>
      <c r="C12" s="6" t="s">
        <v>92</v>
      </c>
      <c r="D12" s="5">
        <v>0</v>
      </c>
      <c r="E12" s="8">
        <f t="shared" si="0"/>
        <v>2</v>
      </c>
      <c r="F12" s="81" t="s">
        <v>162</v>
      </c>
      <c r="G12" s="76" t="str">
        <f t="shared" si="6"/>
        <v>短1</v>
      </c>
      <c r="H12" s="13" t="s">
        <v>107</v>
      </c>
      <c r="I12" s="6" t="s">
        <v>92</v>
      </c>
      <c r="J12" s="13">
        <v>1</v>
      </c>
      <c r="K12" s="8">
        <f t="shared" si="1"/>
        <v>2</v>
      </c>
      <c r="L12" s="82" t="s">
        <v>162</v>
      </c>
      <c r="M12" s="76" t="str">
        <f t="shared" si="7"/>
        <v>短1</v>
      </c>
      <c r="N12" s="13" t="s">
        <v>105</v>
      </c>
      <c r="O12" s="6" t="s">
        <v>92</v>
      </c>
      <c r="P12" s="13">
        <v>1</v>
      </c>
      <c r="Q12" s="8">
        <f t="shared" si="2"/>
        <v>2</v>
      </c>
      <c r="R12" s="82"/>
      <c r="S12" s="76" t="str">
        <f t="shared" si="8"/>
        <v>短1</v>
      </c>
      <c r="T12" s="13" t="s">
        <v>138</v>
      </c>
      <c r="U12" s="6" t="s">
        <v>92</v>
      </c>
      <c r="V12" s="13">
        <v>1</v>
      </c>
      <c r="W12" s="8">
        <f t="shared" si="3"/>
        <v>2</v>
      </c>
      <c r="X12" s="75"/>
      <c r="Y12" s="76" t="str">
        <f t="shared" si="9"/>
        <v>短0</v>
      </c>
      <c r="Z12" s="13" t="s">
        <v>113</v>
      </c>
      <c r="AA12" s="6" t="s">
        <v>92</v>
      </c>
      <c r="AB12" s="13">
        <v>0</v>
      </c>
      <c r="AC12" s="8">
        <f t="shared" ref="AC12:AC26" si="10">IF(AA12&lt;&gt;"",IF(AND(AA12="記",AB12&gt;0),1,2),"")</f>
        <v>2</v>
      </c>
      <c r="AD12" s="75" t="s">
        <v>163</v>
      </c>
    </row>
    <row r="13" spans="1:30" x14ac:dyDescent="0.4">
      <c r="A13" s="76" t="str">
        <f t="shared" si="5"/>
        <v>短1</v>
      </c>
      <c r="B13" s="5" t="s">
        <v>91</v>
      </c>
      <c r="C13" s="6" t="s">
        <v>92</v>
      </c>
      <c r="D13" s="5">
        <v>1</v>
      </c>
      <c r="E13" s="8">
        <f t="shared" si="0"/>
        <v>2</v>
      </c>
      <c r="F13" s="81"/>
      <c r="G13" s="76" t="str">
        <f t="shared" si="6"/>
        <v>短0</v>
      </c>
      <c r="H13" s="13" t="s">
        <v>108</v>
      </c>
      <c r="I13" s="6" t="s">
        <v>92</v>
      </c>
      <c r="J13" s="13">
        <v>0</v>
      </c>
      <c r="K13" s="8">
        <f t="shared" si="1"/>
        <v>2</v>
      </c>
      <c r="L13" s="82" t="s">
        <v>162</v>
      </c>
      <c r="M13" s="76" t="str">
        <f t="shared" si="7"/>
        <v>短0</v>
      </c>
      <c r="N13" s="13" t="s">
        <v>114</v>
      </c>
      <c r="O13" s="6" t="s">
        <v>92</v>
      </c>
      <c r="P13" s="13">
        <v>0</v>
      </c>
      <c r="Q13" s="8">
        <f t="shared" si="2"/>
        <v>2</v>
      </c>
      <c r="R13" s="82" t="s">
        <v>162</v>
      </c>
      <c r="S13" s="76" t="str">
        <f t="shared" si="8"/>
        <v>短0</v>
      </c>
      <c r="T13" s="13" t="s">
        <v>78</v>
      </c>
      <c r="U13" s="6" t="s">
        <v>92</v>
      </c>
      <c r="V13" s="13">
        <v>0</v>
      </c>
      <c r="W13" s="8">
        <f t="shared" si="3"/>
        <v>2</v>
      </c>
      <c r="X13" s="75" t="s">
        <v>163</v>
      </c>
      <c r="Y13" s="76" t="str">
        <f t="shared" si="9"/>
        <v>短1</v>
      </c>
      <c r="Z13" s="13" t="s">
        <v>104</v>
      </c>
      <c r="AA13" s="6" t="s">
        <v>92</v>
      </c>
      <c r="AB13" s="13">
        <v>1</v>
      </c>
      <c r="AC13" s="8">
        <f t="shared" si="10"/>
        <v>2</v>
      </c>
      <c r="AD13" s="75" t="s">
        <v>163</v>
      </c>
    </row>
    <row r="14" spans="1:30" x14ac:dyDescent="0.4">
      <c r="A14" s="76" t="str">
        <f t="shared" si="5"/>
        <v>短0</v>
      </c>
      <c r="B14" s="5" t="s">
        <v>67</v>
      </c>
      <c r="C14" s="6" t="s">
        <v>92</v>
      </c>
      <c r="D14" s="5">
        <v>0</v>
      </c>
      <c r="E14" s="8">
        <f t="shared" si="0"/>
        <v>2</v>
      </c>
      <c r="F14" s="81" t="s">
        <v>162</v>
      </c>
      <c r="G14" s="76" t="str">
        <f t="shared" si="6"/>
        <v>短0</v>
      </c>
      <c r="H14" s="13" t="s">
        <v>109</v>
      </c>
      <c r="I14" s="6" t="s">
        <v>92</v>
      </c>
      <c r="J14" s="13">
        <v>0</v>
      </c>
      <c r="K14" s="8">
        <f t="shared" si="1"/>
        <v>2</v>
      </c>
      <c r="L14" s="82" t="s">
        <v>162</v>
      </c>
      <c r="M14" s="76" t="str">
        <f t="shared" si="7"/>
        <v>短0</v>
      </c>
      <c r="N14" s="13" t="s">
        <v>115</v>
      </c>
      <c r="O14" s="6" t="s">
        <v>92</v>
      </c>
      <c r="P14" s="13">
        <v>0</v>
      </c>
      <c r="Q14" s="8">
        <f t="shared" si="2"/>
        <v>2</v>
      </c>
      <c r="R14" s="82" t="s">
        <v>162</v>
      </c>
      <c r="S14" s="76" t="str">
        <f t="shared" si="8"/>
        <v>短0</v>
      </c>
      <c r="T14" s="13" t="s">
        <v>79</v>
      </c>
      <c r="U14" s="6" t="s">
        <v>92</v>
      </c>
      <c r="V14" s="13">
        <v>0</v>
      </c>
      <c r="W14" s="8">
        <f t="shared" si="3"/>
        <v>2</v>
      </c>
      <c r="X14" s="75" t="s">
        <v>163</v>
      </c>
      <c r="Y14" s="76" t="str">
        <f t="shared" si="9"/>
        <v>短1</v>
      </c>
      <c r="Z14" s="13" t="s">
        <v>105</v>
      </c>
      <c r="AA14" s="6" t="s">
        <v>92</v>
      </c>
      <c r="AB14" s="13">
        <v>1</v>
      </c>
      <c r="AC14" s="8">
        <f t="shared" si="10"/>
        <v>2</v>
      </c>
      <c r="AD14" s="75" t="s">
        <v>163</v>
      </c>
    </row>
    <row r="15" spans="1:30" x14ac:dyDescent="0.4">
      <c r="A15" s="76" t="str">
        <f t="shared" si="5"/>
        <v>短2</v>
      </c>
      <c r="B15" s="5" t="s">
        <v>68</v>
      </c>
      <c r="C15" s="6" t="s">
        <v>92</v>
      </c>
      <c r="D15" s="5">
        <v>2</v>
      </c>
      <c r="E15" s="8">
        <f t="shared" si="0"/>
        <v>2</v>
      </c>
      <c r="F15" s="81"/>
      <c r="G15" s="76" t="str">
        <f t="shared" si="6"/>
        <v>短0</v>
      </c>
      <c r="H15" s="13" t="s">
        <v>110</v>
      </c>
      <c r="I15" s="6" t="s">
        <v>92</v>
      </c>
      <c r="J15" s="13">
        <v>0</v>
      </c>
      <c r="K15" s="8">
        <f t="shared" si="1"/>
        <v>2</v>
      </c>
      <c r="L15" s="82" t="s">
        <v>162</v>
      </c>
      <c r="M15" s="76" t="str">
        <f t="shared" si="7"/>
        <v>短0</v>
      </c>
      <c r="N15" s="13" t="s">
        <v>116</v>
      </c>
      <c r="O15" s="6" t="s">
        <v>92</v>
      </c>
      <c r="P15" s="13">
        <v>0</v>
      </c>
      <c r="Q15" s="8">
        <f t="shared" si="2"/>
        <v>2</v>
      </c>
      <c r="R15" s="82" t="s">
        <v>162</v>
      </c>
      <c r="S15" s="76" t="str">
        <f t="shared" si="8"/>
        <v>短1</v>
      </c>
      <c r="T15" s="13" t="s">
        <v>98</v>
      </c>
      <c r="U15" s="6" t="s">
        <v>92</v>
      </c>
      <c r="V15" s="13">
        <v>1</v>
      </c>
      <c r="W15" s="8">
        <f t="shared" ref="W15:W32" si="11">IF(U15&lt;&gt;"",IF(AND(U15="記",V15&gt;0),1,2),"")</f>
        <v>2</v>
      </c>
      <c r="X15" s="75" t="s">
        <v>163</v>
      </c>
      <c r="Y15" s="76" t="str">
        <f t="shared" si="9"/>
        <v>短1</v>
      </c>
      <c r="Z15" s="13" t="s">
        <v>114</v>
      </c>
      <c r="AA15" s="6" t="s">
        <v>92</v>
      </c>
      <c r="AB15" s="13">
        <v>1</v>
      </c>
      <c r="AC15" s="8">
        <f t="shared" si="10"/>
        <v>2</v>
      </c>
      <c r="AD15" s="75" t="s">
        <v>163</v>
      </c>
    </row>
    <row r="16" spans="1:30" x14ac:dyDescent="0.4">
      <c r="A16" s="76" t="str">
        <f t="shared" si="5"/>
        <v>短1</v>
      </c>
      <c r="B16" s="5" t="s">
        <v>73</v>
      </c>
      <c r="C16" s="6" t="s">
        <v>92</v>
      </c>
      <c r="D16" s="5">
        <v>1</v>
      </c>
      <c r="E16" s="8">
        <f t="shared" si="0"/>
        <v>2</v>
      </c>
      <c r="F16" s="81"/>
      <c r="G16" s="76" t="str">
        <f t="shared" si="6"/>
        <v>短0</v>
      </c>
      <c r="H16" s="13" t="s">
        <v>111</v>
      </c>
      <c r="I16" s="6" t="s">
        <v>92</v>
      </c>
      <c r="J16" s="13">
        <v>0</v>
      </c>
      <c r="K16" s="8">
        <f t="shared" si="1"/>
        <v>2</v>
      </c>
      <c r="L16" s="82" t="s">
        <v>162</v>
      </c>
      <c r="M16" s="76" t="str">
        <f t="shared" si="7"/>
        <v>短1</v>
      </c>
      <c r="N16" s="17" t="s">
        <v>117</v>
      </c>
      <c r="O16" s="6" t="s">
        <v>92</v>
      </c>
      <c r="P16" s="13">
        <v>1</v>
      </c>
      <c r="Q16" s="8">
        <f t="shared" si="2"/>
        <v>2</v>
      </c>
      <c r="R16" s="82" t="s">
        <v>162</v>
      </c>
      <c r="S16" s="76" t="str">
        <f t="shared" si="8"/>
        <v>短1</v>
      </c>
      <c r="T16" s="13" t="s">
        <v>82</v>
      </c>
      <c r="U16" s="6" t="s">
        <v>92</v>
      </c>
      <c r="V16" s="13">
        <v>1</v>
      </c>
      <c r="W16" s="8">
        <f t="shared" si="11"/>
        <v>2</v>
      </c>
      <c r="X16" s="75" t="s">
        <v>163</v>
      </c>
      <c r="Y16" s="76" t="str">
        <f t="shared" si="9"/>
        <v>短1</v>
      </c>
      <c r="Z16" s="13" t="s">
        <v>115</v>
      </c>
      <c r="AA16" s="6" t="s">
        <v>92</v>
      </c>
      <c r="AB16" s="13">
        <v>1</v>
      </c>
      <c r="AC16" s="8">
        <f t="shared" si="10"/>
        <v>2</v>
      </c>
      <c r="AD16" s="75" t="s">
        <v>163</v>
      </c>
    </row>
    <row r="17" spans="1:30" x14ac:dyDescent="0.4">
      <c r="A17" s="76" t="str">
        <f t="shared" si="5"/>
        <v>短1</v>
      </c>
      <c r="B17" s="5" t="s">
        <v>74</v>
      </c>
      <c r="C17" s="6" t="s">
        <v>92</v>
      </c>
      <c r="D17" s="5">
        <v>1</v>
      </c>
      <c r="E17" s="8">
        <f t="shared" si="0"/>
        <v>2</v>
      </c>
      <c r="F17" s="81"/>
      <c r="G17" s="76" t="str">
        <f t="shared" si="6"/>
        <v>短1</v>
      </c>
      <c r="H17" s="13" t="s">
        <v>97</v>
      </c>
      <c r="I17" s="6" t="s">
        <v>92</v>
      </c>
      <c r="J17" s="13">
        <v>1</v>
      </c>
      <c r="K17" s="8">
        <f t="shared" si="1"/>
        <v>2</v>
      </c>
      <c r="L17" s="82" t="s">
        <v>162</v>
      </c>
      <c r="M17" s="76" t="str">
        <f t="shared" si="7"/>
        <v>短1</v>
      </c>
      <c r="N17" s="17" t="s">
        <v>118</v>
      </c>
      <c r="O17" s="6" t="s">
        <v>92</v>
      </c>
      <c r="P17" s="13">
        <v>1</v>
      </c>
      <c r="Q17" s="8">
        <f t="shared" si="2"/>
        <v>2</v>
      </c>
      <c r="R17" s="82" t="s">
        <v>162</v>
      </c>
      <c r="S17" s="76" t="str">
        <f t="shared" si="8"/>
        <v>短1</v>
      </c>
      <c r="T17" s="13" t="s">
        <v>139</v>
      </c>
      <c r="U17" s="6" t="s">
        <v>92</v>
      </c>
      <c r="V17" s="13">
        <v>1</v>
      </c>
      <c r="W17" s="8">
        <f t="shared" si="11"/>
        <v>2</v>
      </c>
      <c r="X17" s="75" t="s">
        <v>163</v>
      </c>
      <c r="Y17" s="76" t="str">
        <f t="shared" si="9"/>
        <v>短1</v>
      </c>
      <c r="Z17" s="13" t="s">
        <v>76</v>
      </c>
      <c r="AA17" s="6" t="s">
        <v>92</v>
      </c>
      <c r="AB17" s="13">
        <v>1</v>
      </c>
      <c r="AC17" s="8">
        <f t="shared" si="10"/>
        <v>2</v>
      </c>
      <c r="AD17" s="75" t="s">
        <v>163</v>
      </c>
    </row>
    <row r="18" spans="1:30" x14ac:dyDescent="0.4">
      <c r="A18" s="76" t="str">
        <f t="shared" si="5"/>
        <v>短1</v>
      </c>
      <c r="B18" s="5" t="s">
        <v>75</v>
      </c>
      <c r="C18" s="6" t="s">
        <v>92</v>
      </c>
      <c r="D18" s="5">
        <v>1</v>
      </c>
      <c r="E18" s="8">
        <f t="shared" si="0"/>
        <v>2</v>
      </c>
      <c r="F18" s="81"/>
      <c r="G18" s="76" t="str">
        <f t="shared" si="6"/>
        <v>短0</v>
      </c>
      <c r="H18" s="13" t="s">
        <v>98</v>
      </c>
      <c r="I18" s="6" t="s">
        <v>92</v>
      </c>
      <c r="J18" s="13">
        <v>0</v>
      </c>
      <c r="K18" s="8">
        <f t="shared" si="1"/>
        <v>2</v>
      </c>
      <c r="L18" s="82" t="s">
        <v>162</v>
      </c>
      <c r="M18" s="76" t="str">
        <f t="shared" si="7"/>
        <v>短1</v>
      </c>
      <c r="N18" s="17" t="s">
        <v>106</v>
      </c>
      <c r="O18" s="6" t="s">
        <v>92</v>
      </c>
      <c r="P18" s="13">
        <v>1</v>
      </c>
      <c r="Q18" s="8">
        <f t="shared" si="2"/>
        <v>2</v>
      </c>
      <c r="R18" s="82" t="s">
        <v>162</v>
      </c>
      <c r="S18" s="76" t="str">
        <f t="shared" si="8"/>
        <v>短0</v>
      </c>
      <c r="T18" s="13" t="s">
        <v>101</v>
      </c>
      <c r="U18" s="6" t="s">
        <v>92</v>
      </c>
      <c r="V18" s="13">
        <v>0</v>
      </c>
      <c r="W18" s="8">
        <f t="shared" si="11"/>
        <v>2</v>
      </c>
      <c r="X18" s="75" t="s">
        <v>163</v>
      </c>
      <c r="Y18" s="76" t="str">
        <f t="shared" si="9"/>
        <v>短0</v>
      </c>
      <c r="Z18" s="13" t="s">
        <v>158</v>
      </c>
      <c r="AA18" s="6" t="s">
        <v>92</v>
      </c>
      <c r="AB18" s="13">
        <v>0</v>
      </c>
      <c r="AC18" s="8">
        <f t="shared" si="10"/>
        <v>2</v>
      </c>
      <c r="AD18" s="75" t="s">
        <v>163</v>
      </c>
    </row>
    <row r="19" spans="1:30" x14ac:dyDescent="0.4">
      <c r="A19" s="76" t="str">
        <f t="shared" si="5"/>
        <v>短1</v>
      </c>
      <c r="B19" s="5" t="s">
        <v>76</v>
      </c>
      <c r="C19" s="6" t="s">
        <v>92</v>
      </c>
      <c r="D19" s="5">
        <v>1</v>
      </c>
      <c r="E19" s="8">
        <f t="shared" si="0"/>
        <v>2</v>
      </c>
      <c r="F19" s="81"/>
      <c r="G19" s="76" t="str">
        <f t="shared" si="6"/>
        <v>短1</v>
      </c>
      <c r="H19" s="13" t="s">
        <v>99</v>
      </c>
      <c r="I19" s="6" t="s">
        <v>92</v>
      </c>
      <c r="J19" s="13">
        <v>1</v>
      </c>
      <c r="K19" s="8">
        <f t="shared" si="1"/>
        <v>2</v>
      </c>
      <c r="L19" s="82" t="s">
        <v>162</v>
      </c>
      <c r="M19" s="76" t="str">
        <f t="shared" si="7"/>
        <v>短1</v>
      </c>
      <c r="N19" s="17" t="s">
        <v>107</v>
      </c>
      <c r="O19" s="6" t="s">
        <v>92</v>
      </c>
      <c r="P19" s="13">
        <v>1</v>
      </c>
      <c r="Q19" s="8">
        <f t="shared" si="2"/>
        <v>2</v>
      </c>
      <c r="R19" s="82" t="s">
        <v>162</v>
      </c>
      <c r="S19" s="76" t="str">
        <f t="shared" si="8"/>
        <v>短0</v>
      </c>
      <c r="T19" s="13" t="s">
        <v>102</v>
      </c>
      <c r="U19" s="6" t="s">
        <v>92</v>
      </c>
      <c r="V19" s="13">
        <v>0</v>
      </c>
      <c r="W19" s="8">
        <f t="shared" si="11"/>
        <v>2</v>
      </c>
      <c r="X19" s="75" t="s">
        <v>163</v>
      </c>
      <c r="Y19" s="76" t="str">
        <f t="shared" si="9"/>
        <v>短0</v>
      </c>
      <c r="Z19" s="13" t="s">
        <v>159</v>
      </c>
      <c r="AA19" s="6" t="s">
        <v>92</v>
      </c>
      <c r="AB19" s="13">
        <v>0</v>
      </c>
      <c r="AC19" s="8">
        <f t="shared" si="10"/>
        <v>2</v>
      </c>
      <c r="AD19" s="75" t="s">
        <v>163</v>
      </c>
    </row>
    <row r="20" spans="1:30" x14ac:dyDescent="0.4">
      <c r="A20" s="76" t="str">
        <f t="shared" si="5"/>
        <v>短0</v>
      </c>
      <c r="B20" s="5" t="s">
        <v>72</v>
      </c>
      <c r="C20" s="6" t="s">
        <v>92</v>
      </c>
      <c r="D20" s="5">
        <v>0</v>
      </c>
      <c r="E20" s="8">
        <f t="shared" si="0"/>
        <v>2</v>
      </c>
      <c r="F20" s="81" t="s">
        <v>162</v>
      </c>
      <c r="G20" s="76" t="str">
        <f t="shared" si="6"/>
        <v>短0</v>
      </c>
      <c r="H20" s="13" t="s">
        <v>103</v>
      </c>
      <c r="I20" s="6" t="s">
        <v>92</v>
      </c>
      <c r="J20" s="13">
        <v>0</v>
      </c>
      <c r="K20" s="8">
        <f t="shared" si="1"/>
        <v>2</v>
      </c>
      <c r="L20" s="82" t="s">
        <v>162</v>
      </c>
      <c r="M20" s="76" t="str">
        <f t="shared" si="7"/>
        <v>短0</v>
      </c>
      <c r="N20" s="17" t="s">
        <v>119</v>
      </c>
      <c r="O20" s="6" t="s">
        <v>92</v>
      </c>
      <c r="P20" s="13">
        <v>0</v>
      </c>
      <c r="Q20" s="8">
        <f t="shared" si="2"/>
        <v>2</v>
      </c>
      <c r="R20" s="82" t="s">
        <v>162</v>
      </c>
      <c r="S20" s="76" t="str">
        <f t="shared" si="8"/>
        <v>短0</v>
      </c>
      <c r="T20" s="13" t="s">
        <v>127</v>
      </c>
      <c r="U20" s="6" t="s">
        <v>92</v>
      </c>
      <c r="V20" s="13">
        <v>0</v>
      </c>
      <c r="W20" s="8">
        <f t="shared" si="11"/>
        <v>2</v>
      </c>
      <c r="X20" s="75" t="s">
        <v>163</v>
      </c>
      <c r="Y20" s="76" t="str">
        <f t="shared" si="9"/>
        <v>短1</v>
      </c>
      <c r="Z20" s="13" t="s">
        <v>77</v>
      </c>
      <c r="AA20" s="6" t="s">
        <v>92</v>
      </c>
      <c r="AB20" s="13">
        <v>1</v>
      </c>
      <c r="AC20" s="8">
        <f t="shared" si="10"/>
        <v>2</v>
      </c>
      <c r="AD20" s="75" t="s">
        <v>163</v>
      </c>
    </row>
    <row r="21" spans="1:30" x14ac:dyDescent="0.4">
      <c r="A21" s="76" t="str">
        <f t="shared" si="5"/>
        <v>短1</v>
      </c>
      <c r="B21" s="5" t="s">
        <v>77</v>
      </c>
      <c r="C21" s="6" t="s">
        <v>92</v>
      </c>
      <c r="D21" s="5">
        <v>1</v>
      </c>
      <c r="E21" s="8">
        <f t="shared" si="0"/>
        <v>2</v>
      </c>
      <c r="F21" s="81"/>
      <c r="G21" s="76" t="str">
        <f t="shared" si="6"/>
        <v>短0</v>
      </c>
      <c r="H21" s="13" t="s">
        <v>100</v>
      </c>
      <c r="I21" s="6" t="s">
        <v>92</v>
      </c>
      <c r="J21" s="13">
        <v>0</v>
      </c>
      <c r="K21" s="8">
        <f t="shared" si="1"/>
        <v>2</v>
      </c>
      <c r="L21" s="82" t="s">
        <v>162</v>
      </c>
      <c r="M21" s="76" t="str">
        <f t="shared" si="7"/>
        <v>短0</v>
      </c>
      <c r="N21" s="17" t="s">
        <v>71</v>
      </c>
      <c r="O21" s="6" t="s">
        <v>92</v>
      </c>
      <c r="P21" s="13">
        <v>0</v>
      </c>
      <c r="Q21" s="8">
        <f t="shared" si="2"/>
        <v>2</v>
      </c>
      <c r="R21" s="82" t="s">
        <v>162</v>
      </c>
      <c r="S21" s="76" t="str">
        <f t="shared" si="8"/>
        <v>短0</v>
      </c>
      <c r="T21" s="17" t="s">
        <v>140</v>
      </c>
      <c r="U21" s="6" t="s">
        <v>92</v>
      </c>
      <c r="V21" s="13">
        <v>0</v>
      </c>
      <c r="W21" s="8">
        <f t="shared" si="11"/>
        <v>2</v>
      </c>
      <c r="X21" s="75" t="s">
        <v>163</v>
      </c>
      <c r="Y21" s="76" t="str">
        <f t="shared" si="9"/>
        <v>短2</v>
      </c>
      <c r="Z21" s="13" t="s">
        <v>156</v>
      </c>
      <c r="AA21" s="6" t="s">
        <v>92</v>
      </c>
      <c r="AB21" s="13">
        <v>2</v>
      </c>
      <c r="AC21" s="8">
        <f t="shared" si="10"/>
        <v>2</v>
      </c>
      <c r="AD21" s="75" t="s">
        <v>163</v>
      </c>
    </row>
    <row r="22" spans="1:30" x14ac:dyDescent="0.4">
      <c r="A22" s="76" t="str">
        <f t="shared" si="5"/>
        <v>短2</v>
      </c>
      <c r="B22" s="5" t="s">
        <v>84</v>
      </c>
      <c r="C22" s="6" t="s">
        <v>92</v>
      </c>
      <c r="D22" s="5">
        <v>2</v>
      </c>
      <c r="E22" s="8">
        <f t="shared" si="0"/>
        <v>2</v>
      </c>
      <c r="F22" s="81"/>
      <c r="G22" s="76" t="str">
        <f t="shared" si="6"/>
        <v/>
      </c>
      <c r="H22" s="13"/>
      <c r="I22" s="6"/>
      <c r="J22" s="13"/>
      <c r="K22" s="8" t="str">
        <f t="shared" si="1"/>
        <v/>
      </c>
      <c r="L22" s="82"/>
      <c r="M22" s="76" t="str">
        <f t="shared" si="7"/>
        <v>短1</v>
      </c>
      <c r="N22" s="17" t="s">
        <v>120</v>
      </c>
      <c r="O22" s="6" t="s">
        <v>92</v>
      </c>
      <c r="P22" s="13">
        <v>1</v>
      </c>
      <c r="Q22" s="8">
        <f t="shared" si="2"/>
        <v>2</v>
      </c>
      <c r="R22" s="82"/>
      <c r="S22" s="76" t="str">
        <f t="shared" si="8"/>
        <v>短0</v>
      </c>
      <c r="T22" s="17" t="s">
        <v>141</v>
      </c>
      <c r="U22" s="6" t="s">
        <v>92</v>
      </c>
      <c r="V22" s="13">
        <v>0</v>
      </c>
      <c r="W22" s="8">
        <f t="shared" si="11"/>
        <v>2</v>
      </c>
      <c r="X22" s="75" t="s">
        <v>163</v>
      </c>
      <c r="Y22" s="76" t="str">
        <f t="shared" si="9"/>
        <v>短0</v>
      </c>
      <c r="Z22" s="13" t="s">
        <v>160</v>
      </c>
      <c r="AA22" s="6" t="s">
        <v>92</v>
      </c>
      <c r="AB22" s="13">
        <v>0</v>
      </c>
      <c r="AC22" s="8">
        <f t="shared" si="10"/>
        <v>2</v>
      </c>
      <c r="AD22" s="75" t="s">
        <v>163</v>
      </c>
    </row>
    <row r="23" spans="1:30" x14ac:dyDescent="0.4">
      <c r="A23" s="76" t="str">
        <f t="shared" si="5"/>
        <v>短0</v>
      </c>
      <c r="B23" s="5" t="s">
        <v>85</v>
      </c>
      <c r="C23" s="6" t="s">
        <v>92</v>
      </c>
      <c r="D23" s="5">
        <v>0</v>
      </c>
      <c r="E23" s="8">
        <f t="shared" si="0"/>
        <v>2</v>
      </c>
      <c r="F23" s="81" t="s">
        <v>162</v>
      </c>
      <c r="G23" s="76" t="str">
        <f t="shared" si="6"/>
        <v/>
      </c>
      <c r="H23" s="13"/>
      <c r="I23" s="6"/>
      <c r="J23" s="13"/>
      <c r="K23" s="8" t="str">
        <f t="shared" si="1"/>
        <v/>
      </c>
      <c r="L23" s="82"/>
      <c r="M23" s="76" t="str">
        <f t="shared" si="7"/>
        <v>短1</v>
      </c>
      <c r="N23" s="17" t="s">
        <v>121</v>
      </c>
      <c r="O23" s="6" t="s">
        <v>92</v>
      </c>
      <c r="P23" s="13">
        <v>1</v>
      </c>
      <c r="Q23" s="8">
        <f t="shared" si="2"/>
        <v>2</v>
      </c>
      <c r="R23" s="82" t="s">
        <v>162</v>
      </c>
      <c r="S23" s="76" t="str">
        <f t="shared" si="8"/>
        <v>短0</v>
      </c>
      <c r="T23" s="17" t="s">
        <v>142</v>
      </c>
      <c r="U23" s="6" t="s">
        <v>92</v>
      </c>
      <c r="V23" s="13">
        <v>0</v>
      </c>
      <c r="W23" s="8">
        <f t="shared" si="11"/>
        <v>2</v>
      </c>
      <c r="X23" s="75" t="s">
        <v>163</v>
      </c>
      <c r="Y23" s="76" t="str">
        <f t="shared" si="9"/>
        <v>短0</v>
      </c>
      <c r="Z23" s="13" t="s">
        <v>161</v>
      </c>
      <c r="AA23" s="6" t="s">
        <v>92</v>
      </c>
      <c r="AB23" s="13">
        <v>0</v>
      </c>
      <c r="AC23" s="8">
        <f t="shared" si="10"/>
        <v>2</v>
      </c>
      <c r="AD23" s="75" t="s">
        <v>163</v>
      </c>
    </row>
    <row r="24" spans="1:30" x14ac:dyDescent="0.4">
      <c r="A24" s="76" t="str">
        <f t="shared" si="5"/>
        <v>短2</v>
      </c>
      <c r="B24" s="5" t="s">
        <v>86</v>
      </c>
      <c r="C24" s="6" t="s">
        <v>92</v>
      </c>
      <c r="D24" s="5">
        <v>2</v>
      </c>
      <c r="E24" s="8">
        <f t="shared" si="0"/>
        <v>2</v>
      </c>
      <c r="F24" s="81"/>
      <c r="G24" s="76" t="str">
        <f t="shared" si="6"/>
        <v/>
      </c>
      <c r="H24" s="13"/>
      <c r="I24" s="6"/>
      <c r="J24" s="13"/>
      <c r="K24" s="8" t="str">
        <f t="shared" si="1"/>
        <v/>
      </c>
      <c r="L24" s="82"/>
      <c r="M24" s="76" t="str">
        <f t="shared" si="7"/>
        <v>短0</v>
      </c>
      <c r="N24" s="17" t="s">
        <v>122</v>
      </c>
      <c r="O24" s="6" t="s">
        <v>92</v>
      </c>
      <c r="P24" s="13">
        <v>0</v>
      </c>
      <c r="Q24" s="8">
        <f t="shared" si="2"/>
        <v>2</v>
      </c>
      <c r="R24" s="82" t="s">
        <v>162</v>
      </c>
      <c r="S24" s="76" t="str">
        <f t="shared" si="8"/>
        <v>短0</v>
      </c>
      <c r="T24" s="17" t="s">
        <v>143</v>
      </c>
      <c r="U24" s="6" t="s">
        <v>92</v>
      </c>
      <c r="V24" s="13">
        <v>0</v>
      </c>
      <c r="W24" s="8">
        <f t="shared" si="11"/>
        <v>2</v>
      </c>
      <c r="X24" s="75" t="s">
        <v>163</v>
      </c>
      <c r="Y24" s="76" t="str">
        <f t="shared" si="9"/>
        <v>短2</v>
      </c>
      <c r="Z24" s="13" t="s">
        <v>80</v>
      </c>
      <c r="AA24" s="6" t="s">
        <v>92</v>
      </c>
      <c r="AB24" s="13">
        <v>2</v>
      </c>
      <c r="AC24" s="8">
        <f t="shared" si="10"/>
        <v>2</v>
      </c>
      <c r="AD24" s="75" t="s">
        <v>163</v>
      </c>
    </row>
    <row r="25" spans="1:30" x14ac:dyDescent="0.4">
      <c r="A25" s="76" t="str">
        <f t="shared" si="5"/>
        <v>短0</v>
      </c>
      <c r="B25" s="5" t="s">
        <v>79</v>
      </c>
      <c r="C25" s="6" t="s">
        <v>92</v>
      </c>
      <c r="D25" s="5">
        <v>0</v>
      </c>
      <c r="E25" s="8">
        <f t="shared" si="0"/>
        <v>2</v>
      </c>
      <c r="F25" s="81" t="s">
        <v>162</v>
      </c>
      <c r="G25" s="76" t="str">
        <f t="shared" si="6"/>
        <v/>
      </c>
      <c r="H25" s="13"/>
      <c r="I25" s="6"/>
      <c r="J25" s="13"/>
      <c r="K25" s="8" t="str">
        <f t="shared" si="1"/>
        <v/>
      </c>
      <c r="L25" s="82"/>
      <c r="M25" s="76" t="str">
        <f t="shared" si="7"/>
        <v>短0</v>
      </c>
      <c r="N25" s="17" t="s">
        <v>123</v>
      </c>
      <c r="O25" s="6" t="s">
        <v>92</v>
      </c>
      <c r="P25" s="13">
        <v>0</v>
      </c>
      <c r="Q25" s="8">
        <f t="shared" si="2"/>
        <v>2</v>
      </c>
      <c r="R25" s="82" t="s">
        <v>162</v>
      </c>
      <c r="S25" s="76" t="str">
        <f t="shared" si="8"/>
        <v>短0</v>
      </c>
      <c r="T25" s="17" t="s">
        <v>144</v>
      </c>
      <c r="U25" s="6" t="s">
        <v>92</v>
      </c>
      <c r="V25" s="13">
        <v>0</v>
      </c>
      <c r="W25" s="8">
        <f t="shared" si="11"/>
        <v>2</v>
      </c>
      <c r="X25" s="75" t="s">
        <v>163</v>
      </c>
      <c r="Y25" s="76" t="str">
        <f t="shared" si="9"/>
        <v>短2</v>
      </c>
      <c r="Z25" s="13" t="s">
        <v>125</v>
      </c>
      <c r="AA25" s="6" t="s">
        <v>92</v>
      </c>
      <c r="AB25" s="13">
        <v>2</v>
      </c>
      <c r="AC25" s="8">
        <f t="shared" si="10"/>
        <v>2</v>
      </c>
      <c r="AD25" s="75" t="s">
        <v>163</v>
      </c>
    </row>
    <row r="26" spans="1:30" x14ac:dyDescent="0.4">
      <c r="A26" s="76" t="str">
        <f t="shared" si="5"/>
        <v>短0</v>
      </c>
      <c r="B26" s="5" t="s">
        <v>81</v>
      </c>
      <c r="C26" s="6" t="s">
        <v>92</v>
      </c>
      <c r="D26" s="5">
        <v>0</v>
      </c>
      <c r="E26" s="8">
        <f t="shared" si="0"/>
        <v>2</v>
      </c>
      <c r="F26" s="81" t="s">
        <v>162</v>
      </c>
      <c r="G26" s="76" t="str">
        <f t="shared" si="6"/>
        <v/>
      </c>
      <c r="H26" s="13"/>
      <c r="I26" s="6"/>
      <c r="J26" s="13"/>
      <c r="K26" s="8" t="str">
        <f t="shared" si="1"/>
        <v/>
      </c>
      <c r="L26" s="82"/>
      <c r="M26" s="76" t="str">
        <f t="shared" si="7"/>
        <v>短1</v>
      </c>
      <c r="N26" s="17" t="s">
        <v>124</v>
      </c>
      <c r="O26" s="6" t="s">
        <v>92</v>
      </c>
      <c r="P26" s="13">
        <v>1</v>
      </c>
      <c r="Q26" s="8">
        <f t="shared" si="2"/>
        <v>2</v>
      </c>
      <c r="R26" s="82"/>
      <c r="S26" s="76" t="str">
        <f t="shared" si="8"/>
        <v>短0</v>
      </c>
      <c r="T26" s="17" t="s">
        <v>145</v>
      </c>
      <c r="U26" s="6" t="s">
        <v>92</v>
      </c>
      <c r="V26" s="13">
        <v>0</v>
      </c>
      <c r="W26" s="8">
        <f t="shared" si="11"/>
        <v>2</v>
      </c>
      <c r="X26" s="75" t="s">
        <v>163</v>
      </c>
      <c r="Y26" s="76" t="str">
        <f t="shared" si="9"/>
        <v>短2</v>
      </c>
      <c r="Z26" s="13" t="s">
        <v>157</v>
      </c>
      <c r="AA26" s="6" t="s">
        <v>92</v>
      </c>
      <c r="AB26" s="13">
        <v>2</v>
      </c>
      <c r="AC26" s="8">
        <f t="shared" si="10"/>
        <v>2</v>
      </c>
      <c r="AD26" s="75" t="s">
        <v>163</v>
      </c>
    </row>
    <row r="27" spans="1:30" x14ac:dyDescent="0.4">
      <c r="A27" s="76" t="str">
        <f t="shared" si="5"/>
        <v>短0</v>
      </c>
      <c r="B27" s="5" t="s">
        <v>87</v>
      </c>
      <c r="C27" s="6" t="s">
        <v>92</v>
      </c>
      <c r="D27" s="5">
        <v>0</v>
      </c>
      <c r="E27" s="8">
        <f t="shared" si="0"/>
        <v>2</v>
      </c>
      <c r="F27" s="81" t="s">
        <v>162</v>
      </c>
      <c r="G27" s="76" t="str">
        <f t="shared" si="6"/>
        <v/>
      </c>
      <c r="H27" s="13"/>
      <c r="I27" s="6"/>
      <c r="J27" s="13"/>
      <c r="K27" s="8" t="str">
        <f t="shared" si="1"/>
        <v/>
      </c>
      <c r="L27" s="82"/>
      <c r="M27" s="76" t="str">
        <f t="shared" si="7"/>
        <v>短0</v>
      </c>
      <c r="N27" s="17" t="s">
        <v>125</v>
      </c>
      <c r="O27" s="6" t="s">
        <v>92</v>
      </c>
      <c r="P27" s="13">
        <v>0</v>
      </c>
      <c r="Q27" s="8">
        <f t="shared" si="2"/>
        <v>2</v>
      </c>
      <c r="R27" s="82" t="s">
        <v>162</v>
      </c>
      <c r="S27" s="76" t="str">
        <f t="shared" si="8"/>
        <v>短0</v>
      </c>
      <c r="T27" s="17" t="s">
        <v>146</v>
      </c>
      <c r="U27" s="6" t="s">
        <v>92</v>
      </c>
      <c r="V27" s="13">
        <v>0</v>
      </c>
      <c r="W27" s="8">
        <f t="shared" si="11"/>
        <v>2</v>
      </c>
      <c r="X27" s="75" t="s">
        <v>163</v>
      </c>
      <c r="Y27" s="76" t="str">
        <f t="shared" si="9"/>
        <v/>
      </c>
      <c r="Z27" s="13"/>
      <c r="AA27" s="6"/>
      <c r="AB27" s="13"/>
      <c r="AC27" s="8"/>
      <c r="AD27" s="14"/>
    </row>
    <row r="28" spans="1:30" x14ac:dyDescent="0.4">
      <c r="A28" s="76" t="str">
        <f t="shared" si="5"/>
        <v>短0</v>
      </c>
      <c r="B28" s="5" t="s">
        <v>88</v>
      </c>
      <c r="C28" s="6" t="s">
        <v>92</v>
      </c>
      <c r="D28" s="5">
        <v>0</v>
      </c>
      <c r="E28" s="8">
        <f t="shared" si="0"/>
        <v>2</v>
      </c>
      <c r="F28" s="81" t="s">
        <v>162</v>
      </c>
      <c r="G28" s="76" t="str">
        <f t="shared" si="6"/>
        <v/>
      </c>
      <c r="H28" s="13"/>
      <c r="I28" s="79"/>
      <c r="J28" s="13"/>
      <c r="K28" s="8" t="str">
        <f t="shared" si="1"/>
        <v/>
      </c>
      <c r="L28" s="82"/>
      <c r="M28" s="76" t="str">
        <f t="shared" si="7"/>
        <v>短0</v>
      </c>
      <c r="N28" s="17" t="s">
        <v>83</v>
      </c>
      <c r="O28" s="6" t="s">
        <v>92</v>
      </c>
      <c r="P28" s="13">
        <v>0</v>
      </c>
      <c r="Q28" s="8">
        <f t="shared" si="2"/>
        <v>2</v>
      </c>
      <c r="R28" s="82" t="s">
        <v>162</v>
      </c>
      <c r="S28" s="76" t="str">
        <f t="shared" si="8"/>
        <v>短0</v>
      </c>
      <c r="T28" s="17" t="s">
        <v>147</v>
      </c>
      <c r="U28" s="6" t="s">
        <v>92</v>
      </c>
      <c r="V28" s="13">
        <v>0</v>
      </c>
      <c r="W28" s="8">
        <f t="shared" si="11"/>
        <v>2</v>
      </c>
      <c r="X28" s="75" t="s">
        <v>163</v>
      </c>
      <c r="Y28" s="76" t="str">
        <f t="shared" si="9"/>
        <v/>
      </c>
      <c r="Z28" s="13"/>
      <c r="AA28" s="6"/>
      <c r="AB28" s="13"/>
      <c r="AC28" s="8"/>
      <c r="AD28" s="14"/>
    </row>
    <row r="29" spans="1:30" x14ac:dyDescent="0.4">
      <c r="A29" s="76" t="str">
        <f t="shared" si="5"/>
        <v>短1</v>
      </c>
      <c r="B29" s="5" t="s">
        <v>89</v>
      </c>
      <c r="C29" s="6" t="s">
        <v>92</v>
      </c>
      <c r="D29" s="5">
        <v>1</v>
      </c>
      <c r="E29" s="8">
        <f t="shared" si="0"/>
        <v>2</v>
      </c>
      <c r="F29" s="81"/>
      <c r="G29" s="76" t="str">
        <f t="shared" si="6"/>
        <v/>
      </c>
      <c r="H29" s="13"/>
      <c r="I29" s="6"/>
      <c r="J29" s="13"/>
      <c r="K29" s="8" t="str">
        <f t="shared" ref="K29:K33" si="12">IF(I29&lt;&gt;"",IF(AND(I29="記",J29&gt;0),1,2),"")</f>
        <v/>
      </c>
      <c r="L29" s="82"/>
      <c r="M29" s="76" t="str">
        <f t="shared" si="7"/>
        <v>短0</v>
      </c>
      <c r="N29" s="17" t="s">
        <v>126</v>
      </c>
      <c r="O29" s="6" t="s">
        <v>92</v>
      </c>
      <c r="P29" s="13">
        <v>0</v>
      </c>
      <c r="Q29" s="8">
        <f t="shared" si="2"/>
        <v>2</v>
      </c>
      <c r="R29" s="82" t="s">
        <v>162</v>
      </c>
      <c r="S29" s="76" t="str">
        <f t="shared" si="8"/>
        <v>短0</v>
      </c>
      <c r="T29" s="17" t="s">
        <v>148</v>
      </c>
      <c r="U29" s="6" t="s">
        <v>92</v>
      </c>
      <c r="V29" s="13">
        <v>0</v>
      </c>
      <c r="W29" s="8">
        <f t="shared" si="11"/>
        <v>2</v>
      </c>
      <c r="X29" s="75" t="s">
        <v>163</v>
      </c>
      <c r="Y29" s="76" t="str">
        <f t="shared" si="9"/>
        <v/>
      </c>
      <c r="Z29" s="13"/>
      <c r="AA29" s="6"/>
      <c r="AB29" s="13"/>
      <c r="AC29" s="8"/>
      <c r="AD29" s="14"/>
    </row>
    <row r="30" spans="1:30" x14ac:dyDescent="0.4">
      <c r="A30" s="76" t="str">
        <f t="shared" si="5"/>
        <v/>
      </c>
      <c r="B30" s="5"/>
      <c r="C30" s="6"/>
      <c r="D30" s="5"/>
      <c r="E30" s="8"/>
      <c r="F30" s="81"/>
      <c r="G30" s="76" t="str">
        <f t="shared" si="6"/>
        <v/>
      </c>
      <c r="H30" s="13"/>
      <c r="I30" s="6"/>
      <c r="J30" s="13"/>
      <c r="K30" s="8" t="str">
        <f t="shared" si="12"/>
        <v/>
      </c>
      <c r="L30" s="82"/>
      <c r="M30" s="76" t="str">
        <f t="shared" si="7"/>
        <v>短1</v>
      </c>
      <c r="N30" s="17" t="s">
        <v>128</v>
      </c>
      <c r="O30" s="6" t="s">
        <v>92</v>
      </c>
      <c r="P30" s="13">
        <v>1</v>
      </c>
      <c r="Q30" s="8">
        <f t="shared" si="2"/>
        <v>2</v>
      </c>
      <c r="R30" s="82" t="s">
        <v>162</v>
      </c>
      <c r="S30" s="76" t="str">
        <f t="shared" si="8"/>
        <v>短0</v>
      </c>
      <c r="T30" s="17" t="s">
        <v>149</v>
      </c>
      <c r="U30" s="6" t="s">
        <v>92</v>
      </c>
      <c r="V30" s="13">
        <v>0</v>
      </c>
      <c r="W30" s="8">
        <f t="shared" si="11"/>
        <v>2</v>
      </c>
      <c r="X30" s="75" t="s">
        <v>163</v>
      </c>
      <c r="Y30" s="76" t="str">
        <f t="shared" si="9"/>
        <v/>
      </c>
      <c r="Z30" s="13"/>
      <c r="AA30" s="6"/>
      <c r="AB30" s="13"/>
      <c r="AC30" s="8"/>
      <c r="AD30" s="14"/>
    </row>
    <row r="31" spans="1:30" x14ac:dyDescent="0.4">
      <c r="A31" s="76" t="str">
        <f t="shared" si="5"/>
        <v/>
      </c>
      <c r="B31" s="5"/>
      <c r="C31" s="6"/>
      <c r="D31" s="5"/>
      <c r="E31" s="8"/>
      <c r="F31" s="81"/>
      <c r="G31" s="76" t="str">
        <f t="shared" si="6"/>
        <v/>
      </c>
      <c r="H31" s="13"/>
      <c r="I31" s="6"/>
      <c r="J31" s="13"/>
      <c r="K31" s="8" t="str">
        <f t="shared" si="12"/>
        <v/>
      </c>
      <c r="L31" s="82"/>
      <c r="M31" s="76" t="str">
        <f t="shared" si="7"/>
        <v>短0</v>
      </c>
      <c r="N31" s="17" t="s">
        <v>129</v>
      </c>
      <c r="O31" s="6" t="s">
        <v>92</v>
      </c>
      <c r="P31" s="13">
        <v>0</v>
      </c>
      <c r="Q31" s="8">
        <f t="shared" si="2"/>
        <v>2</v>
      </c>
      <c r="R31" s="82" t="s">
        <v>162</v>
      </c>
      <c r="S31" s="76" t="str">
        <f t="shared" si="8"/>
        <v>短0</v>
      </c>
      <c r="T31" s="17" t="s">
        <v>150</v>
      </c>
      <c r="U31" s="6" t="s">
        <v>92</v>
      </c>
      <c r="V31" s="13">
        <v>0</v>
      </c>
      <c r="W31" s="8">
        <f t="shared" si="11"/>
        <v>2</v>
      </c>
      <c r="X31" s="75" t="s">
        <v>163</v>
      </c>
      <c r="Y31" s="76" t="str">
        <f t="shared" si="9"/>
        <v/>
      </c>
      <c r="Z31" s="13"/>
      <c r="AA31" s="6"/>
      <c r="AB31" s="13"/>
      <c r="AC31" s="8"/>
      <c r="AD31" s="14"/>
    </row>
    <row r="32" spans="1:30" x14ac:dyDescent="0.4">
      <c r="A32" s="76" t="str">
        <f t="shared" si="5"/>
        <v/>
      </c>
      <c r="B32" s="5"/>
      <c r="C32" s="6"/>
      <c r="D32" s="5"/>
      <c r="E32" s="8"/>
      <c r="F32" s="81"/>
      <c r="G32" s="76" t="str">
        <f t="shared" si="6"/>
        <v/>
      </c>
      <c r="H32" s="13"/>
      <c r="I32" s="6"/>
      <c r="J32" s="13"/>
      <c r="K32" s="8" t="str">
        <f t="shared" si="12"/>
        <v/>
      </c>
      <c r="L32" s="82"/>
      <c r="M32" s="76" t="str">
        <f t="shared" si="7"/>
        <v>短0</v>
      </c>
      <c r="N32" s="17" t="s">
        <v>130</v>
      </c>
      <c r="O32" s="6" t="s">
        <v>92</v>
      </c>
      <c r="P32" s="13">
        <v>0</v>
      </c>
      <c r="Q32" s="8">
        <f t="shared" si="2"/>
        <v>2</v>
      </c>
      <c r="R32" s="82" t="s">
        <v>162</v>
      </c>
      <c r="S32" s="76" t="str">
        <f t="shared" si="8"/>
        <v>短1</v>
      </c>
      <c r="T32" s="17" t="s">
        <v>151</v>
      </c>
      <c r="U32" s="6" t="s">
        <v>92</v>
      </c>
      <c r="V32" s="13">
        <v>1</v>
      </c>
      <c r="W32" s="8">
        <f t="shared" si="11"/>
        <v>2</v>
      </c>
      <c r="X32" s="75" t="s">
        <v>163</v>
      </c>
      <c r="Y32" s="76" t="str">
        <f t="shared" si="9"/>
        <v/>
      </c>
      <c r="Z32" s="13"/>
      <c r="AA32" s="6"/>
      <c r="AB32" s="13"/>
      <c r="AC32" s="8"/>
      <c r="AD32" s="14"/>
    </row>
    <row r="33" spans="1:30" x14ac:dyDescent="0.4">
      <c r="A33" s="76" t="str">
        <f t="shared" si="5"/>
        <v/>
      </c>
      <c r="B33" s="5"/>
      <c r="C33" s="6"/>
      <c r="D33" s="5"/>
      <c r="E33" s="8"/>
      <c r="F33" s="81"/>
      <c r="G33" s="76" t="str">
        <f t="shared" si="6"/>
        <v/>
      </c>
      <c r="H33" s="13"/>
      <c r="I33" s="6"/>
      <c r="J33" s="13"/>
      <c r="K33" s="8" t="str">
        <f t="shared" si="12"/>
        <v/>
      </c>
      <c r="L33" s="82"/>
      <c r="M33" s="76" t="str">
        <f t="shared" si="7"/>
        <v>短1</v>
      </c>
      <c r="N33" s="17" t="s">
        <v>131</v>
      </c>
      <c r="O33" s="6" t="s">
        <v>92</v>
      </c>
      <c r="P33" s="13">
        <v>1</v>
      </c>
      <c r="Q33" s="8">
        <f t="shared" si="2"/>
        <v>2</v>
      </c>
      <c r="R33" s="82" t="s">
        <v>162</v>
      </c>
      <c r="S33" s="76" t="str">
        <f t="shared" si="8"/>
        <v/>
      </c>
      <c r="T33" s="17"/>
      <c r="U33" s="6"/>
      <c r="V33" s="13"/>
      <c r="W33" s="8"/>
      <c r="X33" s="14"/>
      <c r="Y33" s="76" t="str">
        <f t="shared" si="9"/>
        <v/>
      </c>
      <c r="Z33" s="13"/>
      <c r="AA33" s="6"/>
      <c r="AB33" s="13"/>
      <c r="AC33" s="8"/>
      <c r="AD33" s="14"/>
    </row>
    <row r="34" spans="1:30" x14ac:dyDescent="0.4">
      <c r="A34" s="76" t="str">
        <f t="shared" si="5"/>
        <v/>
      </c>
      <c r="B34" s="5"/>
      <c r="C34" s="6"/>
      <c r="D34" s="5"/>
      <c r="E34" s="8"/>
      <c r="F34" s="81"/>
      <c r="G34" s="76" t="str">
        <f t="shared" si="6"/>
        <v/>
      </c>
      <c r="H34" s="13"/>
      <c r="I34" s="6"/>
      <c r="J34" s="13"/>
      <c r="K34" s="8"/>
      <c r="L34" s="82"/>
      <c r="M34" s="76" t="str">
        <f t="shared" si="7"/>
        <v>短1</v>
      </c>
      <c r="N34" s="17" t="s">
        <v>132</v>
      </c>
      <c r="O34" s="6" t="s">
        <v>92</v>
      </c>
      <c r="P34" s="13">
        <v>1</v>
      </c>
      <c r="Q34" s="8">
        <f t="shared" si="2"/>
        <v>2</v>
      </c>
      <c r="R34" s="82" t="s">
        <v>162</v>
      </c>
      <c r="S34" s="76" t="str">
        <f t="shared" si="8"/>
        <v/>
      </c>
      <c r="T34" s="17"/>
      <c r="U34" s="6"/>
      <c r="V34" s="13"/>
      <c r="W34" s="8"/>
      <c r="X34" s="14"/>
      <c r="Y34" s="76" t="str">
        <f t="shared" si="9"/>
        <v/>
      </c>
      <c r="Z34" s="13"/>
      <c r="AA34" s="6"/>
      <c r="AB34" s="13"/>
      <c r="AC34" s="8"/>
      <c r="AD34" s="14"/>
    </row>
    <row r="35" spans="1:30" x14ac:dyDescent="0.4">
      <c r="A35" s="76" t="str">
        <f t="shared" si="5"/>
        <v/>
      </c>
      <c r="B35" s="5"/>
      <c r="C35" s="6"/>
      <c r="D35" s="5"/>
      <c r="E35" s="8"/>
      <c r="F35" s="81"/>
      <c r="G35" s="76" t="str">
        <f t="shared" si="6"/>
        <v/>
      </c>
      <c r="H35" s="13"/>
      <c r="I35" s="6"/>
      <c r="J35" s="13"/>
      <c r="K35" s="8"/>
      <c r="L35" s="82"/>
      <c r="M35" s="76" t="str">
        <f t="shared" si="7"/>
        <v/>
      </c>
      <c r="N35" s="17"/>
      <c r="O35" s="6"/>
      <c r="P35" s="13"/>
      <c r="Q35" s="8"/>
      <c r="R35" s="82"/>
      <c r="S35" s="76" t="str">
        <f t="shared" si="8"/>
        <v/>
      </c>
      <c r="T35" s="17"/>
      <c r="U35" s="6"/>
      <c r="V35" s="13"/>
      <c r="W35" s="8"/>
      <c r="X35" s="14"/>
      <c r="Y35" s="76" t="str">
        <f t="shared" si="9"/>
        <v/>
      </c>
      <c r="Z35" s="13"/>
      <c r="AA35" s="6"/>
      <c r="AB35" s="13"/>
      <c r="AC35" s="8"/>
      <c r="AD35" s="14"/>
    </row>
    <row r="36" spans="1:30" x14ac:dyDescent="0.4">
      <c r="A36" s="76" t="str">
        <f t="shared" si="5"/>
        <v/>
      </c>
      <c r="B36" s="5"/>
      <c r="C36" s="6"/>
      <c r="D36" s="5"/>
      <c r="E36" s="8"/>
      <c r="F36" s="81"/>
      <c r="G36" s="76" t="str">
        <f t="shared" si="6"/>
        <v/>
      </c>
      <c r="H36" s="13"/>
      <c r="I36" s="6"/>
      <c r="J36" s="13"/>
      <c r="K36" s="8"/>
      <c r="L36" s="82"/>
      <c r="M36" s="76" t="str">
        <f t="shared" si="7"/>
        <v/>
      </c>
      <c r="N36" s="17"/>
      <c r="O36" s="6"/>
      <c r="P36" s="13"/>
      <c r="Q36" s="8"/>
      <c r="R36" s="82"/>
      <c r="S36" s="76" t="str">
        <f t="shared" si="8"/>
        <v/>
      </c>
      <c r="T36" s="17"/>
      <c r="U36" s="6"/>
      <c r="V36" s="13"/>
      <c r="W36" s="8"/>
      <c r="X36" s="14"/>
      <c r="Y36" s="76" t="str">
        <f t="shared" si="9"/>
        <v/>
      </c>
      <c r="Z36" s="13"/>
      <c r="AA36" s="6"/>
      <c r="AB36" s="13"/>
      <c r="AC36" s="8"/>
      <c r="AD36" s="14"/>
    </row>
    <row r="37" spans="1:30" x14ac:dyDescent="0.4">
      <c r="A37" s="76" t="str">
        <f t="shared" si="5"/>
        <v/>
      </c>
      <c r="B37" s="5"/>
      <c r="C37" s="6"/>
      <c r="D37" s="5"/>
      <c r="E37" s="8"/>
      <c r="F37" s="81"/>
      <c r="G37" s="76" t="str">
        <f t="shared" si="6"/>
        <v/>
      </c>
      <c r="H37" s="13"/>
      <c r="I37" s="6"/>
      <c r="J37" s="13"/>
      <c r="K37" s="8"/>
      <c r="L37" s="82"/>
      <c r="M37" s="76" t="str">
        <f t="shared" si="7"/>
        <v/>
      </c>
      <c r="N37" s="17"/>
      <c r="O37" s="6"/>
      <c r="P37" s="13"/>
      <c r="Q37" s="8"/>
      <c r="R37" s="82"/>
      <c r="S37" s="76" t="str">
        <f t="shared" si="8"/>
        <v/>
      </c>
      <c r="T37" s="17"/>
      <c r="U37" s="6"/>
      <c r="V37" s="13"/>
      <c r="W37" s="8"/>
      <c r="X37" s="14"/>
      <c r="Y37" s="76" t="str">
        <f t="shared" si="9"/>
        <v/>
      </c>
      <c r="Z37" s="13"/>
      <c r="AA37" s="6"/>
      <c r="AB37" s="13"/>
      <c r="AC37" s="8"/>
      <c r="AD37" s="14"/>
    </row>
    <row r="38" spans="1:30" x14ac:dyDescent="0.4">
      <c r="A38" s="76" t="str">
        <f t="shared" si="5"/>
        <v/>
      </c>
      <c r="B38" s="5"/>
      <c r="C38" s="6"/>
      <c r="D38" s="5"/>
      <c r="E38" s="8"/>
      <c r="F38" s="81"/>
      <c r="G38" s="76" t="str">
        <f t="shared" si="6"/>
        <v/>
      </c>
      <c r="H38" s="13"/>
      <c r="I38" s="6"/>
      <c r="J38" s="13"/>
      <c r="K38" s="8"/>
      <c r="L38" s="82"/>
      <c r="M38" s="76" t="str">
        <f t="shared" si="7"/>
        <v/>
      </c>
      <c r="N38" s="17"/>
      <c r="O38" s="6"/>
      <c r="P38" s="13"/>
      <c r="Q38" s="8"/>
      <c r="R38" s="82"/>
      <c r="S38" s="76" t="str">
        <f t="shared" si="8"/>
        <v/>
      </c>
      <c r="T38" s="17"/>
      <c r="U38" s="6"/>
      <c r="V38" s="13"/>
      <c r="W38" s="8"/>
      <c r="X38" s="14"/>
      <c r="Y38" s="76" t="str">
        <f t="shared" si="9"/>
        <v/>
      </c>
      <c r="Z38" s="13"/>
      <c r="AA38" s="6"/>
      <c r="AB38" s="13"/>
      <c r="AC38" s="8"/>
      <c r="AD38" s="14"/>
    </row>
    <row r="39" spans="1:30" x14ac:dyDescent="0.4">
      <c r="A39" s="76" t="str">
        <f t="shared" si="5"/>
        <v/>
      </c>
      <c r="B39" s="5"/>
      <c r="C39" s="6"/>
      <c r="D39" s="5"/>
      <c r="E39" s="8"/>
      <c r="F39" s="81"/>
      <c r="G39" s="76" t="str">
        <f t="shared" si="6"/>
        <v/>
      </c>
      <c r="H39" s="13"/>
      <c r="I39" s="6"/>
      <c r="J39" s="13"/>
      <c r="K39" s="8"/>
      <c r="L39" s="82"/>
      <c r="M39" s="76" t="str">
        <f t="shared" si="7"/>
        <v/>
      </c>
      <c r="N39" s="17"/>
      <c r="O39" s="6"/>
      <c r="P39" s="13"/>
      <c r="Q39" s="8"/>
      <c r="R39" s="82"/>
      <c r="S39" s="76" t="str">
        <f t="shared" si="8"/>
        <v/>
      </c>
      <c r="T39" s="17"/>
      <c r="U39" s="6"/>
      <c r="V39" s="13"/>
      <c r="W39" s="8"/>
      <c r="X39" s="14"/>
      <c r="Y39" s="76" t="str">
        <f t="shared" si="9"/>
        <v/>
      </c>
      <c r="Z39" s="13"/>
      <c r="AA39" s="6"/>
      <c r="AB39" s="13"/>
      <c r="AC39" s="8"/>
      <c r="AD39" s="14"/>
    </row>
    <row r="40" spans="1:30" x14ac:dyDescent="0.4">
      <c r="A40" s="76" t="str">
        <f t="shared" si="5"/>
        <v/>
      </c>
      <c r="B40" s="5"/>
      <c r="C40" s="6"/>
      <c r="D40" s="5"/>
      <c r="E40" s="8"/>
      <c r="F40" s="81"/>
      <c r="G40" s="76" t="str">
        <f t="shared" si="6"/>
        <v/>
      </c>
      <c r="H40" s="13"/>
      <c r="I40" s="6"/>
      <c r="J40" s="13"/>
      <c r="K40" s="8"/>
      <c r="L40" s="82"/>
      <c r="M40" s="76" t="str">
        <f t="shared" si="7"/>
        <v/>
      </c>
      <c r="N40" s="17"/>
      <c r="O40" s="6"/>
      <c r="P40" s="13"/>
      <c r="Q40" s="8"/>
      <c r="R40" s="82"/>
      <c r="S40" s="76" t="str">
        <f t="shared" si="8"/>
        <v/>
      </c>
      <c r="T40" s="17"/>
      <c r="U40" s="6"/>
      <c r="V40" s="13"/>
      <c r="W40" s="8"/>
      <c r="X40" s="14"/>
      <c r="Y40" s="76" t="str">
        <f t="shared" si="9"/>
        <v/>
      </c>
      <c r="Z40" s="13"/>
      <c r="AA40" s="6"/>
      <c r="AB40" s="13"/>
      <c r="AC40" s="8"/>
      <c r="AD40" s="14"/>
    </row>
    <row r="41" spans="1:30" x14ac:dyDescent="0.4">
      <c r="A41" s="76" t="str">
        <f t="shared" si="5"/>
        <v/>
      </c>
      <c r="B41" s="5"/>
      <c r="C41" s="6"/>
      <c r="D41" s="5"/>
      <c r="E41" s="8"/>
      <c r="F41" s="81"/>
      <c r="G41" s="76" t="str">
        <f t="shared" si="6"/>
        <v/>
      </c>
      <c r="H41" s="13"/>
      <c r="I41" s="6"/>
      <c r="J41" s="13"/>
      <c r="K41" s="8"/>
      <c r="L41" s="82"/>
      <c r="M41" s="76" t="str">
        <f t="shared" si="7"/>
        <v/>
      </c>
      <c r="N41" s="17"/>
      <c r="O41" s="6"/>
      <c r="P41" s="13"/>
      <c r="Q41" s="8"/>
      <c r="R41" s="82"/>
      <c r="S41" s="76" t="str">
        <f t="shared" si="8"/>
        <v/>
      </c>
      <c r="T41" s="17"/>
      <c r="U41" s="6"/>
      <c r="V41" s="13"/>
      <c r="W41" s="8"/>
      <c r="X41" s="14"/>
      <c r="Y41" s="76" t="str">
        <f t="shared" si="9"/>
        <v/>
      </c>
      <c r="Z41" s="13"/>
      <c r="AA41" s="6"/>
      <c r="AB41" s="13"/>
      <c r="AC41" s="8"/>
      <c r="AD41" s="14"/>
    </row>
    <row r="42" spans="1:30" x14ac:dyDescent="0.4">
      <c r="A42" s="76" t="str">
        <f t="shared" si="5"/>
        <v/>
      </c>
      <c r="B42" s="5"/>
      <c r="C42" s="6"/>
      <c r="D42" s="5"/>
      <c r="E42" s="8"/>
      <c r="F42" s="81"/>
      <c r="G42" s="76" t="str">
        <f t="shared" si="6"/>
        <v/>
      </c>
      <c r="H42" s="13"/>
      <c r="I42" s="6"/>
      <c r="J42" s="13"/>
      <c r="K42" s="8"/>
      <c r="L42" s="82"/>
      <c r="M42" s="76" t="str">
        <f t="shared" si="7"/>
        <v/>
      </c>
      <c r="N42" s="17"/>
      <c r="O42" s="6"/>
      <c r="P42" s="13"/>
      <c r="Q42" s="8"/>
      <c r="R42" s="82"/>
      <c r="S42" s="76" t="str">
        <f t="shared" si="8"/>
        <v/>
      </c>
      <c r="T42" s="17"/>
      <c r="U42" s="6"/>
      <c r="V42" s="13"/>
      <c r="W42" s="8"/>
      <c r="X42" s="14"/>
      <c r="Y42" s="76" t="str">
        <f t="shared" si="9"/>
        <v/>
      </c>
      <c r="Z42" s="13"/>
      <c r="AA42" s="6"/>
      <c r="AB42" s="13"/>
      <c r="AC42" s="8"/>
      <c r="AD42" s="14"/>
    </row>
    <row r="43" spans="1:30" x14ac:dyDescent="0.4">
      <c r="A43" s="76" t="str">
        <f t="shared" si="5"/>
        <v/>
      </c>
      <c r="B43" s="5"/>
      <c r="C43" s="6"/>
      <c r="D43" s="5"/>
      <c r="E43" s="8"/>
      <c r="F43" s="81"/>
      <c r="G43" s="76" t="str">
        <f t="shared" si="6"/>
        <v/>
      </c>
      <c r="H43" s="13"/>
      <c r="I43" s="6"/>
      <c r="J43" s="13"/>
      <c r="K43" s="8" t="str">
        <f t="shared" si="1"/>
        <v/>
      </c>
      <c r="L43" s="82"/>
      <c r="M43" s="76" t="str">
        <f t="shared" si="7"/>
        <v/>
      </c>
      <c r="N43" s="17"/>
      <c r="O43" s="6"/>
      <c r="P43" s="13"/>
      <c r="Q43" s="8"/>
      <c r="R43" s="82"/>
      <c r="S43" s="76" t="str">
        <f t="shared" si="8"/>
        <v/>
      </c>
      <c r="T43" s="17"/>
      <c r="U43" s="6"/>
      <c r="V43" s="13"/>
      <c r="W43" s="8"/>
      <c r="X43" s="14"/>
      <c r="Y43" s="76" t="str">
        <f t="shared" si="9"/>
        <v/>
      </c>
      <c r="Z43" s="13"/>
      <c r="AA43" s="6"/>
      <c r="AB43" s="13"/>
      <c r="AC43" s="8"/>
      <c r="AD43" s="14"/>
    </row>
    <row r="44" spans="1:30" x14ac:dyDescent="0.4">
      <c r="A44" s="76" t="str">
        <f t="shared" si="5"/>
        <v/>
      </c>
      <c r="B44" s="5"/>
      <c r="C44" s="6"/>
      <c r="D44" s="5"/>
      <c r="E44" s="8"/>
      <c r="F44" s="81"/>
      <c r="G44" s="76" t="str">
        <f t="shared" si="6"/>
        <v/>
      </c>
      <c r="H44" s="13"/>
      <c r="I44" s="6"/>
      <c r="J44" s="13"/>
      <c r="K44" s="8" t="str">
        <f t="shared" si="1"/>
        <v/>
      </c>
      <c r="L44" s="82"/>
      <c r="M44" s="76" t="str">
        <f t="shared" si="7"/>
        <v/>
      </c>
      <c r="N44" s="17"/>
      <c r="O44" s="6"/>
      <c r="P44" s="13"/>
      <c r="Q44" s="8"/>
      <c r="R44" s="82"/>
      <c r="S44" s="76" t="str">
        <f t="shared" si="8"/>
        <v/>
      </c>
      <c r="T44" s="17"/>
      <c r="U44" s="6"/>
      <c r="V44" s="13"/>
      <c r="W44" s="8"/>
      <c r="X44" s="14"/>
      <c r="Y44" s="76" t="str">
        <f t="shared" si="9"/>
        <v/>
      </c>
      <c r="Z44" s="13"/>
      <c r="AA44" s="6"/>
      <c r="AB44" s="13"/>
      <c r="AC44" s="8"/>
      <c r="AD44" s="14"/>
    </row>
    <row r="45" spans="1:30" x14ac:dyDescent="0.4">
      <c r="A45" s="76" t="str">
        <f t="shared" si="5"/>
        <v/>
      </c>
      <c r="B45" s="5"/>
      <c r="C45" s="6"/>
      <c r="D45" s="5"/>
      <c r="E45" s="8"/>
      <c r="F45" s="81"/>
      <c r="G45" s="76" t="str">
        <f t="shared" si="6"/>
        <v/>
      </c>
      <c r="H45" s="13"/>
      <c r="I45" s="6"/>
      <c r="J45" s="13"/>
      <c r="K45" s="8" t="str">
        <f t="shared" si="1"/>
        <v/>
      </c>
      <c r="L45" s="82"/>
      <c r="M45" s="76" t="str">
        <f t="shared" si="7"/>
        <v/>
      </c>
      <c r="N45" s="17"/>
      <c r="O45" s="6"/>
      <c r="P45" s="13"/>
      <c r="Q45" s="8"/>
      <c r="R45" s="82"/>
      <c r="S45" s="76" t="str">
        <f t="shared" si="8"/>
        <v/>
      </c>
      <c r="T45" s="17"/>
      <c r="U45" s="6"/>
      <c r="V45" s="13"/>
      <c r="W45" s="8" t="str">
        <f t="shared" si="3"/>
        <v/>
      </c>
      <c r="X45" s="14"/>
      <c r="Y45" s="76" t="str">
        <f t="shared" si="9"/>
        <v/>
      </c>
      <c r="Z45" s="13"/>
      <c r="AA45" s="6"/>
      <c r="AB45" s="13"/>
      <c r="AC45" s="8" t="str">
        <f t="shared" si="4"/>
        <v/>
      </c>
      <c r="AD45" s="14"/>
    </row>
    <row r="46" spans="1:30" x14ac:dyDescent="0.4">
      <c r="A46" s="76" t="str">
        <f t="shared" si="5"/>
        <v/>
      </c>
      <c r="B46" s="5"/>
      <c r="C46" s="6"/>
      <c r="D46" s="5"/>
      <c r="E46" s="8"/>
      <c r="F46" s="81"/>
      <c r="G46" s="76" t="str">
        <f t="shared" si="6"/>
        <v/>
      </c>
      <c r="H46" s="13"/>
      <c r="I46" s="6"/>
      <c r="J46" s="13"/>
      <c r="K46" s="8" t="str">
        <f t="shared" si="1"/>
        <v/>
      </c>
      <c r="L46" s="82"/>
      <c r="M46" s="76" t="str">
        <f t="shared" si="7"/>
        <v/>
      </c>
      <c r="N46" s="17"/>
      <c r="O46" s="6"/>
      <c r="P46" s="13"/>
      <c r="Q46" s="8"/>
      <c r="R46" s="82"/>
      <c r="S46" s="76" t="str">
        <f t="shared" si="8"/>
        <v/>
      </c>
      <c r="T46" s="17"/>
      <c r="U46" s="6"/>
      <c r="V46" s="13"/>
      <c r="W46" s="8" t="str">
        <f t="shared" si="3"/>
        <v/>
      </c>
      <c r="X46" s="14"/>
      <c r="Y46" s="76" t="str">
        <f t="shared" si="9"/>
        <v/>
      </c>
      <c r="Z46" s="13"/>
      <c r="AA46" s="6"/>
      <c r="AB46" s="13"/>
      <c r="AC46" s="8" t="str">
        <f t="shared" si="4"/>
        <v/>
      </c>
      <c r="AD46" s="14"/>
    </row>
    <row r="47" spans="1:30" x14ac:dyDescent="0.4">
      <c r="A47" s="76" t="str">
        <f t="shared" si="5"/>
        <v/>
      </c>
      <c r="B47" s="5"/>
      <c r="C47" s="6"/>
      <c r="D47" s="5"/>
      <c r="E47" s="8"/>
      <c r="F47" s="81"/>
      <c r="G47" s="76" t="str">
        <f t="shared" si="6"/>
        <v/>
      </c>
      <c r="H47" s="13"/>
      <c r="I47" s="6"/>
      <c r="J47" s="13"/>
      <c r="K47" s="8" t="str">
        <f t="shared" si="1"/>
        <v/>
      </c>
      <c r="L47" s="82"/>
      <c r="M47" s="76" t="str">
        <f t="shared" si="7"/>
        <v/>
      </c>
      <c r="N47" s="17"/>
      <c r="O47" s="6"/>
      <c r="P47" s="13"/>
      <c r="Q47" s="8"/>
      <c r="R47" s="82"/>
      <c r="S47" s="76" t="str">
        <f t="shared" si="8"/>
        <v/>
      </c>
      <c r="T47" s="17"/>
      <c r="U47" s="6"/>
      <c r="V47" s="13"/>
      <c r="W47" s="8" t="str">
        <f t="shared" si="3"/>
        <v/>
      </c>
      <c r="X47" s="14"/>
      <c r="Y47" s="76" t="str">
        <f t="shared" si="9"/>
        <v/>
      </c>
      <c r="Z47" s="13"/>
      <c r="AA47" s="6"/>
      <c r="AB47" s="13"/>
      <c r="AC47" s="8" t="str">
        <f t="shared" si="4"/>
        <v/>
      </c>
      <c r="AD47" s="14"/>
    </row>
    <row r="48" spans="1:30" x14ac:dyDescent="0.4">
      <c r="A48" s="76" t="str">
        <f t="shared" si="5"/>
        <v/>
      </c>
      <c r="B48" s="5"/>
      <c r="C48" s="6"/>
      <c r="D48" s="5"/>
      <c r="E48" s="8"/>
      <c r="F48" s="81"/>
      <c r="G48" s="76" t="str">
        <f t="shared" si="6"/>
        <v/>
      </c>
      <c r="H48" s="13"/>
      <c r="I48" s="6"/>
      <c r="J48" s="13"/>
      <c r="K48" s="8" t="str">
        <f t="shared" si="1"/>
        <v/>
      </c>
      <c r="L48" s="82"/>
      <c r="M48" s="76" t="str">
        <f t="shared" si="7"/>
        <v/>
      </c>
      <c r="N48" s="17"/>
      <c r="O48" s="7"/>
      <c r="P48" s="13"/>
      <c r="Q48" s="8" t="str">
        <f t="shared" ref="Q48:Q53" si="13">IF(O48&lt;&gt;"",IF(AND(O48="記",P48&gt;0),1,2),"")</f>
        <v/>
      </c>
      <c r="R48" s="82"/>
      <c r="S48" s="76" t="str">
        <f t="shared" si="8"/>
        <v/>
      </c>
      <c r="T48" s="17"/>
      <c r="U48" s="6"/>
      <c r="V48" s="13"/>
      <c r="W48" s="8" t="str">
        <f t="shared" si="3"/>
        <v/>
      </c>
      <c r="X48" s="14"/>
      <c r="Y48" s="76" t="str">
        <f t="shared" si="9"/>
        <v/>
      </c>
      <c r="Z48" s="13"/>
      <c r="AA48" s="6"/>
      <c r="AB48" s="13"/>
      <c r="AC48" s="8" t="str">
        <f t="shared" si="4"/>
        <v/>
      </c>
      <c r="AD48" s="14"/>
    </row>
    <row r="49" spans="1:30" x14ac:dyDescent="0.4">
      <c r="A49" s="76" t="str">
        <f t="shared" si="5"/>
        <v/>
      </c>
      <c r="B49" s="5"/>
      <c r="C49" s="6"/>
      <c r="D49" s="5"/>
      <c r="E49" s="8"/>
      <c r="F49" s="81"/>
      <c r="G49" s="76" t="str">
        <f t="shared" si="6"/>
        <v/>
      </c>
      <c r="H49" s="13"/>
      <c r="I49" s="6"/>
      <c r="J49" s="13"/>
      <c r="K49" s="8" t="str">
        <f t="shared" si="1"/>
        <v/>
      </c>
      <c r="L49" s="82"/>
      <c r="M49" s="76" t="str">
        <f t="shared" si="7"/>
        <v/>
      </c>
      <c r="N49" s="17"/>
      <c r="O49" s="7"/>
      <c r="P49" s="13"/>
      <c r="Q49" s="8" t="str">
        <f t="shared" si="13"/>
        <v/>
      </c>
      <c r="R49" s="82"/>
      <c r="S49" s="76" t="str">
        <f t="shared" si="8"/>
        <v/>
      </c>
      <c r="T49" s="17"/>
      <c r="U49" s="6"/>
      <c r="V49" s="13"/>
      <c r="W49" s="8" t="str">
        <f t="shared" si="3"/>
        <v/>
      </c>
      <c r="X49" s="14"/>
      <c r="Y49" s="76" t="str">
        <f t="shared" si="9"/>
        <v/>
      </c>
      <c r="Z49" s="13"/>
      <c r="AA49" s="6"/>
      <c r="AB49" s="13"/>
      <c r="AC49" s="8" t="str">
        <f t="shared" si="4"/>
        <v/>
      </c>
      <c r="AD49" s="14"/>
    </row>
    <row r="50" spans="1:30" x14ac:dyDescent="0.4">
      <c r="A50" s="76" t="str">
        <f t="shared" si="5"/>
        <v/>
      </c>
      <c r="B50" s="5"/>
      <c r="C50" s="6"/>
      <c r="D50" s="5"/>
      <c r="E50" s="8"/>
      <c r="F50" s="81"/>
      <c r="G50" s="76" t="str">
        <f t="shared" si="6"/>
        <v/>
      </c>
      <c r="H50" s="13"/>
      <c r="I50" s="6"/>
      <c r="J50" s="13"/>
      <c r="K50" s="8" t="str">
        <f t="shared" si="1"/>
        <v/>
      </c>
      <c r="L50" s="82"/>
      <c r="M50" s="76" t="str">
        <f t="shared" si="7"/>
        <v/>
      </c>
      <c r="N50" s="17"/>
      <c r="O50" s="7"/>
      <c r="P50" s="13"/>
      <c r="Q50" s="8" t="str">
        <f t="shared" si="13"/>
        <v/>
      </c>
      <c r="R50" s="82"/>
      <c r="S50" s="76" t="str">
        <f t="shared" si="8"/>
        <v/>
      </c>
      <c r="T50" s="17"/>
      <c r="U50" s="6"/>
      <c r="V50" s="13"/>
      <c r="W50" s="8" t="str">
        <f t="shared" si="3"/>
        <v/>
      </c>
      <c r="X50" s="14"/>
      <c r="Y50" s="76" t="str">
        <f t="shared" si="9"/>
        <v/>
      </c>
      <c r="Z50" s="13"/>
      <c r="AA50" s="6"/>
      <c r="AB50" s="13"/>
      <c r="AC50" s="8" t="str">
        <f t="shared" si="4"/>
        <v/>
      </c>
      <c r="AD50" s="14"/>
    </row>
    <row r="51" spans="1:30" x14ac:dyDescent="0.4">
      <c r="A51" s="76" t="str">
        <f t="shared" si="5"/>
        <v/>
      </c>
      <c r="B51" s="5"/>
      <c r="C51" s="6"/>
      <c r="D51" s="5"/>
      <c r="E51" s="8"/>
      <c r="F51" s="81"/>
      <c r="G51" s="76" t="str">
        <f t="shared" si="6"/>
        <v/>
      </c>
      <c r="H51" s="13"/>
      <c r="I51" s="6"/>
      <c r="J51" s="13"/>
      <c r="K51" s="8" t="str">
        <f t="shared" si="1"/>
        <v/>
      </c>
      <c r="L51" s="82"/>
      <c r="M51" s="76" t="str">
        <f t="shared" si="7"/>
        <v/>
      </c>
      <c r="N51" s="17"/>
      <c r="O51" s="7"/>
      <c r="P51" s="13"/>
      <c r="Q51" s="8" t="str">
        <f t="shared" si="13"/>
        <v/>
      </c>
      <c r="R51" s="82"/>
      <c r="S51" s="76" t="str">
        <f t="shared" si="8"/>
        <v/>
      </c>
      <c r="T51" s="17"/>
      <c r="U51" s="6"/>
      <c r="V51" s="13"/>
      <c r="W51" s="8" t="str">
        <f t="shared" si="3"/>
        <v/>
      </c>
      <c r="X51" s="14"/>
      <c r="Y51" s="76" t="str">
        <f t="shared" si="9"/>
        <v/>
      </c>
      <c r="Z51" s="13"/>
      <c r="AA51" s="6"/>
      <c r="AB51" s="13"/>
      <c r="AC51" s="8" t="str">
        <f t="shared" si="4"/>
        <v/>
      </c>
      <c r="AD51" s="14"/>
    </row>
    <row r="52" spans="1:30" x14ac:dyDescent="0.4">
      <c r="A52" s="76" t="str">
        <f t="shared" si="5"/>
        <v/>
      </c>
      <c r="B52" s="5"/>
      <c r="C52" s="6"/>
      <c r="D52" s="5"/>
      <c r="E52" s="8"/>
      <c r="F52" s="81"/>
      <c r="G52" s="76" t="str">
        <f t="shared" si="6"/>
        <v/>
      </c>
      <c r="H52" s="13"/>
      <c r="I52" s="6"/>
      <c r="J52" s="13"/>
      <c r="K52" s="8" t="str">
        <f t="shared" si="1"/>
        <v/>
      </c>
      <c r="L52" s="82"/>
      <c r="M52" s="76" t="str">
        <f t="shared" si="7"/>
        <v/>
      </c>
      <c r="N52" s="17"/>
      <c r="O52" s="7"/>
      <c r="P52" s="13"/>
      <c r="Q52" s="8" t="str">
        <f t="shared" si="13"/>
        <v/>
      </c>
      <c r="R52" s="82"/>
      <c r="S52" s="76" t="str">
        <f t="shared" si="8"/>
        <v/>
      </c>
      <c r="T52" s="17"/>
      <c r="U52" s="6"/>
      <c r="V52" s="13"/>
      <c r="W52" s="8" t="str">
        <f t="shared" si="3"/>
        <v/>
      </c>
      <c r="X52" s="14"/>
      <c r="Y52" s="76" t="str">
        <f t="shared" si="9"/>
        <v/>
      </c>
      <c r="Z52" s="13"/>
      <c r="AA52" s="6"/>
      <c r="AB52" s="13"/>
      <c r="AC52" s="8" t="str">
        <f t="shared" si="4"/>
        <v/>
      </c>
      <c r="AD52" s="14"/>
    </row>
    <row r="53" spans="1:30" x14ac:dyDescent="0.4">
      <c r="A53" s="76" t="str">
        <f t="shared" si="5"/>
        <v/>
      </c>
      <c r="B53" s="5"/>
      <c r="C53" s="6"/>
      <c r="D53" s="5"/>
      <c r="E53" s="8"/>
      <c r="F53" s="81"/>
      <c r="G53" s="76" t="str">
        <f t="shared" si="6"/>
        <v/>
      </c>
      <c r="H53" s="13"/>
      <c r="I53" s="6"/>
      <c r="J53" s="13"/>
      <c r="K53" s="8" t="str">
        <f>IF(I53&lt;&gt;"",IF(AND(I53="記",J53&gt;0),1,2),"")</f>
        <v/>
      </c>
      <c r="L53" s="82"/>
      <c r="M53" s="76" t="str">
        <f t="shared" si="7"/>
        <v/>
      </c>
      <c r="N53" s="17"/>
      <c r="O53" s="7"/>
      <c r="P53" s="13"/>
      <c r="Q53" s="8" t="str">
        <f t="shared" si="13"/>
        <v/>
      </c>
      <c r="R53" s="82"/>
      <c r="S53" s="76" t="str">
        <f t="shared" si="8"/>
        <v/>
      </c>
      <c r="T53" s="17"/>
      <c r="U53" s="6"/>
      <c r="V53" s="13"/>
      <c r="W53" s="8" t="str">
        <f t="shared" si="3"/>
        <v/>
      </c>
      <c r="X53" s="14"/>
      <c r="Y53" s="76" t="str">
        <f t="shared" si="9"/>
        <v/>
      </c>
      <c r="Z53" s="13"/>
      <c r="AA53" s="6"/>
      <c r="AB53" s="13"/>
      <c r="AC53" s="8" t="str">
        <f t="shared" si="4"/>
        <v/>
      </c>
      <c r="AD53" s="14"/>
    </row>
    <row r="54" spans="1:30" x14ac:dyDescent="0.4">
      <c r="A54" s="76" t="str">
        <f t="shared" si="5"/>
        <v/>
      </c>
      <c r="B54" s="5"/>
      <c r="C54" s="6"/>
      <c r="D54" s="5"/>
      <c r="E54" s="8" t="str">
        <f t="shared" ref="E54:E58" si="14">IF(C54&lt;&gt;"",IF(AND(C54="記",D54&gt;0),1,2),"")</f>
        <v/>
      </c>
      <c r="F54" s="81"/>
      <c r="G54" s="76" t="str">
        <f t="shared" si="6"/>
        <v/>
      </c>
      <c r="H54" s="13"/>
      <c r="I54" s="6"/>
      <c r="J54" s="13"/>
      <c r="K54" s="8" t="str">
        <f t="shared" ref="K54:K58" si="15">IF(I54&lt;&gt;"",IF(AND(I54="記",J54&gt;0),1,2),"")</f>
        <v/>
      </c>
      <c r="L54" s="82"/>
      <c r="M54" s="76" t="str">
        <f t="shared" si="7"/>
        <v/>
      </c>
      <c r="N54" s="17"/>
      <c r="O54" s="7"/>
      <c r="P54" s="13"/>
      <c r="Q54" s="8" t="str">
        <f t="shared" ref="Q54:Q58" si="16">IF(O54&lt;&gt;"",IF(AND(O54="記",P54&gt;0),1,2),"")</f>
        <v/>
      </c>
      <c r="R54" s="82"/>
      <c r="S54" s="76" t="str">
        <f t="shared" si="8"/>
        <v/>
      </c>
      <c r="T54" s="17"/>
      <c r="U54" s="6"/>
      <c r="V54" s="13"/>
      <c r="W54" s="8" t="str">
        <f t="shared" ref="W54:W58" si="17">IF(U54&lt;&gt;"",IF(AND(U54="記",V54&gt;0),1,2),"")</f>
        <v/>
      </c>
      <c r="X54" s="14"/>
      <c r="Y54" s="76" t="str">
        <f t="shared" si="9"/>
        <v/>
      </c>
      <c r="Z54" s="13"/>
      <c r="AA54" s="6"/>
      <c r="AB54" s="13"/>
      <c r="AC54" s="8" t="str">
        <f t="shared" ref="AC54:AC58" si="18">IF(AA54&lt;&gt;"",IF(AND(AA54="記",AB54&gt;0),1,2),"")</f>
        <v/>
      </c>
      <c r="AD54" s="14"/>
    </row>
    <row r="55" spans="1:30" x14ac:dyDescent="0.4">
      <c r="A55" s="76" t="str">
        <f t="shared" si="5"/>
        <v/>
      </c>
      <c r="B55" s="5"/>
      <c r="C55" s="6"/>
      <c r="D55" s="5"/>
      <c r="E55" s="8" t="str">
        <f t="shared" si="14"/>
        <v/>
      </c>
      <c r="F55" s="81"/>
      <c r="G55" s="76" t="str">
        <f t="shared" si="6"/>
        <v/>
      </c>
      <c r="H55" s="13"/>
      <c r="I55" s="6"/>
      <c r="J55" s="13"/>
      <c r="K55" s="8" t="str">
        <f t="shared" si="15"/>
        <v/>
      </c>
      <c r="L55" s="82"/>
      <c r="M55" s="76" t="str">
        <f t="shared" si="7"/>
        <v/>
      </c>
      <c r="N55" s="17"/>
      <c r="O55" s="7"/>
      <c r="P55" s="13"/>
      <c r="Q55" s="8" t="str">
        <f t="shared" si="16"/>
        <v/>
      </c>
      <c r="R55" s="82"/>
      <c r="S55" s="76" t="str">
        <f t="shared" si="8"/>
        <v/>
      </c>
      <c r="T55" s="17"/>
      <c r="U55" s="6"/>
      <c r="V55" s="13"/>
      <c r="W55" s="8" t="str">
        <f t="shared" si="17"/>
        <v/>
      </c>
      <c r="X55" s="14"/>
      <c r="Y55" s="76" t="str">
        <f t="shared" si="9"/>
        <v/>
      </c>
      <c r="Z55" s="13"/>
      <c r="AA55" s="6"/>
      <c r="AB55" s="13"/>
      <c r="AC55" s="8" t="str">
        <f t="shared" si="18"/>
        <v/>
      </c>
      <c r="AD55" s="14"/>
    </row>
    <row r="56" spans="1:30" x14ac:dyDescent="0.4">
      <c r="A56" s="76" t="str">
        <f t="shared" si="5"/>
        <v/>
      </c>
      <c r="B56" s="5"/>
      <c r="C56" s="6"/>
      <c r="D56" s="5"/>
      <c r="E56" s="8" t="str">
        <f t="shared" si="14"/>
        <v/>
      </c>
      <c r="F56" s="81"/>
      <c r="G56" s="76" t="str">
        <f t="shared" si="6"/>
        <v/>
      </c>
      <c r="H56" s="13"/>
      <c r="I56" s="6"/>
      <c r="J56" s="13"/>
      <c r="K56" s="8" t="str">
        <f t="shared" si="15"/>
        <v/>
      </c>
      <c r="L56" s="82"/>
      <c r="M56" s="76" t="str">
        <f t="shared" si="7"/>
        <v/>
      </c>
      <c r="N56" s="17"/>
      <c r="O56" s="7"/>
      <c r="P56" s="13"/>
      <c r="Q56" s="8" t="str">
        <f t="shared" si="16"/>
        <v/>
      </c>
      <c r="R56" s="82"/>
      <c r="S56" s="76" t="str">
        <f t="shared" si="8"/>
        <v/>
      </c>
      <c r="T56" s="17"/>
      <c r="U56" s="6"/>
      <c r="V56" s="13"/>
      <c r="W56" s="8" t="str">
        <f t="shared" si="17"/>
        <v/>
      </c>
      <c r="X56" s="14"/>
      <c r="Y56" s="76" t="str">
        <f t="shared" si="9"/>
        <v/>
      </c>
      <c r="Z56" s="13"/>
      <c r="AA56" s="6"/>
      <c r="AB56" s="13"/>
      <c r="AC56" s="8" t="str">
        <f t="shared" si="18"/>
        <v/>
      </c>
      <c r="AD56" s="14"/>
    </row>
    <row r="57" spans="1:30" x14ac:dyDescent="0.4">
      <c r="A57" s="76" t="str">
        <f t="shared" si="5"/>
        <v/>
      </c>
      <c r="B57" s="5"/>
      <c r="C57" s="6"/>
      <c r="D57" s="5"/>
      <c r="E57" s="8" t="str">
        <f t="shared" si="14"/>
        <v/>
      </c>
      <c r="F57" s="81"/>
      <c r="G57" s="76" t="str">
        <f t="shared" si="6"/>
        <v/>
      </c>
      <c r="H57" s="13"/>
      <c r="I57" s="6"/>
      <c r="J57" s="13"/>
      <c r="K57" s="8" t="str">
        <f t="shared" si="15"/>
        <v/>
      </c>
      <c r="L57" s="82"/>
      <c r="M57" s="76" t="str">
        <f t="shared" si="7"/>
        <v/>
      </c>
      <c r="N57" s="17"/>
      <c r="O57" s="7"/>
      <c r="P57" s="13"/>
      <c r="Q57" s="8" t="str">
        <f t="shared" si="16"/>
        <v/>
      </c>
      <c r="R57" s="82"/>
      <c r="S57" s="76" t="str">
        <f t="shared" si="8"/>
        <v/>
      </c>
      <c r="T57" s="17"/>
      <c r="U57" s="6"/>
      <c r="V57" s="13"/>
      <c r="W57" s="8" t="str">
        <f t="shared" si="17"/>
        <v/>
      </c>
      <c r="X57" s="14"/>
      <c r="Y57" s="76" t="str">
        <f t="shared" si="9"/>
        <v/>
      </c>
      <c r="Z57" s="13"/>
      <c r="AA57" s="6"/>
      <c r="AB57" s="13"/>
      <c r="AC57" s="8" t="str">
        <f t="shared" si="18"/>
        <v/>
      </c>
      <c r="AD57" s="14"/>
    </row>
    <row r="58" spans="1:30" x14ac:dyDescent="0.4">
      <c r="A58" s="76" t="str">
        <f t="shared" si="5"/>
        <v/>
      </c>
      <c r="B58" s="5"/>
      <c r="C58" s="6"/>
      <c r="D58" s="5"/>
      <c r="E58" s="8" t="str">
        <f t="shared" si="14"/>
        <v/>
      </c>
      <c r="F58" s="81"/>
      <c r="G58" s="76" t="str">
        <f t="shared" si="6"/>
        <v/>
      </c>
      <c r="H58" s="13"/>
      <c r="I58" s="6"/>
      <c r="J58" s="13"/>
      <c r="K58" s="8" t="str">
        <f t="shared" si="15"/>
        <v/>
      </c>
      <c r="L58" s="82"/>
      <c r="M58" s="76" t="str">
        <f t="shared" si="7"/>
        <v/>
      </c>
      <c r="N58" s="17"/>
      <c r="O58" s="7"/>
      <c r="P58" s="13"/>
      <c r="Q58" s="8" t="str">
        <f t="shared" si="16"/>
        <v/>
      </c>
      <c r="R58" s="82"/>
      <c r="S58" s="76" t="str">
        <f t="shared" si="8"/>
        <v/>
      </c>
      <c r="T58" s="17"/>
      <c r="U58" s="6"/>
      <c r="V58" s="13"/>
      <c r="W58" s="8" t="str">
        <f t="shared" si="17"/>
        <v/>
      </c>
      <c r="X58" s="14"/>
      <c r="Y58" s="76" t="str">
        <f t="shared" si="9"/>
        <v/>
      </c>
      <c r="Z58" s="13"/>
      <c r="AA58" s="6"/>
      <c r="AB58" s="13"/>
      <c r="AC58" s="8" t="str">
        <f t="shared" si="18"/>
        <v/>
      </c>
      <c r="AD58" s="14"/>
    </row>
    <row r="59" spans="1:30" x14ac:dyDescent="0.4">
      <c r="B59" s="76">
        <f>COUNTA(B6:B58)</f>
        <v>24</v>
      </c>
      <c r="C59" s="31"/>
      <c r="D59" s="31"/>
      <c r="E59" s="31"/>
      <c r="F59" s="31"/>
      <c r="H59" s="76">
        <f>COUNTA(H6:H58)</f>
        <v>16</v>
      </c>
      <c r="I59" s="77"/>
      <c r="J59" s="68"/>
      <c r="K59" s="68"/>
      <c r="L59" s="31"/>
      <c r="N59" s="76">
        <f>COUNTA(N6:N58)</f>
        <v>29</v>
      </c>
      <c r="O59" s="68"/>
      <c r="P59" s="68"/>
      <c r="Q59" s="68"/>
      <c r="R59" s="31"/>
      <c r="T59" s="76">
        <f>COUNTA(T6:T58)</f>
        <v>27</v>
      </c>
      <c r="U59" s="68"/>
      <c r="V59" s="68"/>
      <c r="W59" s="68"/>
      <c r="X59" s="31"/>
      <c r="Z59" s="76">
        <f>COUNTA(Z6:Z58)</f>
        <v>21</v>
      </c>
      <c r="AA59" s="68"/>
      <c r="AB59" s="68"/>
      <c r="AC59" s="68"/>
      <c r="AD59" s="76">
        <f>SUM(B59:Z59)</f>
        <v>117</v>
      </c>
    </row>
    <row r="67" spans="6:9" x14ac:dyDescent="0.4">
      <c r="F67" s="122" t="s">
        <v>182</v>
      </c>
      <c r="G67" s="122"/>
      <c r="H67" s="121" t="s">
        <v>181</v>
      </c>
      <c r="I67" s="121" t="s">
        <v>183</v>
      </c>
    </row>
    <row r="68" spans="6:9" x14ac:dyDescent="0.4">
      <c r="F68" s="122">
        <v>1060</v>
      </c>
      <c r="G68" s="122"/>
      <c r="H68" s="121">
        <f>COUNTIF(B6:AD58,"NE")</f>
        <v>52</v>
      </c>
      <c r="I68" s="121">
        <f>F68/H68*100</f>
        <v>2038.4615384615383</v>
      </c>
    </row>
  </sheetData>
  <mergeCells count="12">
    <mergeCell ref="F67:G67"/>
    <mergeCell ref="F68:G68"/>
    <mergeCell ref="T2:X2"/>
    <mergeCell ref="T4:X4"/>
    <mergeCell ref="Z2:AD2"/>
    <mergeCell ref="Z4:AD4"/>
    <mergeCell ref="B2:F2"/>
    <mergeCell ref="B4:F4"/>
    <mergeCell ref="H2:L2"/>
    <mergeCell ref="H4:L4"/>
    <mergeCell ref="N2:R2"/>
    <mergeCell ref="N4:R4"/>
  </mergeCells>
  <phoneticPr fontId="2"/>
  <conditionalFormatting sqref="B19:B29 B29:F58 C6:F28">
    <cfRule type="expression" dxfId="9" priority="23">
      <formula>$C6="記"</formula>
    </cfRule>
  </conditionalFormatting>
  <conditionalFormatting sqref="H6:L58">
    <cfRule type="expression" dxfId="8" priority="22">
      <formula>$I6="記"</formula>
    </cfRule>
  </conditionalFormatting>
  <conditionalFormatting sqref="N6:R6 P12:Q12 N35:R58 N7:O34 P7:R11 P13:R34">
    <cfRule type="expression" dxfId="7" priority="21">
      <formula>$O6="記"</formula>
    </cfRule>
  </conditionalFormatting>
  <conditionalFormatting sqref="T6:W6 V7:W12 T33:X58 T7:U32 V13:X32">
    <cfRule type="expression" dxfId="6" priority="20">
      <formula>$U6="記"</formula>
    </cfRule>
  </conditionalFormatting>
  <conditionalFormatting sqref="Z27:AD58 Z6:AC26">
    <cfRule type="expression" dxfId="5" priority="19">
      <formula>$AA6="記"</formula>
    </cfRule>
  </conditionalFormatting>
  <conditionalFormatting sqref="B6:B19">
    <cfRule type="expression" dxfId="4" priority="16">
      <formula>$C6="記"</formula>
    </cfRule>
  </conditionalFormatting>
  <conditionalFormatting sqref="R12">
    <cfRule type="expression" dxfId="3" priority="15">
      <formula>$I12="記"</formula>
    </cfRule>
  </conditionalFormatting>
  <conditionalFormatting sqref="X6:X11">
    <cfRule type="expression" dxfId="2" priority="13">
      <formula>$I6="記"</formula>
    </cfRule>
  </conditionalFormatting>
  <conditionalFormatting sqref="AD6:AD26">
    <cfRule type="expression" dxfId="1" priority="10">
      <formula>$I6="記"</formula>
    </cfRule>
  </conditionalFormatting>
  <conditionalFormatting sqref="X12">
    <cfRule type="expression" dxfId="0" priority="6">
      <formula>$I12="記"</formula>
    </cfRule>
  </conditionalFormatting>
  <dataValidations count="1">
    <dataValidation type="list" allowBlank="1" showInputMessage="1" showErrorMessage="1" sqref="U6:U58 O6:O58 C6:C58 I6:I58 AA6:AA58" xr:uid="{00000000-0002-0000-0000-000000000000}">
      <formula1>"　,エ,短,記"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B2:G14"/>
  <sheetViews>
    <sheetView showGridLines="0" workbookViewId="0"/>
  </sheetViews>
  <sheetFormatPr defaultColWidth="8.75" defaultRowHeight="24" customHeight="1" x14ac:dyDescent="0.4"/>
  <cols>
    <col min="1" max="1" width="4.25" style="36" customWidth="1"/>
    <col min="2" max="2" width="12.75" style="36" customWidth="1"/>
    <col min="3" max="7" width="13.25" style="36" customWidth="1"/>
    <col min="8" max="16384" width="8.75" style="36"/>
  </cols>
  <sheetData>
    <row r="2" spans="2:7" ht="24" customHeight="1" x14ac:dyDescent="0.4">
      <c r="B2" s="39"/>
      <c r="C2" s="38" t="s">
        <v>0</v>
      </c>
      <c r="D2" s="38" t="s">
        <v>6</v>
      </c>
      <c r="E2" s="38" t="s">
        <v>7</v>
      </c>
      <c r="F2" s="38" t="s">
        <v>8</v>
      </c>
      <c r="G2" s="38" t="s">
        <v>9</v>
      </c>
    </row>
    <row r="3" spans="2:7" ht="24" customHeight="1" x14ac:dyDescent="0.4">
      <c r="B3" s="38" t="s">
        <v>39</v>
      </c>
      <c r="C3" s="37">
        <v>0.91458552079949573</v>
      </c>
      <c r="D3" s="37">
        <v>0.91458552079949573</v>
      </c>
      <c r="E3" s="37">
        <v>0.91458552079949573</v>
      </c>
      <c r="F3" s="37">
        <v>0.91458552079949573</v>
      </c>
      <c r="G3" s="37">
        <v>0.91458552079949573</v>
      </c>
    </row>
    <row r="4" spans="2:7" ht="24" customHeight="1" x14ac:dyDescent="0.4">
      <c r="B4" s="38" t="s">
        <v>40</v>
      </c>
      <c r="C4" s="37">
        <v>1.24896452257796</v>
      </c>
      <c r="D4" s="37">
        <v>1.24896452257796</v>
      </c>
      <c r="E4" s="37">
        <v>1.24896452257796</v>
      </c>
      <c r="F4" s="37">
        <v>1.24896452257796</v>
      </c>
      <c r="G4" s="37">
        <v>1.24896452257796</v>
      </c>
    </row>
    <row r="5" spans="2:7" ht="24" customHeight="1" x14ac:dyDescent="0.4">
      <c r="B5" s="38" t="s">
        <v>41</v>
      </c>
      <c r="C5" s="37">
        <v>1.7749168322640212</v>
      </c>
      <c r="D5" s="37">
        <v>1.7749168322640212</v>
      </c>
      <c r="E5" s="37">
        <v>1.7749168322640212</v>
      </c>
      <c r="F5" s="37">
        <v>1.7749168322640212</v>
      </c>
      <c r="G5" s="37">
        <v>1.7749168322640212</v>
      </c>
    </row>
    <row r="6" spans="2:7" ht="24" customHeight="1" x14ac:dyDescent="0.4">
      <c r="B6" s="38" t="s">
        <v>42</v>
      </c>
      <c r="C6" s="37">
        <v>3.1832122056015271</v>
      </c>
      <c r="D6" s="37">
        <v>3.1832122056015271</v>
      </c>
      <c r="E6" s="37">
        <v>3.1832122056015271</v>
      </c>
      <c r="F6" s="37">
        <v>3.1832122056015271</v>
      </c>
      <c r="G6" s="37">
        <v>3.1832122056015271</v>
      </c>
    </row>
    <row r="7" spans="2:7" ht="24" customHeight="1" x14ac:dyDescent="0.4">
      <c r="B7" s="38" t="s">
        <v>43</v>
      </c>
      <c r="C7" s="37">
        <v>3.0057675457888351</v>
      </c>
      <c r="D7" s="37">
        <v>3.0057675457888351</v>
      </c>
      <c r="E7" s="37">
        <v>3.0057675457888351</v>
      </c>
      <c r="F7" s="37">
        <v>3.0057675457888351</v>
      </c>
      <c r="G7" s="37">
        <v>3.0057675457888351</v>
      </c>
    </row>
    <row r="8" spans="2:7" ht="24" customHeight="1" x14ac:dyDescent="0.4">
      <c r="B8" s="38" t="s">
        <v>44</v>
      </c>
      <c r="C8" s="37">
        <v>6.6068837853373052</v>
      </c>
      <c r="D8" s="37">
        <v>6.6068837853373052</v>
      </c>
      <c r="E8" s="37">
        <v>6.6068837853373052</v>
      </c>
      <c r="F8" s="37">
        <v>6.6068837853373052</v>
      </c>
      <c r="G8" s="37">
        <v>6.6068837853373052</v>
      </c>
    </row>
    <row r="9" spans="2:7" ht="24" customHeight="1" x14ac:dyDescent="0.4">
      <c r="B9" s="38" t="s">
        <v>45</v>
      </c>
      <c r="C9" s="37">
        <v>10.692328688681046</v>
      </c>
      <c r="D9" s="37">
        <v>10.692328688681046</v>
      </c>
      <c r="E9" s="37">
        <v>10.692328688681046</v>
      </c>
      <c r="F9" s="37">
        <v>10.692328688681046</v>
      </c>
      <c r="G9" s="37">
        <v>10.692328688681046</v>
      </c>
    </row>
    <row r="10" spans="2:7" ht="24" customHeight="1" x14ac:dyDescent="0.4">
      <c r="B10" s="38" t="s">
        <v>46</v>
      </c>
      <c r="C10" s="37">
        <v>24.179003785488959</v>
      </c>
      <c r="D10" s="37">
        <v>24.179003785488959</v>
      </c>
      <c r="E10" s="37">
        <v>24.179003785488959</v>
      </c>
      <c r="F10" s="37">
        <v>24.179003785488959</v>
      </c>
      <c r="G10" s="37">
        <v>24.179003785488959</v>
      </c>
    </row>
    <row r="11" spans="2:7" ht="24" customHeight="1" x14ac:dyDescent="0.4">
      <c r="B11" s="38" t="s">
        <v>47</v>
      </c>
      <c r="C11" s="37">
        <v>32.472929684410346</v>
      </c>
      <c r="D11" s="37">
        <v>32.472929684410346</v>
      </c>
      <c r="E11" s="37">
        <v>32.472929684410346</v>
      </c>
      <c r="F11" s="37">
        <v>32.472929684410346</v>
      </c>
      <c r="G11" s="37">
        <v>32.472929684410346</v>
      </c>
    </row>
    <row r="12" spans="2:7" ht="24" customHeight="1" x14ac:dyDescent="0.4">
      <c r="B12" s="38" t="s">
        <v>48</v>
      </c>
      <c r="C12" s="37">
        <v>60</v>
      </c>
      <c r="D12" s="37">
        <v>60</v>
      </c>
      <c r="E12" s="37">
        <v>60</v>
      </c>
      <c r="F12" s="37">
        <v>60</v>
      </c>
      <c r="G12" s="37">
        <v>60</v>
      </c>
    </row>
    <row r="13" spans="2:7" ht="24" customHeight="1" x14ac:dyDescent="0.4">
      <c r="B13" s="38" t="s">
        <v>49</v>
      </c>
      <c r="C13" s="37">
        <v>120</v>
      </c>
      <c r="D13" s="37">
        <v>120</v>
      </c>
      <c r="E13" s="37">
        <v>120</v>
      </c>
      <c r="F13" s="37">
        <v>120</v>
      </c>
      <c r="G13" s="37">
        <v>120</v>
      </c>
    </row>
    <row r="14" spans="2:7" ht="24" customHeight="1" x14ac:dyDescent="0.4">
      <c r="B14" s="38" t="s">
        <v>50</v>
      </c>
      <c r="C14" s="37">
        <v>180</v>
      </c>
      <c r="D14" s="37">
        <v>180</v>
      </c>
      <c r="E14" s="37">
        <v>180</v>
      </c>
      <c r="F14" s="37">
        <v>180</v>
      </c>
      <c r="G14" s="37">
        <v>180</v>
      </c>
    </row>
  </sheetData>
  <phoneticPr fontId="4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72"/>
  <sheetViews>
    <sheetView showGridLines="0" zoomScale="75" zoomScaleNormal="75" workbookViewId="0">
      <selection activeCell="A2" sqref="A2"/>
    </sheetView>
  </sheetViews>
  <sheetFormatPr defaultRowHeight="18.75" outlineLevelRow="1" x14ac:dyDescent="0.4"/>
  <cols>
    <col min="1" max="2" width="3.25" customWidth="1"/>
    <col min="6" max="7" width="8.75" customWidth="1"/>
    <col min="9" max="9" width="9.5" customWidth="1"/>
    <col min="12" max="13" width="8.75" customWidth="1"/>
    <col min="15" max="15" width="3.25" customWidth="1"/>
  </cols>
  <sheetData>
    <row r="1" spans="1:17" x14ac:dyDescent="0.4">
      <c r="A1" t="str">
        <f>"■"&amp;レベル分け!B2&amp;レベル分け!H2&amp;レベル分け!N2&amp;レベル分け!T2</f>
        <v>■Itsuki_MT4中3</v>
      </c>
    </row>
    <row r="2" spans="1:17" x14ac:dyDescent="0.4">
      <c r="B2" s="66" t="s">
        <v>10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25" t="s">
        <v>59</v>
      </c>
      <c r="Q2" s="25" t="s">
        <v>60</v>
      </c>
    </row>
    <row r="3" spans="1:17" x14ac:dyDescent="0.4">
      <c r="B3" s="66"/>
      <c r="C3" s="22" t="s">
        <v>11</v>
      </c>
      <c r="D3" s="23" t="s">
        <v>33</v>
      </c>
      <c r="E3" s="35" t="str">
        <f>D3</f>
        <v>レベル分け!</v>
      </c>
      <c r="F3" s="35" t="str">
        <f t="shared" ref="F3:G3" si="0">E3</f>
        <v>レベル分け!</v>
      </c>
      <c r="G3" s="35" t="str">
        <f t="shared" si="0"/>
        <v>レベル分け!</v>
      </c>
      <c r="H3" s="35" t="str">
        <f>G3</f>
        <v>レベル分け!</v>
      </c>
      <c r="J3" s="22" t="s">
        <v>12</v>
      </c>
      <c r="P3" s="73">
        <v>1</v>
      </c>
      <c r="Q3" s="74">
        <v>4</v>
      </c>
    </row>
    <row r="4" spans="1:17" ht="19.5" thickBot="1" x14ac:dyDescent="0.45">
      <c r="B4" s="66"/>
      <c r="C4" s="22"/>
      <c r="D4" s="23" t="s">
        <v>34</v>
      </c>
      <c r="E4" s="23" t="s">
        <v>35</v>
      </c>
      <c r="F4" s="23" t="s">
        <v>36</v>
      </c>
      <c r="G4" s="23" t="s">
        <v>37</v>
      </c>
      <c r="H4" s="23" t="s">
        <v>38</v>
      </c>
      <c r="J4" s="22"/>
    </row>
    <row r="5" spans="1:17" ht="19.5" thickBot="1" x14ac:dyDescent="0.45">
      <c r="B5" s="66"/>
      <c r="C5" s="69">
        <f>レベル分け!Z2</f>
        <v>30722</v>
      </c>
      <c r="D5" s="24" t="s">
        <v>13</v>
      </c>
      <c r="E5" s="25" t="s">
        <v>14</v>
      </c>
      <c r="F5" s="25" t="s">
        <v>15</v>
      </c>
      <c r="G5" s="25" t="s">
        <v>16</v>
      </c>
      <c r="H5" s="32" t="s">
        <v>17</v>
      </c>
      <c r="I5" s="34" t="s">
        <v>4</v>
      </c>
      <c r="J5" s="33" t="s">
        <v>13</v>
      </c>
      <c r="K5" s="25" t="s">
        <v>14</v>
      </c>
      <c r="L5" s="25" t="s">
        <v>15</v>
      </c>
      <c r="M5" s="25" t="s">
        <v>16</v>
      </c>
      <c r="N5" s="25" t="s">
        <v>17</v>
      </c>
      <c r="P5" s="26" t="s">
        <v>18</v>
      </c>
      <c r="Q5" s="26" t="s">
        <v>19</v>
      </c>
    </row>
    <row r="6" spans="1:17" ht="19.5" thickTop="1" x14ac:dyDescent="0.4">
      <c r="B6" s="67" t="s">
        <v>20</v>
      </c>
      <c r="C6" s="24" t="s">
        <v>21</v>
      </c>
      <c r="D6" s="40">
        <f ca="1">COUNTIF(INDIRECT(D$3&amp;D$4),$C6)+COUNTIF(INDIRECT(D$3&amp;D$4),$B6)</f>
        <v>9</v>
      </c>
      <c r="E6" s="40">
        <f t="shared" ref="E6:H6" ca="1" si="1">COUNTIF(INDIRECT(E$3&amp;E$4),$C6)+COUNTIF(INDIRECT(E$3&amp;E$4),$B6)</f>
        <v>10</v>
      </c>
      <c r="F6" s="40">
        <f t="shared" ca="1" si="1"/>
        <v>17</v>
      </c>
      <c r="G6" s="40">
        <f t="shared" ca="1" si="1"/>
        <v>20</v>
      </c>
      <c r="H6" s="41">
        <f t="shared" ca="1" si="1"/>
        <v>9</v>
      </c>
      <c r="I6" s="70">
        <v>1</v>
      </c>
      <c r="J6" s="50">
        <f ca="1">IFERROR(VLOOKUP($C6,生産性!$B$3:$G$14,MATCH($J$5,生産性!$B$2:$G$2,0),0)*D6*$I6*$C$5/3600,0)</f>
        <v>70.24474092500526</v>
      </c>
      <c r="K6" s="51">
        <f ca="1">IFERROR(VLOOKUP($C6,生産性!$B$3:$G$14,MATCH($K$5,生産性!$B$2:$G$2,0),0)*E6*$I6*$C$5/3600,0)</f>
        <v>78.049712138894748</v>
      </c>
      <c r="L6" s="51">
        <f ca="1">IFERROR(VLOOKUP($C6,生産性!$B$3:$G$14,MATCH($L$5,生産性!$B$2:$G$2,0),0)*F6*$I6*$C$5/3600,0)</f>
        <v>132.68451063612105</v>
      </c>
      <c r="M6" s="51">
        <f ca="1">IFERROR(VLOOKUP($C6,生産性!$B$3:$G$14,MATCH($M$5,生産性!$B$2:$G$2,0),0)*G6*$I6*$C$5/3600,0)</f>
        <v>156.0994242777895</v>
      </c>
      <c r="N6" s="51">
        <f ca="1">IFERROR(VLOOKUP($C6,生産性!$B$3:$G$14,MATCH($N$5,生産性!$B$2:$G$2,0),0)*H6*$I6*$C$5/3600,0)</f>
        <v>70.24474092500526</v>
      </c>
      <c r="O6" s="52"/>
      <c r="P6" s="54"/>
      <c r="Q6" s="54"/>
    </row>
    <row r="7" spans="1:17" x14ac:dyDescent="0.4">
      <c r="B7" s="66"/>
      <c r="C7" s="24" t="s">
        <v>22</v>
      </c>
      <c r="D7" s="40">
        <f ca="1">COUNTIF(INDIRECT(D$3&amp;D$4),$C7)</f>
        <v>11</v>
      </c>
      <c r="E7" s="42">
        <f t="shared" ref="E7:H17" ca="1" si="2">COUNTIF(INDIRECT(E$3&amp;E$4),$C7)</f>
        <v>6</v>
      </c>
      <c r="F7" s="42">
        <f t="shared" ca="1" si="2"/>
        <v>12</v>
      </c>
      <c r="G7" s="42">
        <f t="shared" ca="1" si="2"/>
        <v>7</v>
      </c>
      <c r="H7" s="43">
        <f t="shared" ca="1" si="2"/>
        <v>7</v>
      </c>
      <c r="I7" s="70">
        <v>1</v>
      </c>
      <c r="J7" s="50">
        <f ca="1">IFERROR(VLOOKUP($C7,生産性!$B$3:$G$14,MATCH($J$5,生産性!$B$2:$G$2,0),0)*D7*$I7*$C$5/3600,0)</f>
        <v>117.24376908028916</v>
      </c>
      <c r="K7" s="51">
        <f ca="1">IFERROR(VLOOKUP($C7,生産性!$B$3:$G$14,MATCH($K$5,生産性!$B$2:$G$2,0),0)*E7*$I7*$C$5/3600,0)</f>
        <v>63.95114677106681</v>
      </c>
      <c r="L7" s="51">
        <f ca="1">IFERROR(VLOOKUP($C7,生産性!$B$3:$G$14,MATCH($L$5,生産性!$B$2:$G$2,0),0)*F7*$I7*$C$5/3600,0)</f>
        <v>127.90229354213362</v>
      </c>
      <c r="M7" s="51">
        <f ca="1">IFERROR(VLOOKUP($C7,生産性!$B$3:$G$14,MATCH($M$5,生産性!$B$2:$G$2,0),0)*G7*$I7*$C$5/3600,0)</f>
        <v>74.609671232911268</v>
      </c>
      <c r="N7" s="51">
        <f ca="1">IFERROR(VLOOKUP($C7,生産性!$B$3:$G$14,MATCH($N$5,生産性!$B$2:$G$2,0),0)*H7*$I7*$C$5/3600,0)</f>
        <v>74.609671232911268</v>
      </c>
      <c r="O7" s="52"/>
      <c r="P7" s="72"/>
      <c r="Q7" s="55"/>
    </row>
    <row r="8" spans="1:17" x14ac:dyDescent="0.4">
      <c r="B8" s="66"/>
      <c r="C8" s="24" t="s">
        <v>23</v>
      </c>
      <c r="D8" s="40">
        <f t="shared" ref="D8:D17" ca="1" si="3">COUNTIF(INDIRECT(D$3&amp;D$4),$C8)</f>
        <v>4</v>
      </c>
      <c r="E8" s="42">
        <f t="shared" ca="1" si="2"/>
        <v>0</v>
      </c>
      <c r="F8" s="42">
        <f t="shared" ca="1" si="2"/>
        <v>0</v>
      </c>
      <c r="G8" s="42">
        <f t="shared" ca="1" si="2"/>
        <v>0</v>
      </c>
      <c r="H8" s="43">
        <f t="shared" ca="1" si="2"/>
        <v>5</v>
      </c>
      <c r="I8" s="70">
        <v>1</v>
      </c>
      <c r="J8" s="50">
        <f ca="1">IFERROR(VLOOKUP($C8,生産性!$B$3:$G$14,MATCH($J$5,生産性!$B$2:$G$2,0),0)*D8*$I8*$C$5/3600,0)</f>
        <v>60.587772134239181</v>
      </c>
      <c r="K8" s="51">
        <f ca="1">IFERROR(VLOOKUP($C8,生産性!$B$3:$G$14,MATCH($K$5,生産性!$B$2:$G$2,0),0)*E8*$I8*$C$5/3600,0)</f>
        <v>0</v>
      </c>
      <c r="L8" s="51">
        <f ca="1">IFERROR(VLOOKUP($C8,生産性!$B$3:$G$14,MATCH($L$5,生産性!$B$2:$G$2,0),0)*F8*$I8*$C$5/3600,0)</f>
        <v>0</v>
      </c>
      <c r="M8" s="51">
        <f ca="1">IFERROR(VLOOKUP($C8,生産性!$B$3:$G$14,MATCH($M$5,生産性!$B$2:$G$2,0),0)*G8*$I8*$C$5/3600,0)</f>
        <v>0</v>
      </c>
      <c r="N8" s="51">
        <f ca="1">IFERROR(VLOOKUP($C8,生産性!$B$3:$G$14,MATCH($N$5,生産性!$B$2:$G$2,0),0)*H8*$I8*$C$5/3600,0)</f>
        <v>75.734715167798967</v>
      </c>
      <c r="O8" s="52"/>
      <c r="P8" s="53"/>
      <c r="Q8" s="53"/>
    </row>
    <row r="9" spans="1:17" x14ac:dyDescent="0.4">
      <c r="B9" s="66"/>
      <c r="C9" s="24" t="s">
        <v>24</v>
      </c>
      <c r="D9" s="40">
        <f t="shared" ca="1" si="3"/>
        <v>0</v>
      </c>
      <c r="E9" s="42">
        <f t="shared" ca="1" si="2"/>
        <v>0</v>
      </c>
      <c r="F9" s="42">
        <f t="shared" ca="1" si="2"/>
        <v>0</v>
      </c>
      <c r="G9" s="42">
        <f t="shared" ca="1" si="2"/>
        <v>0</v>
      </c>
      <c r="H9" s="43">
        <f t="shared" ca="1" si="2"/>
        <v>0</v>
      </c>
      <c r="I9" s="70">
        <v>1</v>
      </c>
      <c r="J9" s="50">
        <f ca="1">IFERROR(VLOOKUP($C9,生産性!$B$3:$G$14,MATCH($J$5,生産性!$B$2:$G$2,0),0)*D9*$I9*$C$5/3600,0)</f>
        <v>0</v>
      </c>
      <c r="K9" s="51">
        <f ca="1">IFERROR(VLOOKUP($C9,生産性!$B$3:$G$14,MATCH($K$5,生産性!$B$2:$G$2,0),0)*E9*$I9*$C$5/3600,0)</f>
        <v>0</v>
      </c>
      <c r="L9" s="51">
        <f ca="1">IFERROR(VLOOKUP($C9,生産性!$B$3:$G$14,MATCH($L$5,生産性!$B$2:$G$2,0),0)*F9*$I9*$C$5/3600,0)</f>
        <v>0</v>
      </c>
      <c r="M9" s="51">
        <f ca="1">IFERROR(VLOOKUP($C9,生産性!$B$3:$G$14,MATCH($M$5,生産性!$B$2:$G$2,0),0)*G9*$I9*$C$5/3600,0)</f>
        <v>0</v>
      </c>
      <c r="N9" s="51">
        <f ca="1">IFERROR(VLOOKUP($C9,生産性!$B$3:$G$14,MATCH($N$5,生産性!$B$2:$G$2,0),0)*H9*$I9*$C$5/3600,0)</f>
        <v>0</v>
      </c>
      <c r="O9" s="52"/>
      <c r="P9" s="53"/>
      <c r="Q9" s="53"/>
    </row>
    <row r="10" spans="1:17" x14ac:dyDescent="0.4">
      <c r="B10" s="66"/>
      <c r="C10" s="24" t="s">
        <v>25</v>
      </c>
      <c r="D10" s="40">
        <f t="shared" ca="1" si="3"/>
        <v>0</v>
      </c>
      <c r="E10" s="42">
        <f t="shared" ca="1" si="2"/>
        <v>0</v>
      </c>
      <c r="F10" s="42">
        <f t="shared" ca="1" si="2"/>
        <v>0</v>
      </c>
      <c r="G10" s="42">
        <f t="shared" ca="1" si="2"/>
        <v>0</v>
      </c>
      <c r="H10" s="43">
        <f t="shared" ca="1" si="2"/>
        <v>0</v>
      </c>
      <c r="I10" s="70">
        <v>1</v>
      </c>
      <c r="J10" s="50">
        <f ca="1">IFERROR(VLOOKUP($C10,生産性!$B$3:$G$14,MATCH($J$5,生産性!$B$2:$G$2,0),0)*D10*$I10*$C$5/3600,0)</f>
        <v>0</v>
      </c>
      <c r="K10" s="51">
        <f ca="1">IFERROR(VLOOKUP($C10,生産性!$B$3:$G$14,MATCH($K$5,生産性!$B$2:$G$2,0),0)*E10*$I10*$C$5/3600,0)</f>
        <v>0</v>
      </c>
      <c r="L10" s="51">
        <f ca="1">IFERROR(VLOOKUP($C10,生産性!$B$3:$G$14,MATCH($L$5,生産性!$B$2:$G$2,0),0)*F10*$I10*$C$5/3600,0)</f>
        <v>0</v>
      </c>
      <c r="M10" s="51">
        <f ca="1">IFERROR(VLOOKUP($C10,生産性!$B$3:$G$14,MATCH($M$5,生産性!$B$2:$G$2,0),0)*G10*$I10*$C$5/3600,0)</f>
        <v>0</v>
      </c>
      <c r="N10" s="51">
        <f ca="1">IFERROR(VLOOKUP($C10,生産性!$B$3:$G$14,MATCH($N$5,生産性!$B$2:$G$2,0),0)*H10*$I10*$C$5/3600,0)</f>
        <v>0</v>
      </c>
      <c r="O10" s="52"/>
      <c r="P10" s="53"/>
      <c r="Q10" s="53"/>
    </row>
    <row r="11" spans="1:17" x14ac:dyDescent="0.4">
      <c r="B11" s="66"/>
      <c r="C11" s="24" t="s">
        <v>26</v>
      </c>
      <c r="D11" s="40">
        <f t="shared" ca="1" si="3"/>
        <v>0</v>
      </c>
      <c r="E11" s="42">
        <f t="shared" ca="1" si="2"/>
        <v>0</v>
      </c>
      <c r="F11" s="42">
        <f t="shared" ca="1" si="2"/>
        <v>0</v>
      </c>
      <c r="G11" s="42">
        <f t="shared" ca="1" si="2"/>
        <v>0</v>
      </c>
      <c r="H11" s="43">
        <f t="shared" ca="1" si="2"/>
        <v>0</v>
      </c>
      <c r="I11" s="70">
        <v>1</v>
      </c>
      <c r="J11" s="50">
        <f ca="1">IFERROR(VLOOKUP($C11,生産性!$B$3:$G$14,MATCH($J$5,生産性!$B$2:$G$2,0),0)*D11*$I11*$C$5/3600,0)</f>
        <v>0</v>
      </c>
      <c r="K11" s="51">
        <f ca="1">IFERROR(VLOOKUP($C11,生産性!$B$3:$G$14,MATCH($K$5,生産性!$B$2:$G$2,0),0)*E11*$I11*$C$5/3600,0)</f>
        <v>0</v>
      </c>
      <c r="L11" s="51">
        <f ca="1">IFERROR(VLOOKUP($C11,生産性!$B$3:$G$14,MATCH($L$5,生産性!$B$2:$G$2,0),0)*F11*$I11*$C$5/3600,0)</f>
        <v>0</v>
      </c>
      <c r="M11" s="51">
        <f ca="1">IFERROR(VLOOKUP($C11,生産性!$B$3:$G$14,MATCH($M$5,生産性!$B$2:$G$2,0),0)*G11*$I11*$C$5/3600,0)</f>
        <v>0</v>
      </c>
      <c r="N11" s="51">
        <f ca="1">IFERROR(VLOOKUP($C11,生産性!$B$3:$G$14,MATCH($N$5,生産性!$B$2:$G$2,0),0)*H11*$I11*$C$5/3600,0)</f>
        <v>0</v>
      </c>
      <c r="O11" s="52"/>
      <c r="P11" s="53"/>
      <c r="Q11" s="53"/>
    </row>
    <row r="12" spans="1:17" x14ac:dyDescent="0.4">
      <c r="B12" s="66"/>
      <c r="C12" s="24" t="s">
        <v>27</v>
      </c>
      <c r="D12" s="40">
        <f t="shared" ca="1" si="3"/>
        <v>0</v>
      </c>
      <c r="E12" s="42">
        <f t="shared" ca="1" si="2"/>
        <v>0</v>
      </c>
      <c r="F12" s="42">
        <f t="shared" ca="1" si="2"/>
        <v>0</v>
      </c>
      <c r="G12" s="42">
        <f t="shared" ca="1" si="2"/>
        <v>0</v>
      </c>
      <c r="H12" s="43">
        <f t="shared" ca="1" si="2"/>
        <v>0</v>
      </c>
      <c r="I12" s="70">
        <v>1</v>
      </c>
      <c r="J12" s="50">
        <f ca="1">IFERROR(VLOOKUP($C12,生産性!$B$3:$G$14,MATCH($J$5,生産性!$B$2:$G$2,0),0)*D12*$I12*$C$5/3600,0)</f>
        <v>0</v>
      </c>
      <c r="K12" s="51">
        <f ca="1">IFERROR(VLOOKUP($C12,生産性!$B$3:$G$14,MATCH($K$5,生産性!$B$2:$G$2,0),0)*E12*$I12*$C$5/3600,0)</f>
        <v>0</v>
      </c>
      <c r="L12" s="51">
        <f ca="1">IFERROR(VLOOKUP($C12,生産性!$B$3:$G$14,MATCH($L$5,生産性!$B$2:$G$2,0),0)*F12*$I12*$C$5/3600,0)</f>
        <v>0</v>
      </c>
      <c r="M12" s="51">
        <f ca="1">IFERROR(VLOOKUP($C12,生産性!$B$3:$G$14,MATCH($M$5,生産性!$B$2:$G$2,0),0)*G12*$I12*$C$5/3600,0)</f>
        <v>0</v>
      </c>
      <c r="N12" s="51">
        <f ca="1">IFERROR(VLOOKUP($C12,生産性!$B$3:$G$14,MATCH($N$5,生産性!$B$2:$G$2,0),0)*H12*$I12*$C$5/3600,0)</f>
        <v>0</v>
      </c>
      <c r="O12" s="52"/>
      <c r="P12" s="53"/>
      <c r="Q12" s="53"/>
    </row>
    <row r="13" spans="1:17" x14ac:dyDescent="0.4">
      <c r="B13" s="66"/>
      <c r="C13" s="24" t="s">
        <v>28</v>
      </c>
      <c r="D13" s="40">
        <f t="shared" ca="1" si="3"/>
        <v>0</v>
      </c>
      <c r="E13" s="42">
        <f t="shared" ca="1" si="2"/>
        <v>0</v>
      </c>
      <c r="F13" s="42">
        <f t="shared" ca="1" si="2"/>
        <v>0</v>
      </c>
      <c r="G13" s="42">
        <f t="shared" ca="1" si="2"/>
        <v>0</v>
      </c>
      <c r="H13" s="43">
        <f t="shared" ca="1" si="2"/>
        <v>0</v>
      </c>
      <c r="I13" s="70">
        <v>1</v>
      </c>
      <c r="J13" s="50">
        <f ca="1">IFERROR(VLOOKUP($C13,生産性!$B$3:$G$14,MATCH($J$5,生産性!$B$2:$G$2,0),0)*D13*$I13*$C$5/3600,0)</f>
        <v>0</v>
      </c>
      <c r="K13" s="51">
        <f ca="1">IFERROR(VLOOKUP($C13,生産性!$B$3:$G$14,MATCH($K$5,生産性!$B$2:$G$2,0),0)*E13*$I13*$C$5/3600,0)</f>
        <v>0</v>
      </c>
      <c r="L13" s="51">
        <f ca="1">IFERROR(VLOOKUP($C13,生産性!$B$3:$G$14,MATCH($L$5,生産性!$B$2:$G$2,0),0)*F13*$I13*$C$5/3600,0)</f>
        <v>0</v>
      </c>
      <c r="M13" s="51">
        <f ca="1">IFERROR(VLOOKUP($C13,生産性!$B$3:$G$14,MATCH($M$5,生産性!$B$2:$G$2,0),0)*G13*$I13*$C$5/3600,0)</f>
        <v>0</v>
      </c>
      <c r="N13" s="51">
        <f ca="1">IFERROR(VLOOKUP($C13,生産性!$B$3:$G$14,MATCH($N$5,生産性!$B$2:$G$2,0),0)*H13*$I13*$C$5/3600,0)</f>
        <v>0</v>
      </c>
      <c r="O13" s="52"/>
      <c r="P13" s="53"/>
      <c r="Q13" s="53"/>
    </row>
    <row r="14" spans="1:17" x14ac:dyDescent="0.4">
      <c r="B14" s="66"/>
      <c r="C14" s="24" t="s">
        <v>29</v>
      </c>
      <c r="D14" s="40">
        <f t="shared" ca="1" si="3"/>
        <v>0</v>
      </c>
      <c r="E14" s="42">
        <f t="shared" ca="1" si="2"/>
        <v>0</v>
      </c>
      <c r="F14" s="42">
        <f t="shared" ca="1" si="2"/>
        <v>0</v>
      </c>
      <c r="G14" s="42">
        <f t="shared" ca="1" si="2"/>
        <v>0</v>
      </c>
      <c r="H14" s="43">
        <f t="shared" ca="1" si="2"/>
        <v>0</v>
      </c>
      <c r="I14" s="70">
        <v>1</v>
      </c>
      <c r="J14" s="50">
        <f ca="1">IFERROR(VLOOKUP($C14,生産性!$B$3:$G$14,MATCH($J$5,生産性!$B$2:$G$2,0),0)*D14*$I14*$C$5/3600,0)</f>
        <v>0</v>
      </c>
      <c r="K14" s="51">
        <f ca="1">IFERROR(VLOOKUP($C14,生産性!$B$3:$G$14,MATCH($K$5,生産性!$B$2:$G$2,0),0)*E14*$I14*$C$5/3600,0)</f>
        <v>0</v>
      </c>
      <c r="L14" s="51">
        <f ca="1">IFERROR(VLOOKUP($C14,生産性!$B$3:$G$14,MATCH($L$5,生産性!$B$2:$G$2,0),0)*F14*$I14*$C$5/3600,0)</f>
        <v>0</v>
      </c>
      <c r="M14" s="51">
        <f ca="1">IFERROR(VLOOKUP($C14,生産性!$B$3:$G$14,MATCH($M$5,生産性!$B$2:$G$2,0),0)*G14*$I14*$C$5/3600,0)</f>
        <v>0</v>
      </c>
      <c r="N14" s="51">
        <f ca="1">IFERROR(VLOOKUP($C14,生産性!$B$3:$G$14,MATCH($N$5,生産性!$B$2:$G$2,0),0)*H14*$I14*$C$5/3600,0)</f>
        <v>0</v>
      </c>
      <c r="O14" s="52"/>
      <c r="P14" s="53"/>
      <c r="Q14" s="53"/>
    </row>
    <row r="15" spans="1:17" x14ac:dyDescent="0.4">
      <c r="B15" s="66"/>
      <c r="C15" s="24" t="s">
        <v>30</v>
      </c>
      <c r="D15" s="40">
        <f t="shared" ca="1" si="3"/>
        <v>0</v>
      </c>
      <c r="E15" s="42">
        <f t="shared" ca="1" si="2"/>
        <v>0</v>
      </c>
      <c r="F15" s="42">
        <f t="shared" ca="1" si="2"/>
        <v>0</v>
      </c>
      <c r="G15" s="42">
        <f t="shared" ca="1" si="2"/>
        <v>0</v>
      </c>
      <c r="H15" s="43">
        <f t="shared" ca="1" si="2"/>
        <v>0</v>
      </c>
      <c r="I15" s="70">
        <v>1</v>
      </c>
      <c r="J15" s="50">
        <f ca="1">IFERROR(VLOOKUP($C15,生産性!$B$3:$G$14,MATCH($J$5,生産性!$B$2:$G$2,0),0)*D15*$I15*$C$5/3600,0)</f>
        <v>0</v>
      </c>
      <c r="K15" s="51">
        <f ca="1">IFERROR(VLOOKUP($C15,生産性!$B$3:$G$14,MATCH($K$5,生産性!$B$2:$G$2,0),0)*E15*$I15*$C$5/3600,0)</f>
        <v>0</v>
      </c>
      <c r="L15" s="51">
        <f ca="1">IFERROR(VLOOKUP($C15,生産性!$B$3:$G$14,MATCH($L$5,生産性!$B$2:$G$2,0),0)*F15*$I15*$C$5/3600,0)</f>
        <v>0</v>
      </c>
      <c r="M15" s="51">
        <f ca="1">IFERROR(VLOOKUP($C15,生産性!$B$3:$G$14,MATCH($M$5,生産性!$B$2:$G$2,0),0)*G15*$I15*$C$5/3600,0)</f>
        <v>0</v>
      </c>
      <c r="N15" s="51">
        <f ca="1">IFERROR(VLOOKUP($C15,生産性!$B$3:$G$14,MATCH($N$5,生産性!$B$2:$G$2,0),0)*H15*$I15*$C$5/3600,0)</f>
        <v>0</v>
      </c>
      <c r="O15" s="52"/>
      <c r="P15" s="53"/>
      <c r="Q15" s="53"/>
    </row>
    <row r="16" spans="1:17" x14ac:dyDescent="0.4">
      <c r="B16" s="66"/>
      <c r="C16" s="24" t="s">
        <v>31</v>
      </c>
      <c r="D16" s="40">
        <f t="shared" ca="1" si="3"/>
        <v>0</v>
      </c>
      <c r="E16" s="42">
        <f t="shared" ca="1" si="2"/>
        <v>0</v>
      </c>
      <c r="F16" s="42">
        <f t="shared" ca="1" si="2"/>
        <v>0</v>
      </c>
      <c r="G16" s="42">
        <f t="shared" ca="1" si="2"/>
        <v>0</v>
      </c>
      <c r="H16" s="43">
        <f t="shared" ca="1" si="2"/>
        <v>0</v>
      </c>
      <c r="I16" s="70">
        <v>1</v>
      </c>
      <c r="J16" s="50">
        <f ca="1">IFERROR(VLOOKUP($C16,生産性!$B$3:$G$14,MATCH($J$5,生産性!$B$2:$G$2,0),0)*D16*$I16*$C$5/3600,0)</f>
        <v>0</v>
      </c>
      <c r="K16" s="51">
        <f ca="1">IFERROR(VLOOKUP($C16,生産性!$B$3:$G$14,MATCH($K$5,生産性!$B$2:$G$2,0),0)*E16*$I16*$C$5/3600,0)</f>
        <v>0</v>
      </c>
      <c r="L16" s="51">
        <f ca="1">IFERROR(VLOOKUP($C16,生産性!$B$3:$G$14,MATCH($L$5,生産性!$B$2:$G$2,0),0)*F16*$I16*$C$5/3600,0)</f>
        <v>0</v>
      </c>
      <c r="M16" s="51">
        <f ca="1">IFERROR(VLOOKUP($C16,生産性!$B$3:$G$14,MATCH($M$5,生産性!$B$2:$G$2,0),0)*G16*$I16*$C$5/3600,0)</f>
        <v>0</v>
      </c>
      <c r="N16" s="51">
        <f ca="1">IFERROR(VLOOKUP($C16,生産性!$B$3:$G$14,MATCH($N$5,生産性!$B$2:$G$2,0),0)*H16*$I16*$C$5/3600,0)</f>
        <v>0</v>
      </c>
      <c r="O16" s="52"/>
      <c r="P16" s="53"/>
      <c r="Q16" s="53"/>
    </row>
    <row r="17" spans="2:17" ht="19.5" thickBot="1" x14ac:dyDescent="0.45">
      <c r="B17" s="66"/>
      <c r="C17" s="27" t="s">
        <v>32</v>
      </c>
      <c r="D17" s="44">
        <f t="shared" ca="1" si="3"/>
        <v>0</v>
      </c>
      <c r="E17" s="45">
        <f t="shared" ca="1" si="2"/>
        <v>0</v>
      </c>
      <c r="F17" s="45">
        <f t="shared" ca="1" si="2"/>
        <v>0</v>
      </c>
      <c r="G17" s="45">
        <f t="shared" ca="1" si="2"/>
        <v>0</v>
      </c>
      <c r="H17" s="46">
        <f t="shared" ca="1" si="2"/>
        <v>0</v>
      </c>
      <c r="I17" s="71">
        <v>1</v>
      </c>
      <c r="J17" s="80">
        <f ca="1">IFERROR(VLOOKUP($C17,生産性!$B$3:$G$14,MATCH($J$5,生産性!$B$2:$G$2,0),0)*D17*$I17*$C$5/3600,0)</f>
        <v>0</v>
      </c>
      <c r="K17" s="56">
        <f ca="1">IFERROR(VLOOKUP($C17,生産性!$B$3:$G$14,MATCH($K$5,生産性!$B$2:$G$2,0),0)*E17*$I17*$C$5/3600,0)</f>
        <v>0</v>
      </c>
      <c r="L17" s="56">
        <f ca="1">IFERROR(VLOOKUP($C17,生産性!$B$3:$G$14,MATCH($L$5,生産性!$B$2:$G$2,0),0)*F17*$I17*$C$5/3600,0)</f>
        <v>0</v>
      </c>
      <c r="M17" s="56">
        <f ca="1">IFERROR(VLOOKUP($C17,生産性!$B$3:$G$14,MATCH($M$5,生産性!$B$2:$G$2,0),0)*G17*$I17*$C$5/3600,0)</f>
        <v>0</v>
      </c>
      <c r="N17" s="56">
        <f ca="1">IFERROR(VLOOKUP($C17,生産性!$B$3:$G$14,MATCH($N$5,生産性!$B$2:$G$2,0),0)*H17*$I17*$C$5/3600,0)</f>
        <v>0</v>
      </c>
      <c r="O17" s="52"/>
      <c r="P17" s="28"/>
      <c r="Q17" s="28"/>
    </row>
    <row r="18" spans="2:17" ht="19.5" thickTop="1" x14ac:dyDescent="0.4">
      <c r="B18" s="66"/>
      <c r="C18" s="49">
        <f ca="1">SUM(D18:H18)</f>
        <v>117</v>
      </c>
      <c r="D18" s="47">
        <f ca="1">SUM(D6:D17)</f>
        <v>24</v>
      </c>
      <c r="E18" s="48">
        <f t="shared" ref="E18:H18" ca="1" si="4">SUM(E6:E17)</f>
        <v>16</v>
      </c>
      <c r="F18" s="48">
        <f t="shared" ca="1" si="4"/>
        <v>29</v>
      </c>
      <c r="G18" s="48">
        <f t="shared" ca="1" si="4"/>
        <v>27</v>
      </c>
      <c r="H18" s="48">
        <f t="shared" ca="1" si="4"/>
        <v>21</v>
      </c>
      <c r="J18" s="57">
        <f t="shared" ref="J18:N18" ca="1" si="5">SUM(J6:J17)</f>
        <v>248.07628213953359</v>
      </c>
      <c r="K18" s="57">
        <f t="shared" ca="1" si="5"/>
        <v>142.00085890996155</v>
      </c>
      <c r="L18" s="57">
        <f t="shared" ca="1" si="5"/>
        <v>260.58680417825468</v>
      </c>
      <c r="M18" s="57">
        <f t="shared" ca="1" si="5"/>
        <v>230.70909551070076</v>
      </c>
      <c r="N18" s="57">
        <f t="shared" ca="1" si="5"/>
        <v>220.58912732571548</v>
      </c>
      <c r="O18" s="52"/>
      <c r="P18" s="57">
        <f ca="1">SUM(J18:N18)/$P$3</f>
        <v>1101.962168064166</v>
      </c>
      <c r="Q18" s="57">
        <f ca="1">P18/$Q$3</f>
        <v>275.4905420160415</v>
      </c>
    </row>
    <row r="20" spans="2:17" hidden="1" outlineLevel="1" x14ac:dyDescent="0.4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spans="2:17" hidden="1" outlineLevel="1" x14ac:dyDescent="0.4">
      <c r="B21" s="30"/>
      <c r="C21" s="23" t="s">
        <v>33</v>
      </c>
      <c r="D21" s="23" t="s">
        <v>34</v>
      </c>
      <c r="E21" s="23" t="s">
        <v>35</v>
      </c>
      <c r="F21" s="23" t="s">
        <v>36</v>
      </c>
      <c r="G21" s="23" t="s">
        <v>37</v>
      </c>
      <c r="H21" s="23" t="s">
        <v>38</v>
      </c>
    </row>
    <row r="22" spans="2:17" ht="19.5" hidden="1" outlineLevel="1" thickBot="1" x14ac:dyDescent="0.45">
      <c r="B22" s="30"/>
      <c r="C22" s="22" t="s">
        <v>11</v>
      </c>
      <c r="D22" s="23" t="s">
        <v>52</v>
      </c>
      <c r="E22" s="23" t="s">
        <v>53</v>
      </c>
      <c r="F22" s="23" t="s">
        <v>54</v>
      </c>
      <c r="G22" s="23" t="s">
        <v>55</v>
      </c>
      <c r="H22" s="23" t="s">
        <v>56</v>
      </c>
      <c r="J22" s="22" t="s">
        <v>12</v>
      </c>
    </row>
    <row r="23" spans="2:17" ht="19.5" hidden="1" outlineLevel="1" thickBot="1" x14ac:dyDescent="0.45">
      <c r="B23" s="30"/>
      <c r="C23" s="69">
        <f>C5</f>
        <v>30722</v>
      </c>
      <c r="D23" s="25" t="s">
        <v>13</v>
      </c>
      <c r="E23" s="25" t="s">
        <v>14</v>
      </c>
      <c r="F23" s="25" t="s">
        <v>15</v>
      </c>
      <c r="G23" s="25" t="s">
        <v>16</v>
      </c>
      <c r="H23" s="25" t="s">
        <v>17</v>
      </c>
      <c r="I23" s="34" t="s">
        <v>4</v>
      </c>
      <c r="J23" s="25" t="s">
        <v>13</v>
      </c>
      <c r="K23" s="25" t="s">
        <v>14</v>
      </c>
      <c r="L23" s="25" t="s">
        <v>15</v>
      </c>
      <c r="M23" s="25" t="s">
        <v>16</v>
      </c>
      <c r="N23" s="25" t="s">
        <v>17</v>
      </c>
      <c r="O23" s="59"/>
      <c r="P23" s="26" t="s">
        <v>18</v>
      </c>
      <c r="Q23" s="26" t="s">
        <v>19</v>
      </c>
    </row>
    <row r="24" spans="2:17" ht="19.5" hidden="1" outlineLevel="1" thickTop="1" x14ac:dyDescent="0.4">
      <c r="B24" s="60" t="s">
        <v>20</v>
      </c>
      <c r="C24" s="24" t="s">
        <v>21</v>
      </c>
      <c r="D24" s="40">
        <f ca="1">COUNTIFS(INDIRECT($C$21&amp;D$21),$B24,INDIRECT($C$21&amp;D$22),"AWW")+COUNTIFS(INDIRECT($C$21&amp;D$21),$C24,INDIRECT($C$21&amp;D$22),"AWW")</f>
        <v>0</v>
      </c>
      <c r="E24" s="40">
        <f t="shared" ref="E24:H24" ca="1" si="6">COUNTIFS(INDIRECT($C$21&amp;E$21),$B24,INDIRECT($C$21&amp;E$22),"AWW")+COUNTIFS(INDIRECT($C$21&amp;E$21),$C24,INDIRECT($C$21&amp;E$22),"AWW")</f>
        <v>0</v>
      </c>
      <c r="F24" s="40">
        <f t="shared" ca="1" si="6"/>
        <v>0</v>
      </c>
      <c r="G24" s="40">
        <f t="shared" ca="1" si="6"/>
        <v>0</v>
      </c>
      <c r="H24" s="41">
        <f t="shared" ca="1" si="6"/>
        <v>0</v>
      </c>
      <c r="I24" s="70">
        <v>1</v>
      </c>
      <c r="J24" s="50">
        <f ca="1">IFERROR(VLOOKUP($C24,生産性!$B$3:$G$14,MATCH($J$23,生産性!$B$2:$G$2,0),0)*D24*$I24*$C$5/3600,0)</f>
        <v>0</v>
      </c>
      <c r="K24" s="51">
        <f ca="1">IFERROR(VLOOKUP($C24,生産性!$B$3:$G$14,MATCH($K$23,生産性!$B$2:$G$2,0),0)*E24*$I24*$C$5/3600,0)</f>
        <v>0</v>
      </c>
      <c r="L24" s="51">
        <f ca="1">IFERROR(VLOOKUP($C24,生産性!$B$3:$G$14,MATCH($L$23,生産性!$B$2:$G$2,0),0)*F24*$I24*$C$5/3600,0)</f>
        <v>0</v>
      </c>
      <c r="M24" s="51">
        <f ca="1">IFERROR(VLOOKUP($C24,生産性!$B$3:$G$14,MATCH($M$23,生産性!$B$2:$G$2,0),0)*G24*$I24*$C$5/3600,0)</f>
        <v>0</v>
      </c>
      <c r="N24" s="51">
        <f ca="1">IFERROR(VLOOKUP($C24,生産性!$B$3:$G$14,MATCH($N$23,生産性!$B$2:$G$2,0),0)*H24*$I24*$C$5/3600,0)</f>
        <v>0</v>
      </c>
      <c r="O24" s="61"/>
      <c r="P24" s="54"/>
      <c r="Q24" s="54"/>
    </row>
    <row r="25" spans="2:17" hidden="1" outlineLevel="1" x14ac:dyDescent="0.4">
      <c r="B25" s="30"/>
      <c r="C25" s="24" t="s">
        <v>22</v>
      </c>
      <c r="D25" s="40">
        <f ca="1">COUNTIFS(INDIRECT($C$21&amp;D$21),$C25,INDIRECT($C$21&amp;D$22),"AWW")</f>
        <v>0</v>
      </c>
      <c r="E25" s="42">
        <f t="shared" ref="E25:H35" ca="1" si="7">COUNTIFS(INDIRECT($C$21&amp;E$21),$C25,INDIRECT($C$21&amp;E$22),"AWW")</f>
        <v>0</v>
      </c>
      <c r="F25" s="42">
        <f t="shared" ca="1" si="7"/>
        <v>0</v>
      </c>
      <c r="G25" s="42">
        <f t="shared" ca="1" si="7"/>
        <v>0</v>
      </c>
      <c r="H25" s="43">
        <f t="shared" ca="1" si="7"/>
        <v>0</v>
      </c>
      <c r="I25" s="70">
        <v>1</v>
      </c>
      <c r="J25" s="50">
        <f ca="1">IFERROR(VLOOKUP($C25,生産性!$B$3:$G$14,MATCH($J$23,生産性!$B$2:$G$2,0),0)*D25*$I25*$C$5/3600,0)</f>
        <v>0</v>
      </c>
      <c r="K25" s="51">
        <f ca="1">IFERROR(VLOOKUP($C25,生産性!$B$3:$G$14,MATCH($K$23,生産性!$B$2:$G$2,0),0)*E25*$I25*$C$5/3600,0)</f>
        <v>0</v>
      </c>
      <c r="L25" s="51">
        <f ca="1">IFERROR(VLOOKUP($C25,生産性!$B$3:$G$14,MATCH($L$23,生産性!$B$2:$G$2,0),0)*F25*$I25*$C$5/3600,0)</f>
        <v>0</v>
      </c>
      <c r="M25" s="51">
        <f ca="1">IFERROR(VLOOKUP($C25,生産性!$B$3:$G$14,MATCH($M$23,生産性!$B$2:$G$2,0),0)*G25*$I25*$C$5/3600,0)</f>
        <v>0</v>
      </c>
      <c r="N25" s="51">
        <f ca="1">IFERROR(VLOOKUP($C25,生産性!$B$3:$G$14,MATCH($N$23,生産性!$B$2:$G$2,0),0)*H25*$I25*$C$5/3600,0)</f>
        <v>0</v>
      </c>
      <c r="O25" s="61"/>
      <c r="P25" s="72"/>
      <c r="Q25" s="55"/>
    </row>
    <row r="26" spans="2:17" hidden="1" outlineLevel="1" x14ac:dyDescent="0.4">
      <c r="B26" s="30"/>
      <c r="C26" s="24" t="s">
        <v>23</v>
      </c>
      <c r="D26" s="40">
        <f t="shared" ref="D26:D35" ca="1" si="8">COUNTIFS(INDIRECT($C$21&amp;D$21),$C26,INDIRECT($C$21&amp;D$22),"AWW")</f>
        <v>0</v>
      </c>
      <c r="E26" s="42">
        <f t="shared" ca="1" si="7"/>
        <v>0</v>
      </c>
      <c r="F26" s="42">
        <f t="shared" ca="1" si="7"/>
        <v>0</v>
      </c>
      <c r="G26" s="42">
        <f t="shared" ca="1" si="7"/>
        <v>0</v>
      </c>
      <c r="H26" s="43">
        <f t="shared" ca="1" si="7"/>
        <v>0</v>
      </c>
      <c r="I26" s="70">
        <v>1</v>
      </c>
      <c r="J26" s="50">
        <f ca="1">IFERROR(VLOOKUP($C26,生産性!$B$3:$G$14,MATCH($J$23,生産性!$B$2:$G$2,0),0)*D26*$I26*$C$5/3600,0)</f>
        <v>0</v>
      </c>
      <c r="K26" s="51">
        <f ca="1">IFERROR(VLOOKUP($C26,生産性!$B$3:$G$14,MATCH($K$23,生産性!$B$2:$G$2,0),0)*E26*$I26*$C$5/3600,0)</f>
        <v>0</v>
      </c>
      <c r="L26" s="51">
        <f ca="1">IFERROR(VLOOKUP($C26,生産性!$B$3:$G$14,MATCH($L$23,生産性!$B$2:$G$2,0),0)*F26*$I26*$C$5/3600,0)</f>
        <v>0</v>
      </c>
      <c r="M26" s="51">
        <f ca="1">IFERROR(VLOOKUP($C26,生産性!$B$3:$G$14,MATCH($M$23,生産性!$B$2:$G$2,0),0)*G26*$I26*$C$5/3600,0)</f>
        <v>0</v>
      </c>
      <c r="N26" s="51">
        <f ca="1">IFERROR(VLOOKUP($C26,生産性!$B$3:$G$14,MATCH($N$23,生産性!$B$2:$G$2,0),0)*H26*$I26*$C$5/3600,0)</f>
        <v>0</v>
      </c>
      <c r="O26" s="61"/>
      <c r="P26" s="53"/>
      <c r="Q26" s="53"/>
    </row>
    <row r="27" spans="2:17" hidden="1" outlineLevel="1" x14ac:dyDescent="0.4">
      <c r="B27" s="30"/>
      <c r="C27" s="24" t="s">
        <v>24</v>
      </c>
      <c r="D27" s="40">
        <f t="shared" ca="1" si="8"/>
        <v>0</v>
      </c>
      <c r="E27" s="42">
        <f t="shared" ca="1" si="7"/>
        <v>0</v>
      </c>
      <c r="F27" s="42">
        <f t="shared" ca="1" si="7"/>
        <v>0</v>
      </c>
      <c r="G27" s="42">
        <f t="shared" ca="1" si="7"/>
        <v>0</v>
      </c>
      <c r="H27" s="43">
        <f t="shared" ca="1" si="7"/>
        <v>0</v>
      </c>
      <c r="I27" s="70">
        <v>1</v>
      </c>
      <c r="J27" s="50">
        <f ca="1">IFERROR(VLOOKUP($C27,生産性!$B$3:$G$14,MATCH($J$23,生産性!$B$2:$G$2,0),0)*D27*$I27*$C$5/3600,0)</f>
        <v>0</v>
      </c>
      <c r="K27" s="51">
        <f ca="1">IFERROR(VLOOKUP($C27,生産性!$B$3:$G$14,MATCH($K$23,生産性!$B$2:$G$2,0),0)*E27*$I27*$C$5/3600,0)</f>
        <v>0</v>
      </c>
      <c r="L27" s="51">
        <f ca="1">IFERROR(VLOOKUP($C27,生産性!$B$3:$G$14,MATCH($L$23,生産性!$B$2:$G$2,0),0)*F27*$I27*$C$5/3600,0)</f>
        <v>0</v>
      </c>
      <c r="M27" s="51">
        <f ca="1">IFERROR(VLOOKUP($C27,生産性!$B$3:$G$14,MATCH($M$23,生産性!$B$2:$G$2,0),0)*G27*$I27*$C$5/3600,0)</f>
        <v>0</v>
      </c>
      <c r="N27" s="51">
        <f ca="1">IFERROR(VLOOKUP($C27,生産性!$B$3:$G$14,MATCH($N$23,生産性!$B$2:$G$2,0),0)*H27*$I27*$C$5/3600,0)</f>
        <v>0</v>
      </c>
      <c r="O27" s="61"/>
      <c r="P27" s="53"/>
      <c r="Q27" s="53"/>
    </row>
    <row r="28" spans="2:17" hidden="1" outlineLevel="1" x14ac:dyDescent="0.4">
      <c r="B28" s="30"/>
      <c r="C28" s="24" t="s">
        <v>25</v>
      </c>
      <c r="D28" s="40">
        <f t="shared" ca="1" si="8"/>
        <v>0</v>
      </c>
      <c r="E28" s="42">
        <f t="shared" ca="1" si="7"/>
        <v>0</v>
      </c>
      <c r="F28" s="42">
        <f t="shared" ca="1" si="7"/>
        <v>0</v>
      </c>
      <c r="G28" s="42">
        <f t="shared" ca="1" si="7"/>
        <v>0</v>
      </c>
      <c r="H28" s="43">
        <f t="shared" ca="1" si="7"/>
        <v>0</v>
      </c>
      <c r="I28" s="70">
        <v>1</v>
      </c>
      <c r="J28" s="50">
        <f ca="1">IFERROR(VLOOKUP($C28,生産性!$B$3:$G$14,MATCH($J$23,生産性!$B$2:$G$2,0),0)*D28*$I28*$C$5/3600,0)</f>
        <v>0</v>
      </c>
      <c r="K28" s="51">
        <f ca="1">IFERROR(VLOOKUP($C28,生産性!$B$3:$G$14,MATCH($K$23,生産性!$B$2:$G$2,0),0)*E28*$I28*$C$5/3600,0)</f>
        <v>0</v>
      </c>
      <c r="L28" s="51">
        <f ca="1">IFERROR(VLOOKUP($C28,生産性!$B$3:$G$14,MATCH($L$23,生産性!$B$2:$G$2,0),0)*F28*$I28*$C$5/3600,0)</f>
        <v>0</v>
      </c>
      <c r="M28" s="51">
        <f ca="1">IFERROR(VLOOKUP($C28,生産性!$B$3:$G$14,MATCH($M$23,生産性!$B$2:$G$2,0),0)*G28*$I28*$C$5/3600,0)</f>
        <v>0</v>
      </c>
      <c r="N28" s="51">
        <f ca="1">IFERROR(VLOOKUP($C28,生産性!$B$3:$G$14,MATCH($N$23,生産性!$B$2:$G$2,0),0)*H28*$I28*$C$5/3600,0)</f>
        <v>0</v>
      </c>
      <c r="O28" s="61"/>
      <c r="P28" s="53"/>
      <c r="Q28" s="53"/>
    </row>
    <row r="29" spans="2:17" hidden="1" outlineLevel="1" x14ac:dyDescent="0.4">
      <c r="B29" s="30"/>
      <c r="C29" s="24" t="s">
        <v>26</v>
      </c>
      <c r="D29" s="40">
        <f t="shared" ca="1" si="8"/>
        <v>0</v>
      </c>
      <c r="E29" s="42">
        <f t="shared" ca="1" si="7"/>
        <v>0</v>
      </c>
      <c r="F29" s="42">
        <f t="shared" ca="1" si="7"/>
        <v>0</v>
      </c>
      <c r="G29" s="42">
        <f t="shared" ca="1" si="7"/>
        <v>0</v>
      </c>
      <c r="H29" s="43">
        <f t="shared" ca="1" si="7"/>
        <v>0</v>
      </c>
      <c r="I29" s="70">
        <v>1</v>
      </c>
      <c r="J29" s="50">
        <f ca="1">IFERROR(VLOOKUP($C29,生産性!$B$3:$G$14,MATCH($J$23,生産性!$B$2:$G$2,0),0)*D29*$I29*$C$5/3600,0)</f>
        <v>0</v>
      </c>
      <c r="K29" s="51">
        <f ca="1">IFERROR(VLOOKUP($C29,生産性!$B$3:$G$14,MATCH($K$23,生産性!$B$2:$G$2,0),0)*E29*$I29*$C$5/3600,0)</f>
        <v>0</v>
      </c>
      <c r="L29" s="51">
        <f ca="1">IFERROR(VLOOKUP($C29,生産性!$B$3:$G$14,MATCH($L$23,生産性!$B$2:$G$2,0),0)*F29*$I29*$C$5/3600,0)</f>
        <v>0</v>
      </c>
      <c r="M29" s="51">
        <f ca="1">IFERROR(VLOOKUP($C29,生産性!$B$3:$G$14,MATCH($M$23,生産性!$B$2:$G$2,0),0)*G29*$I29*$C$5/3600,0)</f>
        <v>0</v>
      </c>
      <c r="N29" s="51">
        <f ca="1">IFERROR(VLOOKUP($C29,生産性!$B$3:$G$14,MATCH($N$23,生産性!$B$2:$G$2,0),0)*H29*$I29*$C$5/3600,0)</f>
        <v>0</v>
      </c>
      <c r="O29" s="61"/>
      <c r="P29" s="53"/>
      <c r="Q29" s="53"/>
    </row>
    <row r="30" spans="2:17" hidden="1" outlineLevel="1" x14ac:dyDescent="0.4">
      <c r="B30" s="30"/>
      <c r="C30" s="24" t="s">
        <v>27</v>
      </c>
      <c r="D30" s="40">
        <f t="shared" ca="1" si="8"/>
        <v>0</v>
      </c>
      <c r="E30" s="42">
        <f t="shared" ca="1" si="7"/>
        <v>0</v>
      </c>
      <c r="F30" s="42">
        <f t="shared" ca="1" si="7"/>
        <v>0</v>
      </c>
      <c r="G30" s="42">
        <f t="shared" ca="1" si="7"/>
        <v>0</v>
      </c>
      <c r="H30" s="43">
        <f t="shared" ca="1" si="7"/>
        <v>0</v>
      </c>
      <c r="I30" s="70">
        <v>1</v>
      </c>
      <c r="J30" s="50">
        <f ca="1">IFERROR(VLOOKUP($C30,生産性!$B$3:$G$14,MATCH($J$23,生産性!$B$2:$G$2,0),0)*D30*$I30*$C$5/3600,0)</f>
        <v>0</v>
      </c>
      <c r="K30" s="51">
        <f ca="1">IFERROR(VLOOKUP($C30,生産性!$B$3:$G$14,MATCH($K$23,生産性!$B$2:$G$2,0),0)*E30*$I30*$C$5/3600,0)</f>
        <v>0</v>
      </c>
      <c r="L30" s="51">
        <f ca="1">IFERROR(VLOOKUP($C30,生産性!$B$3:$G$14,MATCH($L$23,生産性!$B$2:$G$2,0),0)*F30*$I30*$C$5/3600,0)</f>
        <v>0</v>
      </c>
      <c r="M30" s="51">
        <f ca="1">IFERROR(VLOOKUP($C30,生産性!$B$3:$G$14,MATCH($M$23,生産性!$B$2:$G$2,0),0)*G30*$I30*$C$5/3600,0)</f>
        <v>0</v>
      </c>
      <c r="N30" s="51">
        <f ca="1">IFERROR(VLOOKUP($C30,生産性!$B$3:$G$14,MATCH($N$23,生産性!$B$2:$G$2,0),0)*H30*$I30*$C$5/3600,0)</f>
        <v>0</v>
      </c>
      <c r="O30" s="61"/>
      <c r="P30" s="53"/>
      <c r="Q30" s="53"/>
    </row>
    <row r="31" spans="2:17" hidden="1" outlineLevel="1" x14ac:dyDescent="0.4">
      <c r="B31" s="30"/>
      <c r="C31" s="24" t="s">
        <v>28</v>
      </c>
      <c r="D31" s="40">
        <f t="shared" ca="1" si="8"/>
        <v>0</v>
      </c>
      <c r="E31" s="42">
        <f t="shared" ca="1" si="7"/>
        <v>0</v>
      </c>
      <c r="F31" s="42">
        <f t="shared" ca="1" si="7"/>
        <v>0</v>
      </c>
      <c r="G31" s="42">
        <f t="shared" ca="1" si="7"/>
        <v>0</v>
      </c>
      <c r="H31" s="43">
        <f t="shared" ca="1" si="7"/>
        <v>0</v>
      </c>
      <c r="I31" s="70">
        <v>1</v>
      </c>
      <c r="J31" s="50">
        <f ca="1">IFERROR(VLOOKUP($C31,生産性!$B$3:$G$14,MATCH($J$23,生産性!$B$2:$G$2,0),0)*D31*$I31*$C$5/3600,0)</f>
        <v>0</v>
      </c>
      <c r="K31" s="51">
        <f ca="1">IFERROR(VLOOKUP($C31,生産性!$B$3:$G$14,MATCH($K$23,生産性!$B$2:$G$2,0),0)*E31*$I31*$C$5/3600,0)</f>
        <v>0</v>
      </c>
      <c r="L31" s="51">
        <f ca="1">IFERROR(VLOOKUP($C31,生産性!$B$3:$G$14,MATCH($L$23,生産性!$B$2:$G$2,0),0)*F31*$I31*$C$5/3600,0)</f>
        <v>0</v>
      </c>
      <c r="M31" s="51">
        <f ca="1">IFERROR(VLOOKUP($C31,生産性!$B$3:$G$14,MATCH($M$23,生産性!$B$2:$G$2,0),0)*G31*$I31*$C$5/3600,0)</f>
        <v>0</v>
      </c>
      <c r="N31" s="51">
        <f ca="1">IFERROR(VLOOKUP($C31,生産性!$B$3:$G$14,MATCH($N$23,生産性!$B$2:$G$2,0),0)*H31*$I31*$C$5/3600,0)</f>
        <v>0</v>
      </c>
      <c r="O31" s="61"/>
      <c r="P31" s="53"/>
      <c r="Q31" s="53"/>
    </row>
    <row r="32" spans="2:17" hidden="1" outlineLevel="1" x14ac:dyDescent="0.4">
      <c r="B32" s="30"/>
      <c r="C32" s="24" t="s">
        <v>29</v>
      </c>
      <c r="D32" s="40">
        <f t="shared" ca="1" si="8"/>
        <v>0</v>
      </c>
      <c r="E32" s="42">
        <f t="shared" ca="1" si="7"/>
        <v>0</v>
      </c>
      <c r="F32" s="42">
        <f t="shared" ca="1" si="7"/>
        <v>0</v>
      </c>
      <c r="G32" s="42">
        <f t="shared" ca="1" si="7"/>
        <v>0</v>
      </c>
      <c r="H32" s="43">
        <f t="shared" ca="1" si="7"/>
        <v>0</v>
      </c>
      <c r="I32" s="70">
        <v>1</v>
      </c>
      <c r="J32" s="50">
        <f ca="1">IFERROR(VLOOKUP($C32,生産性!$B$3:$G$14,MATCH($J$23,生産性!$B$2:$G$2,0),0)*D32*$I32*$C$5/3600,0)</f>
        <v>0</v>
      </c>
      <c r="K32" s="51">
        <f ca="1">IFERROR(VLOOKUP($C32,生産性!$B$3:$G$14,MATCH($K$23,生産性!$B$2:$G$2,0),0)*E32*$I32*$C$5/3600,0)</f>
        <v>0</v>
      </c>
      <c r="L32" s="51">
        <f ca="1">IFERROR(VLOOKUP($C32,生産性!$B$3:$G$14,MATCH($L$23,生産性!$B$2:$G$2,0),0)*F32*$I32*$C$5/3600,0)</f>
        <v>0</v>
      </c>
      <c r="M32" s="51">
        <f ca="1">IFERROR(VLOOKUP($C32,生産性!$B$3:$G$14,MATCH($M$23,生産性!$B$2:$G$2,0),0)*G32*$I32*$C$5/3600,0)</f>
        <v>0</v>
      </c>
      <c r="N32" s="51">
        <f ca="1">IFERROR(VLOOKUP($C32,生産性!$B$3:$G$14,MATCH($N$23,生産性!$B$2:$G$2,0),0)*H32*$I32*$C$5/3600,0)</f>
        <v>0</v>
      </c>
      <c r="O32" s="61"/>
      <c r="P32" s="53"/>
      <c r="Q32" s="53"/>
    </row>
    <row r="33" spans="2:17" hidden="1" outlineLevel="1" x14ac:dyDescent="0.4">
      <c r="B33" s="30"/>
      <c r="C33" s="24" t="s">
        <v>30</v>
      </c>
      <c r="D33" s="40">
        <f t="shared" ca="1" si="8"/>
        <v>0</v>
      </c>
      <c r="E33" s="42">
        <f t="shared" ca="1" si="7"/>
        <v>0</v>
      </c>
      <c r="F33" s="42">
        <f t="shared" ca="1" si="7"/>
        <v>0</v>
      </c>
      <c r="G33" s="42">
        <f t="shared" ca="1" si="7"/>
        <v>0</v>
      </c>
      <c r="H33" s="43">
        <f t="shared" ca="1" si="7"/>
        <v>0</v>
      </c>
      <c r="I33" s="70">
        <v>1</v>
      </c>
      <c r="J33" s="50">
        <f ca="1">IFERROR(VLOOKUP($C33,生産性!$B$3:$G$14,MATCH($J$23,生産性!$B$2:$G$2,0),0)*D33*$I33*$C$5/3600,0)</f>
        <v>0</v>
      </c>
      <c r="K33" s="51">
        <f ca="1">IFERROR(VLOOKUP($C33,生産性!$B$3:$G$14,MATCH($K$23,生産性!$B$2:$G$2,0),0)*E33*$I33*$C$5/3600,0)</f>
        <v>0</v>
      </c>
      <c r="L33" s="51">
        <f ca="1">IFERROR(VLOOKUP($C33,生産性!$B$3:$G$14,MATCH($L$23,生産性!$B$2:$G$2,0),0)*F33*$I33*$C$5/3600,0)</f>
        <v>0</v>
      </c>
      <c r="M33" s="51">
        <f ca="1">IFERROR(VLOOKUP($C33,生産性!$B$3:$G$14,MATCH($M$23,生産性!$B$2:$G$2,0),0)*G33*$I33*$C$5/3600,0)</f>
        <v>0</v>
      </c>
      <c r="N33" s="51">
        <f ca="1">IFERROR(VLOOKUP($C33,生産性!$B$3:$G$14,MATCH($N$23,生産性!$B$2:$G$2,0),0)*H33*$I33*$C$5/3600,0)</f>
        <v>0</v>
      </c>
      <c r="O33" s="61"/>
      <c r="P33" s="53"/>
      <c r="Q33" s="53"/>
    </row>
    <row r="34" spans="2:17" hidden="1" outlineLevel="1" x14ac:dyDescent="0.4">
      <c r="B34" s="30"/>
      <c r="C34" s="24" t="s">
        <v>31</v>
      </c>
      <c r="D34" s="40">
        <f t="shared" ca="1" si="8"/>
        <v>0</v>
      </c>
      <c r="E34" s="42">
        <f t="shared" ca="1" si="7"/>
        <v>0</v>
      </c>
      <c r="F34" s="42">
        <f t="shared" ca="1" si="7"/>
        <v>0</v>
      </c>
      <c r="G34" s="42">
        <f t="shared" ca="1" si="7"/>
        <v>0</v>
      </c>
      <c r="H34" s="43">
        <f t="shared" ca="1" si="7"/>
        <v>0</v>
      </c>
      <c r="I34" s="70">
        <v>1</v>
      </c>
      <c r="J34" s="50">
        <f ca="1">IFERROR(VLOOKUP($C34,生産性!$B$3:$G$14,MATCH($J$23,生産性!$B$2:$G$2,0),0)*D34*$I34*$C$5/3600,0)</f>
        <v>0</v>
      </c>
      <c r="K34" s="51">
        <f ca="1">IFERROR(VLOOKUP($C34,生産性!$B$3:$G$14,MATCH($K$23,生産性!$B$2:$G$2,0),0)*E34*$I34*$C$5/3600,0)</f>
        <v>0</v>
      </c>
      <c r="L34" s="51">
        <f ca="1">IFERROR(VLOOKUP($C34,生産性!$B$3:$G$14,MATCH($L$23,生産性!$B$2:$G$2,0),0)*F34*$I34*$C$5/3600,0)</f>
        <v>0</v>
      </c>
      <c r="M34" s="51">
        <f ca="1">IFERROR(VLOOKUP($C34,生産性!$B$3:$G$14,MATCH($M$23,生産性!$B$2:$G$2,0),0)*G34*$I34*$C$5/3600,0)</f>
        <v>0</v>
      </c>
      <c r="N34" s="51">
        <f ca="1">IFERROR(VLOOKUP($C34,生産性!$B$3:$G$14,MATCH($N$23,生産性!$B$2:$G$2,0),0)*H34*$I34*$C$5/3600,0)</f>
        <v>0</v>
      </c>
      <c r="O34" s="61"/>
      <c r="P34" s="53"/>
      <c r="Q34" s="53"/>
    </row>
    <row r="35" spans="2:17" ht="19.5" hidden="1" outlineLevel="1" thickBot="1" x14ac:dyDescent="0.45">
      <c r="B35" s="30"/>
      <c r="C35" s="27" t="s">
        <v>32</v>
      </c>
      <c r="D35" s="44">
        <f t="shared" ca="1" si="8"/>
        <v>0</v>
      </c>
      <c r="E35" s="45">
        <f t="shared" ca="1" si="7"/>
        <v>0</v>
      </c>
      <c r="F35" s="45">
        <f t="shared" ca="1" si="7"/>
        <v>0</v>
      </c>
      <c r="G35" s="45">
        <f t="shared" ca="1" si="7"/>
        <v>0</v>
      </c>
      <c r="H35" s="46">
        <f t="shared" ca="1" si="7"/>
        <v>0</v>
      </c>
      <c r="I35" s="71">
        <v>1</v>
      </c>
      <c r="J35" s="80">
        <f ca="1">IFERROR(VLOOKUP($C35,生産性!$B$3:$G$14,MATCH($J$23,生産性!$B$2:$G$2,0),0)*D35*$I35*$C$5/3600,0)</f>
        <v>0</v>
      </c>
      <c r="K35" s="56">
        <f ca="1">IFERROR(VLOOKUP($C35,生産性!$B$3:$G$14,MATCH($K$23,生産性!$B$2:$G$2,0),0)*E35*$I35*$C$5/3600,0)</f>
        <v>0</v>
      </c>
      <c r="L35" s="56">
        <f ca="1">IFERROR(VLOOKUP($C35,生産性!$B$3:$G$14,MATCH($L$23,生産性!$B$2:$G$2,0),0)*F35*$I35*$C$5/3600,0)</f>
        <v>0</v>
      </c>
      <c r="M35" s="56">
        <f ca="1">IFERROR(VLOOKUP($C35,生産性!$B$3:$G$14,MATCH($M$23,生産性!$B$2:$G$2,0),0)*G35*$I35*$C$5/3600,0)</f>
        <v>0</v>
      </c>
      <c r="N35" s="56">
        <f ca="1">IFERROR(VLOOKUP($C35,生産性!$B$3:$G$14,MATCH($N$23,生産性!$B$2:$G$2,0),0)*H35*$I35*$C$5/3600,0)</f>
        <v>0</v>
      </c>
      <c r="O35" s="61"/>
      <c r="P35" s="28"/>
      <c r="Q35" s="28"/>
    </row>
    <row r="36" spans="2:17" ht="19.5" hidden="1" outlineLevel="1" thickTop="1" x14ac:dyDescent="0.4">
      <c r="B36" s="30"/>
      <c r="C36" s="29" t="s">
        <v>51</v>
      </c>
      <c r="D36" s="47">
        <f ca="1">SUM(D24:D35)</f>
        <v>0</v>
      </c>
      <c r="E36" s="48">
        <f t="shared" ref="E36:H36" ca="1" si="9">SUM(E24:E35)</f>
        <v>0</v>
      </c>
      <c r="F36" s="48">
        <f t="shared" ca="1" si="9"/>
        <v>0</v>
      </c>
      <c r="G36" s="48">
        <f t="shared" ca="1" si="9"/>
        <v>0</v>
      </c>
      <c r="H36" s="48">
        <f t="shared" ca="1" si="9"/>
        <v>0</v>
      </c>
      <c r="I36" s="58"/>
      <c r="J36" s="57">
        <f t="shared" ref="J36:N36" ca="1" si="10">SUM(J24:J35)</f>
        <v>0</v>
      </c>
      <c r="K36" s="57">
        <f t="shared" ca="1" si="10"/>
        <v>0</v>
      </c>
      <c r="L36" s="57">
        <f t="shared" ca="1" si="10"/>
        <v>0</v>
      </c>
      <c r="M36" s="57">
        <f t="shared" ca="1" si="10"/>
        <v>0</v>
      </c>
      <c r="N36" s="57">
        <f t="shared" ca="1" si="10"/>
        <v>0</v>
      </c>
      <c r="O36" s="61"/>
      <c r="P36" s="57">
        <f ca="1">SUM(J36:N36)/$P$3</f>
        <v>0</v>
      </c>
      <c r="Q36" s="57">
        <f ca="1">P36/$Q$3</f>
        <v>0</v>
      </c>
    </row>
    <row r="37" spans="2:17" hidden="1" outlineLevel="1" x14ac:dyDescent="0.4"/>
    <row r="38" spans="2:17" collapsed="1" x14ac:dyDescent="0.4">
      <c r="B38" s="62" t="s">
        <v>58</v>
      </c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</row>
    <row r="39" spans="2:17" x14ac:dyDescent="0.4">
      <c r="B39" s="62"/>
      <c r="C39" s="23" t="s">
        <v>33</v>
      </c>
      <c r="D39" s="23" t="s">
        <v>34</v>
      </c>
      <c r="E39" s="23" t="s">
        <v>35</v>
      </c>
      <c r="F39" s="23" t="s">
        <v>36</v>
      </c>
      <c r="G39" s="23" t="s">
        <v>37</v>
      </c>
      <c r="H39" s="23" t="s">
        <v>38</v>
      </c>
    </row>
    <row r="40" spans="2:17" ht="19.5" thickBot="1" x14ac:dyDescent="0.45">
      <c r="B40" s="62"/>
      <c r="C40" s="22" t="s">
        <v>11</v>
      </c>
      <c r="D40" s="23" t="s">
        <v>52</v>
      </c>
      <c r="E40" s="23" t="s">
        <v>53</v>
      </c>
      <c r="F40" s="23" t="s">
        <v>54</v>
      </c>
      <c r="G40" s="23" t="s">
        <v>55</v>
      </c>
      <c r="H40" s="23" t="s">
        <v>56</v>
      </c>
      <c r="J40" s="22" t="s">
        <v>12</v>
      </c>
    </row>
    <row r="41" spans="2:17" ht="19.5" thickBot="1" x14ac:dyDescent="0.45">
      <c r="B41" s="62"/>
      <c r="C41" s="69">
        <f>C23</f>
        <v>30722</v>
      </c>
      <c r="D41" s="25" t="s">
        <v>13</v>
      </c>
      <c r="E41" s="25" t="s">
        <v>14</v>
      </c>
      <c r="F41" s="25" t="s">
        <v>15</v>
      </c>
      <c r="G41" s="25" t="s">
        <v>16</v>
      </c>
      <c r="H41" s="25" t="s">
        <v>17</v>
      </c>
      <c r="I41" s="34" t="s">
        <v>4</v>
      </c>
      <c r="J41" s="25" t="s">
        <v>13</v>
      </c>
      <c r="K41" s="25" t="s">
        <v>14</v>
      </c>
      <c r="L41" s="25" t="s">
        <v>15</v>
      </c>
      <c r="M41" s="25" t="s">
        <v>16</v>
      </c>
      <c r="N41" s="25" t="s">
        <v>17</v>
      </c>
      <c r="O41" s="59"/>
      <c r="P41" s="26" t="s">
        <v>18</v>
      </c>
      <c r="Q41" s="26" t="s">
        <v>19</v>
      </c>
    </row>
    <row r="42" spans="2:17" ht="19.5" thickTop="1" x14ac:dyDescent="0.4">
      <c r="B42" s="63" t="s">
        <v>20</v>
      </c>
      <c r="C42" s="24" t="s">
        <v>21</v>
      </c>
      <c r="D42" s="40">
        <f ca="1">COUNTIFS(INDIRECT($C$21&amp;D$21),$B42,INDIRECT($C$21&amp;D$22),"NE")+COUNTIFS(INDIRECT($C$21&amp;D$21),$C42,INDIRECT($C$21&amp;D$22),"NE")</f>
        <v>9</v>
      </c>
      <c r="E42" s="40">
        <f ca="1">COUNTIFS(INDIRECT($C$21&amp;E$21),$B42,INDIRECT($C$21&amp;E$22),"NE")+COUNTIFS(INDIRECT($C$21&amp;E$21),$C42,INDIRECT($C$21&amp;E$22),"NE")</f>
        <v>10</v>
      </c>
      <c r="F42" s="40">
        <f ca="1">COUNTIFS(INDIRECT($C$21&amp;F$21),$B42,INDIRECT($C$21&amp;F$22),"NE")+COUNTIFS(INDIRECT($C$21&amp;F$21),$C42,INDIRECT($C$21&amp;F$22),"NE")</f>
        <v>17</v>
      </c>
      <c r="G42" s="40">
        <f ca="1">COUNTIFS(INDIRECT($C$21&amp;G$21),$B42,INDIRECT($C$21&amp;G$22),"NE")+COUNTIFS(INDIRECT($C$21&amp;G$21),$C42,INDIRECT($C$21&amp;G$22),"NE")</f>
        <v>0</v>
      </c>
      <c r="H42" s="41">
        <f ca="1">COUNTIFS(INDIRECT($C$21&amp;H$21),$B42,INDIRECT($C$21&amp;H$22),"NE")+COUNTIFS(INDIRECT($C$21&amp;H$21),$C42,INDIRECT($C$21&amp;H$22),"NE")</f>
        <v>0</v>
      </c>
      <c r="I42" s="70">
        <v>1</v>
      </c>
      <c r="J42" s="50">
        <f ca="1">IFERROR(VLOOKUP($C42,生産性!$B$3:$G$14,MATCH($J$41,生産性!$B$2:$G$2,0),0)*D42*$I42*$C$5/3600,0)</f>
        <v>70.24474092500526</v>
      </c>
      <c r="K42" s="51">
        <f ca="1">IFERROR(VLOOKUP($C42,生産性!$B$3:$G$14,MATCH($K$41,生産性!$B$2:$G$2,0),0)*E42*$I42*$C$5/3600,0)</f>
        <v>78.049712138894748</v>
      </c>
      <c r="L42" s="51">
        <f ca="1">IFERROR(VLOOKUP($C42,生産性!$B$3:$G$14,MATCH($L$41,生産性!$B$2:$G$2,0),0)*F42*$I42*$C$5/3600,0)</f>
        <v>132.68451063612105</v>
      </c>
      <c r="M42" s="51">
        <f ca="1">IFERROR(VLOOKUP($C42,生産性!$B$3:$G$14,MATCH($M$41,生産性!$B$2:$G$2,0),0)*G42*$I42*$C$5/3600,0)</f>
        <v>0</v>
      </c>
      <c r="N42" s="51">
        <f ca="1">IFERROR(VLOOKUP($C42,生産性!$B$3:$G$14,MATCH($N$41,生産性!$B$2:$G$2,0),0)*H42*$I42*$C$5/3600,0)</f>
        <v>0</v>
      </c>
      <c r="O42" s="61"/>
      <c r="P42" s="54"/>
      <c r="Q42" s="54"/>
    </row>
    <row r="43" spans="2:17" x14ac:dyDescent="0.4">
      <c r="B43" s="62"/>
      <c r="C43" s="24" t="s">
        <v>22</v>
      </c>
      <c r="D43" s="40">
        <f t="shared" ref="D43:H53" ca="1" si="11">COUNTIFS(INDIRECT($C$21&amp;D$21),$C43,INDIRECT($C$21&amp;D$22),"NE")</f>
        <v>1</v>
      </c>
      <c r="E43" s="42">
        <f t="shared" ca="1" si="11"/>
        <v>6</v>
      </c>
      <c r="F43" s="42">
        <f t="shared" ca="1" si="11"/>
        <v>9</v>
      </c>
      <c r="G43" s="42">
        <f t="shared" ca="1" si="11"/>
        <v>0</v>
      </c>
      <c r="H43" s="43">
        <f t="shared" ca="1" si="11"/>
        <v>0</v>
      </c>
      <c r="I43" s="70">
        <v>1</v>
      </c>
      <c r="J43" s="50">
        <f ca="1">IFERROR(VLOOKUP($C43,生産性!$B$3:$G$14,MATCH($J$41,生産性!$B$2:$G$2,0),0)*D43*$I43*$C$5/3600,0)</f>
        <v>10.658524461844468</v>
      </c>
      <c r="K43" s="51">
        <f ca="1">IFERROR(VLOOKUP($C43,生産性!$B$3:$G$14,MATCH($K$41,生産性!$B$2:$G$2,0),0)*E43*$I43*$C$5/3600,0)</f>
        <v>63.95114677106681</v>
      </c>
      <c r="L43" s="51">
        <f ca="1">IFERROR(VLOOKUP($C43,生産性!$B$3:$G$14,MATCH($L$41,生産性!$B$2:$G$2,0),0)*F43*$I43*$C$5/3600,0)</f>
        <v>95.926720156600226</v>
      </c>
      <c r="M43" s="51">
        <f ca="1">IFERROR(VLOOKUP($C43,生産性!$B$3:$G$14,MATCH($M$41,生産性!$B$2:$G$2,0),0)*G43*$I43*$C$5/3600,0)</f>
        <v>0</v>
      </c>
      <c r="N43" s="51">
        <f ca="1">IFERROR(VLOOKUP($C43,生産性!$B$3:$G$14,MATCH($N$41,生産性!$B$2:$G$2,0),0)*H43*$I43*$C$5/3600,0)</f>
        <v>0</v>
      </c>
      <c r="O43" s="61"/>
      <c r="P43" s="72"/>
      <c r="Q43" s="55"/>
    </row>
    <row r="44" spans="2:17" x14ac:dyDescent="0.4">
      <c r="B44" s="62"/>
      <c r="C44" s="24" t="s">
        <v>23</v>
      </c>
      <c r="D44" s="40">
        <f t="shared" ca="1" si="11"/>
        <v>0</v>
      </c>
      <c r="E44" s="42">
        <f t="shared" ca="1" si="11"/>
        <v>0</v>
      </c>
      <c r="F44" s="42">
        <f t="shared" ca="1" si="11"/>
        <v>0</v>
      </c>
      <c r="G44" s="42">
        <f t="shared" ca="1" si="11"/>
        <v>0</v>
      </c>
      <c r="H44" s="43">
        <f t="shared" ca="1" si="11"/>
        <v>0</v>
      </c>
      <c r="I44" s="70">
        <v>1</v>
      </c>
      <c r="J44" s="50">
        <f ca="1">IFERROR(VLOOKUP($C44,生産性!$B$3:$G$14,MATCH($J$41,生産性!$B$2:$G$2,0),0)*D44*$I44*$C$5/3600,0)</f>
        <v>0</v>
      </c>
      <c r="K44" s="51">
        <f ca="1">IFERROR(VLOOKUP($C44,生産性!$B$3:$G$14,MATCH($K$41,生産性!$B$2:$G$2,0),0)*E44*$I44*$C$5/3600,0)</f>
        <v>0</v>
      </c>
      <c r="L44" s="51">
        <f ca="1">IFERROR(VLOOKUP($C44,生産性!$B$3:$G$14,MATCH($L$41,生産性!$B$2:$G$2,0),0)*F44*$I44*$C$5/3600,0)</f>
        <v>0</v>
      </c>
      <c r="M44" s="51">
        <f ca="1">IFERROR(VLOOKUP($C44,生産性!$B$3:$G$14,MATCH($M$41,生産性!$B$2:$G$2,0),0)*G44*$I44*$C$5/3600,0)</f>
        <v>0</v>
      </c>
      <c r="N44" s="51">
        <f ca="1">IFERROR(VLOOKUP($C44,生産性!$B$3:$G$14,MATCH($N$41,生産性!$B$2:$G$2,0),0)*H44*$I44*$C$5/3600,0)</f>
        <v>0</v>
      </c>
      <c r="O44" s="61"/>
      <c r="P44" s="53"/>
      <c r="Q44" s="53"/>
    </row>
    <row r="45" spans="2:17" x14ac:dyDescent="0.4">
      <c r="B45" s="62"/>
      <c r="C45" s="24" t="s">
        <v>24</v>
      </c>
      <c r="D45" s="40">
        <f t="shared" ca="1" si="11"/>
        <v>0</v>
      </c>
      <c r="E45" s="42">
        <f t="shared" ca="1" si="11"/>
        <v>0</v>
      </c>
      <c r="F45" s="42">
        <f t="shared" ca="1" si="11"/>
        <v>0</v>
      </c>
      <c r="G45" s="42">
        <f t="shared" ca="1" si="11"/>
        <v>0</v>
      </c>
      <c r="H45" s="43">
        <f t="shared" ca="1" si="11"/>
        <v>0</v>
      </c>
      <c r="I45" s="70">
        <v>1</v>
      </c>
      <c r="J45" s="50">
        <f ca="1">IFERROR(VLOOKUP($C45,生産性!$B$3:$G$14,MATCH($J$41,生産性!$B$2:$G$2,0),0)*D45*$I45*$C$5/3600,0)</f>
        <v>0</v>
      </c>
      <c r="K45" s="51">
        <f ca="1">IFERROR(VLOOKUP($C45,生産性!$B$3:$G$14,MATCH($K$41,生産性!$B$2:$G$2,0),0)*E45*$I45*$C$5/3600,0)</f>
        <v>0</v>
      </c>
      <c r="L45" s="51">
        <f ca="1">IFERROR(VLOOKUP($C45,生産性!$B$3:$G$14,MATCH($L$41,生産性!$B$2:$G$2,0),0)*F45*$I45*$C$5/3600,0)</f>
        <v>0</v>
      </c>
      <c r="M45" s="51">
        <f ca="1">IFERROR(VLOOKUP($C45,生産性!$B$3:$G$14,MATCH($M$41,生産性!$B$2:$G$2,0),0)*G45*$I45*$C$5/3600,0)</f>
        <v>0</v>
      </c>
      <c r="N45" s="51">
        <f ca="1">IFERROR(VLOOKUP($C45,生産性!$B$3:$G$14,MATCH($N$41,生産性!$B$2:$G$2,0),0)*H45*$I45*$C$5/3600,0)</f>
        <v>0</v>
      </c>
      <c r="O45" s="61"/>
      <c r="P45" s="53"/>
      <c r="Q45" s="53"/>
    </row>
    <row r="46" spans="2:17" x14ac:dyDescent="0.4">
      <c r="B46" s="62"/>
      <c r="C46" s="24" t="s">
        <v>25</v>
      </c>
      <c r="D46" s="40">
        <f t="shared" ca="1" si="11"/>
        <v>0</v>
      </c>
      <c r="E46" s="42">
        <f t="shared" ca="1" si="11"/>
        <v>0</v>
      </c>
      <c r="F46" s="42">
        <f t="shared" ca="1" si="11"/>
        <v>0</v>
      </c>
      <c r="G46" s="42">
        <f t="shared" ca="1" si="11"/>
        <v>0</v>
      </c>
      <c r="H46" s="43">
        <f t="shared" ca="1" si="11"/>
        <v>0</v>
      </c>
      <c r="I46" s="70">
        <v>1</v>
      </c>
      <c r="J46" s="50">
        <f ca="1">IFERROR(VLOOKUP($C46,生産性!$B$3:$G$14,MATCH($J$41,生産性!$B$2:$G$2,0),0)*D46*$I46*$C$5/3600,0)</f>
        <v>0</v>
      </c>
      <c r="K46" s="51">
        <f ca="1">IFERROR(VLOOKUP($C46,生産性!$B$3:$G$14,MATCH($K$41,生産性!$B$2:$G$2,0),0)*E46*$I46*$C$5/3600,0)</f>
        <v>0</v>
      </c>
      <c r="L46" s="51">
        <f ca="1">IFERROR(VLOOKUP($C46,生産性!$B$3:$G$14,MATCH($L$41,生産性!$B$2:$G$2,0),0)*F46*$I46*$C$5/3600,0)</f>
        <v>0</v>
      </c>
      <c r="M46" s="51">
        <f ca="1">IFERROR(VLOOKUP($C46,生産性!$B$3:$G$14,MATCH($M$41,生産性!$B$2:$G$2,0),0)*G46*$I46*$C$5/3600,0)</f>
        <v>0</v>
      </c>
      <c r="N46" s="51">
        <f ca="1">IFERROR(VLOOKUP($C46,生産性!$B$3:$G$14,MATCH($N$41,生産性!$B$2:$G$2,0),0)*H46*$I46*$C$5/3600,0)</f>
        <v>0</v>
      </c>
      <c r="O46" s="61"/>
      <c r="P46" s="53"/>
      <c r="Q46" s="53"/>
    </row>
    <row r="47" spans="2:17" x14ac:dyDescent="0.4">
      <c r="B47" s="62"/>
      <c r="C47" s="24" t="s">
        <v>26</v>
      </c>
      <c r="D47" s="40">
        <f t="shared" ca="1" si="11"/>
        <v>0</v>
      </c>
      <c r="E47" s="42">
        <f t="shared" ca="1" si="11"/>
        <v>0</v>
      </c>
      <c r="F47" s="42">
        <f t="shared" ca="1" si="11"/>
        <v>0</v>
      </c>
      <c r="G47" s="42">
        <f t="shared" ca="1" si="11"/>
        <v>0</v>
      </c>
      <c r="H47" s="43">
        <f t="shared" ca="1" si="11"/>
        <v>0</v>
      </c>
      <c r="I47" s="70">
        <v>1</v>
      </c>
      <c r="J47" s="50">
        <f ca="1">IFERROR(VLOOKUP($C47,生産性!$B$3:$G$14,MATCH($J$41,生産性!$B$2:$G$2,0),0)*D47*$I47*$C$5/3600,0)</f>
        <v>0</v>
      </c>
      <c r="K47" s="51">
        <f ca="1">IFERROR(VLOOKUP($C47,生産性!$B$3:$G$14,MATCH($K$41,生産性!$B$2:$G$2,0),0)*E47*$I47*$C$5/3600,0)</f>
        <v>0</v>
      </c>
      <c r="L47" s="51">
        <f ca="1">IFERROR(VLOOKUP($C47,生産性!$B$3:$G$14,MATCH($L$41,生産性!$B$2:$G$2,0),0)*F47*$I47*$C$5/3600,0)</f>
        <v>0</v>
      </c>
      <c r="M47" s="51">
        <f ca="1">IFERROR(VLOOKUP($C47,生産性!$B$3:$G$14,MATCH($M$41,生産性!$B$2:$G$2,0),0)*G47*$I47*$C$5/3600,0)</f>
        <v>0</v>
      </c>
      <c r="N47" s="51">
        <f ca="1">IFERROR(VLOOKUP($C47,生産性!$B$3:$G$14,MATCH($N$41,生産性!$B$2:$G$2,0),0)*H47*$I47*$C$5/3600,0)</f>
        <v>0</v>
      </c>
      <c r="O47" s="61"/>
      <c r="P47" s="53"/>
      <c r="Q47" s="53"/>
    </row>
    <row r="48" spans="2:17" x14ac:dyDescent="0.4">
      <c r="B48" s="62"/>
      <c r="C48" s="24" t="s">
        <v>27</v>
      </c>
      <c r="D48" s="40">
        <f t="shared" ca="1" si="11"/>
        <v>0</v>
      </c>
      <c r="E48" s="42">
        <f t="shared" ca="1" si="11"/>
        <v>0</v>
      </c>
      <c r="F48" s="42">
        <f t="shared" ca="1" si="11"/>
        <v>0</v>
      </c>
      <c r="G48" s="42">
        <f t="shared" ca="1" si="11"/>
        <v>0</v>
      </c>
      <c r="H48" s="43">
        <f t="shared" ca="1" si="11"/>
        <v>0</v>
      </c>
      <c r="I48" s="70">
        <v>1</v>
      </c>
      <c r="J48" s="50">
        <f ca="1">IFERROR(VLOOKUP($C48,生産性!$B$3:$G$14,MATCH($J$41,生産性!$B$2:$G$2,0),0)*D48*$I48*$C$5/3600,0)</f>
        <v>0</v>
      </c>
      <c r="K48" s="51">
        <f ca="1">IFERROR(VLOOKUP($C48,生産性!$B$3:$G$14,MATCH($K$41,生産性!$B$2:$G$2,0),0)*E48*$I48*$C$5/3600,0)</f>
        <v>0</v>
      </c>
      <c r="L48" s="51">
        <f ca="1">IFERROR(VLOOKUP($C48,生産性!$B$3:$G$14,MATCH($L$41,生産性!$B$2:$G$2,0),0)*F48*$I48*$C$5/3600,0)</f>
        <v>0</v>
      </c>
      <c r="M48" s="51">
        <f ca="1">IFERROR(VLOOKUP($C48,生産性!$B$3:$G$14,MATCH($M$41,生産性!$B$2:$G$2,0),0)*G48*$I48*$C$5/3600,0)</f>
        <v>0</v>
      </c>
      <c r="N48" s="51">
        <f ca="1">IFERROR(VLOOKUP($C48,生産性!$B$3:$G$14,MATCH($N$41,生産性!$B$2:$G$2,0),0)*H48*$I48*$C$5/3600,0)</f>
        <v>0</v>
      </c>
      <c r="O48" s="61"/>
      <c r="P48" s="53"/>
      <c r="Q48" s="53"/>
    </row>
    <row r="49" spans="2:17" x14ac:dyDescent="0.4">
      <c r="B49" s="62"/>
      <c r="C49" s="24" t="s">
        <v>28</v>
      </c>
      <c r="D49" s="40">
        <f t="shared" ca="1" si="11"/>
        <v>0</v>
      </c>
      <c r="E49" s="42">
        <f t="shared" ca="1" si="11"/>
        <v>0</v>
      </c>
      <c r="F49" s="42">
        <f t="shared" ca="1" si="11"/>
        <v>0</v>
      </c>
      <c r="G49" s="42">
        <f t="shared" ca="1" si="11"/>
        <v>0</v>
      </c>
      <c r="H49" s="43">
        <f t="shared" ca="1" si="11"/>
        <v>0</v>
      </c>
      <c r="I49" s="70">
        <v>1</v>
      </c>
      <c r="J49" s="50">
        <f ca="1">IFERROR(VLOOKUP($C49,生産性!$B$3:$G$14,MATCH($J$41,生産性!$B$2:$G$2,0),0)*D49*$I49*$C$5/3600,0)</f>
        <v>0</v>
      </c>
      <c r="K49" s="51">
        <f ca="1">IFERROR(VLOOKUP($C49,生産性!$B$3:$G$14,MATCH($K$41,生産性!$B$2:$G$2,0),0)*E49*$I49*$C$5/3600,0)</f>
        <v>0</v>
      </c>
      <c r="L49" s="51">
        <f ca="1">IFERROR(VLOOKUP($C49,生産性!$B$3:$G$14,MATCH($L$41,生産性!$B$2:$G$2,0),0)*F49*$I49*$C$5/3600,0)</f>
        <v>0</v>
      </c>
      <c r="M49" s="51">
        <f ca="1">IFERROR(VLOOKUP($C49,生産性!$B$3:$G$14,MATCH($M$41,生産性!$B$2:$G$2,0),0)*G49*$I49*$C$5/3600,0)</f>
        <v>0</v>
      </c>
      <c r="N49" s="51">
        <f ca="1">IFERROR(VLOOKUP($C49,生産性!$B$3:$G$14,MATCH($N$41,生産性!$B$2:$G$2,0),0)*H49*$I49*$C$5/3600,0)</f>
        <v>0</v>
      </c>
      <c r="O49" s="61"/>
      <c r="P49" s="53"/>
      <c r="Q49" s="53"/>
    </row>
    <row r="50" spans="2:17" x14ac:dyDescent="0.4">
      <c r="B50" s="62"/>
      <c r="C50" s="24" t="s">
        <v>29</v>
      </c>
      <c r="D50" s="40">
        <f t="shared" ca="1" si="11"/>
        <v>0</v>
      </c>
      <c r="E50" s="42">
        <f t="shared" ca="1" si="11"/>
        <v>0</v>
      </c>
      <c r="F50" s="42">
        <f t="shared" ca="1" si="11"/>
        <v>0</v>
      </c>
      <c r="G50" s="42">
        <f t="shared" ca="1" si="11"/>
        <v>0</v>
      </c>
      <c r="H50" s="43">
        <f t="shared" ca="1" si="11"/>
        <v>0</v>
      </c>
      <c r="I50" s="70">
        <v>1</v>
      </c>
      <c r="J50" s="50">
        <f ca="1">IFERROR(VLOOKUP($C50,生産性!$B$3:$G$14,MATCH($J$41,生産性!$B$2:$G$2,0),0)*D50*$I50*$C$5/3600,0)</f>
        <v>0</v>
      </c>
      <c r="K50" s="51">
        <f ca="1">IFERROR(VLOOKUP($C50,生産性!$B$3:$G$14,MATCH($K$41,生産性!$B$2:$G$2,0),0)*E50*$I50*$C$5/3600,0)</f>
        <v>0</v>
      </c>
      <c r="L50" s="51">
        <f ca="1">IFERROR(VLOOKUP($C50,生産性!$B$3:$G$14,MATCH($L$41,生産性!$B$2:$G$2,0),0)*F50*$I50*$C$5/3600,0)</f>
        <v>0</v>
      </c>
      <c r="M50" s="51">
        <f ca="1">IFERROR(VLOOKUP($C50,生産性!$B$3:$G$14,MATCH($M$41,生産性!$B$2:$G$2,0),0)*G50*$I50*$C$5/3600,0)</f>
        <v>0</v>
      </c>
      <c r="N50" s="51">
        <f ca="1">IFERROR(VLOOKUP($C50,生産性!$B$3:$G$14,MATCH($N$41,生産性!$B$2:$G$2,0),0)*H50*$I50*$C$5/3600,0)</f>
        <v>0</v>
      </c>
      <c r="O50" s="61"/>
      <c r="P50" s="53"/>
      <c r="Q50" s="53"/>
    </row>
    <row r="51" spans="2:17" x14ac:dyDescent="0.4">
      <c r="B51" s="62"/>
      <c r="C51" s="24" t="s">
        <v>30</v>
      </c>
      <c r="D51" s="40">
        <f t="shared" ca="1" si="11"/>
        <v>0</v>
      </c>
      <c r="E51" s="42">
        <f t="shared" ca="1" si="11"/>
        <v>0</v>
      </c>
      <c r="F51" s="42">
        <f t="shared" ca="1" si="11"/>
        <v>0</v>
      </c>
      <c r="G51" s="42">
        <f t="shared" ca="1" si="11"/>
        <v>0</v>
      </c>
      <c r="H51" s="43">
        <f t="shared" ca="1" si="11"/>
        <v>0</v>
      </c>
      <c r="I51" s="70">
        <v>1</v>
      </c>
      <c r="J51" s="50">
        <f ca="1">IFERROR(VLOOKUP($C51,生産性!$B$3:$G$14,MATCH($J$41,生産性!$B$2:$G$2,0),0)*D51*$I51*$C$5/3600,0)</f>
        <v>0</v>
      </c>
      <c r="K51" s="51">
        <f ca="1">IFERROR(VLOOKUP($C51,生産性!$B$3:$G$14,MATCH($K$41,生産性!$B$2:$G$2,0),0)*E51*$I51*$C$5/3600,0)</f>
        <v>0</v>
      </c>
      <c r="L51" s="51">
        <f ca="1">IFERROR(VLOOKUP($C51,生産性!$B$3:$G$14,MATCH($L$41,生産性!$B$2:$G$2,0),0)*F51*$I51*$C$5/3600,0)</f>
        <v>0</v>
      </c>
      <c r="M51" s="51">
        <f ca="1">IFERROR(VLOOKUP($C51,生産性!$B$3:$G$14,MATCH($M$41,生産性!$B$2:$G$2,0),0)*G51*$I51*$C$5/3600,0)</f>
        <v>0</v>
      </c>
      <c r="N51" s="51">
        <f ca="1">IFERROR(VLOOKUP($C51,生産性!$B$3:$G$14,MATCH($N$41,生産性!$B$2:$G$2,0),0)*H51*$I51*$C$5/3600,0)</f>
        <v>0</v>
      </c>
      <c r="O51" s="61"/>
      <c r="P51" s="53"/>
      <c r="Q51" s="53"/>
    </row>
    <row r="52" spans="2:17" x14ac:dyDescent="0.4">
      <c r="B52" s="62"/>
      <c r="C52" s="24" t="s">
        <v>31</v>
      </c>
      <c r="D52" s="40">
        <f t="shared" ca="1" si="11"/>
        <v>0</v>
      </c>
      <c r="E52" s="42">
        <f t="shared" ca="1" si="11"/>
        <v>0</v>
      </c>
      <c r="F52" s="42">
        <f t="shared" ca="1" si="11"/>
        <v>0</v>
      </c>
      <c r="G52" s="42">
        <f t="shared" ca="1" si="11"/>
        <v>0</v>
      </c>
      <c r="H52" s="43">
        <f t="shared" ca="1" si="11"/>
        <v>0</v>
      </c>
      <c r="I52" s="70">
        <v>1</v>
      </c>
      <c r="J52" s="50">
        <f ca="1">IFERROR(VLOOKUP($C52,生産性!$B$3:$G$14,MATCH($J$41,生産性!$B$2:$G$2,0),0)*D52*$I52*$C$5/3600,0)</f>
        <v>0</v>
      </c>
      <c r="K52" s="51">
        <f ca="1">IFERROR(VLOOKUP($C52,生産性!$B$3:$G$14,MATCH($K$41,生産性!$B$2:$G$2,0),0)*E52*$I52*$C$5/3600,0)</f>
        <v>0</v>
      </c>
      <c r="L52" s="51">
        <f ca="1">IFERROR(VLOOKUP($C52,生産性!$B$3:$G$14,MATCH($L$41,生産性!$B$2:$G$2,0),0)*F52*$I52*$C$5/3600,0)</f>
        <v>0</v>
      </c>
      <c r="M52" s="51">
        <f ca="1">IFERROR(VLOOKUP($C52,生産性!$B$3:$G$14,MATCH($M$41,生産性!$B$2:$G$2,0),0)*G52*$I52*$C$5/3600,0)</f>
        <v>0</v>
      </c>
      <c r="N52" s="51">
        <f ca="1">IFERROR(VLOOKUP($C52,生産性!$B$3:$G$14,MATCH($N$41,生産性!$B$2:$G$2,0),0)*H52*$I52*$C$5/3600,0)</f>
        <v>0</v>
      </c>
      <c r="O52" s="61"/>
      <c r="P52" s="53"/>
      <c r="Q52" s="53"/>
    </row>
    <row r="53" spans="2:17" ht="19.5" thickBot="1" x14ac:dyDescent="0.45">
      <c r="B53" s="62"/>
      <c r="C53" s="27" t="s">
        <v>32</v>
      </c>
      <c r="D53" s="44">
        <f t="shared" ca="1" si="11"/>
        <v>0</v>
      </c>
      <c r="E53" s="45">
        <f t="shared" ca="1" si="11"/>
        <v>0</v>
      </c>
      <c r="F53" s="45">
        <f t="shared" ca="1" si="11"/>
        <v>0</v>
      </c>
      <c r="G53" s="45">
        <f t="shared" ca="1" si="11"/>
        <v>0</v>
      </c>
      <c r="H53" s="46">
        <f t="shared" ca="1" si="11"/>
        <v>0</v>
      </c>
      <c r="I53" s="71">
        <v>1</v>
      </c>
      <c r="J53" s="80">
        <f ca="1">IFERROR(VLOOKUP($C53,生産性!$B$3:$G$14,MATCH($J$41,生産性!$B$2:$G$2,0),0)*D53*$I53*$C$5/3600,0)</f>
        <v>0</v>
      </c>
      <c r="K53" s="56">
        <f ca="1">IFERROR(VLOOKUP($C53,生産性!$B$3:$G$14,MATCH($K$41,生産性!$B$2:$G$2,0),0)*E53*$I53*$C$5/3600,0)</f>
        <v>0</v>
      </c>
      <c r="L53" s="56">
        <f ca="1">IFERROR(VLOOKUP($C53,生産性!$B$3:$G$14,MATCH($L$41,生産性!$B$2:$G$2,0),0)*F53*$I53*$C$5/3600,0)</f>
        <v>0</v>
      </c>
      <c r="M53" s="56">
        <f ca="1">IFERROR(VLOOKUP($C53,生産性!$B$3:$G$14,MATCH($M$41,生産性!$B$2:$G$2,0),0)*G53*$I53*$C$5/3600,0)</f>
        <v>0</v>
      </c>
      <c r="N53" s="56">
        <f ca="1">IFERROR(VLOOKUP($C53,生産性!$B$3:$G$14,MATCH($N$41,生産性!$B$2:$G$2,0),0)*H53*$I53*$C$5/3600,0)</f>
        <v>0</v>
      </c>
      <c r="O53" s="61"/>
      <c r="P53" s="28"/>
      <c r="Q53" s="28"/>
    </row>
    <row r="54" spans="2:17" ht="19.5" thickTop="1" x14ac:dyDescent="0.4">
      <c r="B54" s="62"/>
      <c r="C54" s="29" t="s">
        <v>51</v>
      </c>
      <c r="D54" s="47">
        <f ca="1">SUM(D42:D53)</f>
        <v>10</v>
      </c>
      <c r="E54" s="48">
        <f t="shared" ref="E54:H54" ca="1" si="12">SUM(E42:E53)</f>
        <v>16</v>
      </c>
      <c r="F54" s="48">
        <f t="shared" ca="1" si="12"/>
        <v>26</v>
      </c>
      <c r="G54" s="48">
        <f t="shared" ca="1" si="12"/>
        <v>0</v>
      </c>
      <c r="H54" s="48">
        <f t="shared" ca="1" si="12"/>
        <v>0</v>
      </c>
      <c r="I54" s="58"/>
      <c r="J54" s="57">
        <f t="shared" ref="J54:N54" ca="1" si="13">SUM(J42:J53)</f>
        <v>80.903265386849725</v>
      </c>
      <c r="K54" s="57">
        <f t="shared" ca="1" si="13"/>
        <v>142.00085890996155</v>
      </c>
      <c r="L54" s="57">
        <f t="shared" ca="1" si="13"/>
        <v>228.61123079272127</v>
      </c>
      <c r="M54" s="57">
        <f t="shared" ca="1" si="13"/>
        <v>0</v>
      </c>
      <c r="N54" s="57">
        <f t="shared" ca="1" si="13"/>
        <v>0</v>
      </c>
      <c r="O54" s="61"/>
      <c r="P54" s="57">
        <f ca="1">SUM(J54:N54)/$P$3</f>
        <v>451.51535508953259</v>
      </c>
      <c r="Q54" s="57">
        <f ca="1">P54/$Q$3</f>
        <v>112.87883877238315</v>
      </c>
    </row>
    <row r="56" spans="2:17" x14ac:dyDescent="0.4">
      <c r="B56" s="64" t="s">
        <v>57</v>
      </c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</row>
    <row r="57" spans="2:17" x14ac:dyDescent="0.4">
      <c r="B57" s="64"/>
      <c r="C57" s="23"/>
      <c r="D57" s="23"/>
      <c r="E57" s="23"/>
      <c r="F57" s="23"/>
      <c r="G57" s="23"/>
      <c r="H57" s="23"/>
    </row>
    <row r="58" spans="2:17" ht="19.5" thickBot="1" x14ac:dyDescent="0.45">
      <c r="B58" s="64"/>
      <c r="C58" s="22" t="s">
        <v>11</v>
      </c>
      <c r="D58" s="23"/>
      <c r="E58" s="23"/>
      <c r="F58" s="23"/>
      <c r="G58" s="23"/>
      <c r="H58" s="23"/>
      <c r="J58" s="22" t="s">
        <v>12</v>
      </c>
    </row>
    <row r="59" spans="2:17" ht="19.5" thickBot="1" x14ac:dyDescent="0.45">
      <c r="B59" s="64"/>
      <c r="C59" s="69">
        <f>C41</f>
        <v>30722</v>
      </c>
      <c r="D59" s="25" t="s">
        <v>13</v>
      </c>
      <c r="E59" s="25" t="s">
        <v>14</v>
      </c>
      <c r="F59" s="25" t="s">
        <v>15</v>
      </c>
      <c r="G59" s="25" t="s">
        <v>16</v>
      </c>
      <c r="H59" s="25" t="s">
        <v>17</v>
      </c>
      <c r="I59" s="34" t="s">
        <v>4</v>
      </c>
      <c r="J59" s="25" t="s">
        <v>13</v>
      </c>
      <c r="K59" s="25" t="s">
        <v>14</v>
      </c>
      <c r="L59" s="25" t="s">
        <v>15</v>
      </c>
      <c r="M59" s="25" t="s">
        <v>16</v>
      </c>
      <c r="N59" s="25" t="s">
        <v>17</v>
      </c>
      <c r="O59" s="59"/>
      <c r="P59" s="26" t="s">
        <v>18</v>
      </c>
      <c r="Q59" s="26" t="s">
        <v>19</v>
      </c>
    </row>
    <row r="60" spans="2:17" ht="19.5" thickTop="1" x14ac:dyDescent="0.4">
      <c r="B60" s="65" t="s">
        <v>20</v>
      </c>
      <c r="C60" s="24" t="s">
        <v>21</v>
      </c>
      <c r="D60" s="40">
        <f ca="1">D6-D24-D42</f>
        <v>0</v>
      </c>
      <c r="E60" s="40">
        <f t="shared" ref="E60:H60" ca="1" si="14">E6-E24-E42</f>
        <v>0</v>
      </c>
      <c r="F60" s="40">
        <f t="shared" ca="1" si="14"/>
        <v>0</v>
      </c>
      <c r="G60" s="40">
        <f t="shared" ca="1" si="14"/>
        <v>20</v>
      </c>
      <c r="H60" s="41">
        <f t="shared" ca="1" si="14"/>
        <v>9</v>
      </c>
      <c r="I60" s="70">
        <v>1</v>
      </c>
      <c r="J60" s="50">
        <f ca="1">IFERROR(VLOOKUP($C60,生産性!$B$3:$G$14,MATCH($J$59,生産性!$B$2:$G$2,0),0)*D60*$I60*$C$5/3600,0)</f>
        <v>0</v>
      </c>
      <c r="K60" s="51">
        <f ca="1">IFERROR(VLOOKUP($C60,生産性!$B$3:$G$14,MATCH($K$59,生産性!$B$2:$G$2,0),0)*E60*$I60*$C$5/3600,0)</f>
        <v>0</v>
      </c>
      <c r="L60" s="51">
        <f ca="1">IFERROR(VLOOKUP($C60,生産性!$B$3:$G$14,MATCH($L$59,生産性!$B$2:$G$2,0),0)*F60*$I60*$C$5/3600,0)</f>
        <v>0</v>
      </c>
      <c r="M60" s="51">
        <f ca="1">IFERROR(VLOOKUP($C60,生産性!$B$3:$G$14,MATCH($M$59,生産性!$B$2:$G$2,0),0)*G60*$I60*$C$5/3600,0)</f>
        <v>156.0994242777895</v>
      </c>
      <c r="N60" s="51">
        <f ca="1">IFERROR(VLOOKUP($C60,生産性!$B$3:$G$14,MATCH($N$59,生産性!$B$2:$G$2,0),0)*H60*$I60*$C$5/3600,0)</f>
        <v>70.24474092500526</v>
      </c>
      <c r="O60" s="61"/>
      <c r="P60" s="54"/>
      <c r="Q60" s="54"/>
    </row>
    <row r="61" spans="2:17" x14ac:dyDescent="0.4">
      <c r="B61" s="64"/>
      <c r="C61" s="24" t="s">
        <v>22</v>
      </c>
      <c r="D61" s="40">
        <f t="shared" ref="D61:H61" ca="1" si="15">D7-D25-D43</f>
        <v>10</v>
      </c>
      <c r="E61" s="42">
        <f t="shared" ca="1" si="15"/>
        <v>0</v>
      </c>
      <c r="F61" s="42">
        <f t="shared" ca="1" si="15"/>
        <v>3</v>
      </c>
      <c r="G61" s="42">
        <f t="shared" ca="1" si="15"/>
        <v>7</v>
      </c>
      <c r="H61" s="43">
        <f t="shared" ca="1" si="15"/>
        <v>7</v>
      </c>
      <c r="I61" s="70">
        <v>1</v>
      </c>
      <c r="J61" s="50">
        <f ca="1">IFERROR(VLOOKUP($C61,生産性!$B$3:$G$14,MATCH($J$59,生産性!$B$2:$G$2,0),0)*D61*$I61*$C$5/3600,0)</f>
        <v>106.58524461844469</v>
      </c>
      <c r="K61" s="51">
        <f ca="1">IFERROR(VLOOKUP($C61,生産性!$B$3:$G$14,MATCH($K$59,生産性!$B$2:$G$2,0),0)*E61*$I61*$C$5/3600,0)</f>
        <v>0</v>
      </c>
      <c r="L61" s="51">
        <f ca="1">IFERROR(VLOOKUP($C61,生産性!$B$3:$G$14,MATCH($L$59,生産性!$B$2:$G$2,0),0)*F61*$I61*$C$5/3600,0)</f>
        <v>31.975573385533405</v>
      </c>
      <c r="M61" s="51">
        <f ca="1">IFERROR(VLOOKUP($C61,生産性!$B$3:$G$14,MATCH($M$59,生産性!$B$2:$G$2,0),0)*G61*$I61*$C$5/3600,0)</f>
        <v>74.609671232911268</v>
      </c>
      <c r="N61" s="51">
        <f ca="1">IFERROR(VLOOKUP($C61,生産性!$B$3:$G$14,MATCH($N$59,生産性!$B$2:$G$2,0),0)*H61*$I61*$C$5/3600,0)</f>
        <v>74.609671232911268</v>
      </c>
      <c r="O61" s="61"/>
      <c r="P61" s="72"/>
      <c r="Q61" s="55"/>
    </row>
    <row r="62" spans="2:17" x14ac:dyDescent="0.4">
      <c r="B62" s="64"/>
      <c r="C62" s="24" t="s">
        <v>23</v>
      </c>
      <c r="D62" s="40">
        <f t="shared" ref="D62:H62" ca="1" si="16">D8-D26-D44</f>
        <v>4</v>
      </c>
      <c r="E62" s="42">
        <f t="shared" ca="1" si="16"/>
        <v>0</v>
      </c>
      <c r="F62" s="42">
        <f t="shared" ca="1" si="16"/>
        <v>0</v>
      </c>
      <c r="G62" s="42">
        <f t="shared" ca="1" si="16"/>
        <v>0</v>
      </c>
      <c r="H62" s="43">
        <f t="shared" ca="1" si="16"/>
        <v>5</v>
      </c>
      <c r="I62" s="70">
        <v>1</v>
      </c>
      <c r="J62" s="50">
        <f ca="1">IFERROR(VLOOKUP($C62,生産性!$B$3:$G$14,MATCH($J$59,生産性!$B$2:$G$2,0),0)*D62*$I62*$C$5/3600,0)</f>
        <v>60.587772134239181</v>
      </c>
      <c r="K62" s="51">
        <f ca="1">IFERROR(VLOOKUP($C62,生産性!$B$3:$G$14,MATCH($K$59,生産性!$B$2:$G$2,0),0)*E62*$I62*$C$5/3600,0)</f>
        <v>0</v>
      </c>
      <c r="L62" s="51">
        <f ca="1">IFERROR(VLOOKUP($C62,生産性!$B$3:$G$14,MATCH($L$59,生産性!$B$2:$G$2,0),0)*F62*$I62*$C$5/3600,0)</f>
        <v>0</v>
      </c>
      <c r="M62" s="51">
        <f ca="1">IFERROR(VLOOKUP($C62,生産性!$B$3:$G$14,MATCH($M$59,生産性!$B$2:$G$2,0),0)*G62*$I62*$C$5/3600,0)</f>
        <v>0</v>
      </c>
      <c r="N62" s="51">
        <f ca="1">IFERROR(VLOOKUP($C62,生産性!$B$3:$G$14,MATCH($N$59,生産性!$B$2:$G$2,0),0)*H62*$I62*$C$5/3600,0)</f>
        <v>75.734715167798967</v>
      </c>
      <c r="O62" s="61"/>
      <c r="P62" s="53"/>
      <c r="Q62" s="53"/>
    </row>
    <row r="63" spans="2:17" x14ac:dyDescent="0.4">
      <c r="B63" s="64"/>
      <c r="C63" s="24" t="s">
        <v>24</v>
      </c>
      <c r="D63" s="40">
        <f t="shared" ref="D63:H63" ca="1" si="17">D9-D27-D45</f>
        <v>0</v>
      </c>
      <c r="E63" s="42">
        <f t="shared" ca="1" si="17"/>
        <v>0</v>
      </c>
      <c r="F63" s="42">
        <f t="shared" ca="1" si="17"/>
        <v>0</v>
      </c>
      <c r="G63" s="42">
        <f t="shared" ca="1" si="17"/>
        <v>0</v>
      </c>
      <c r="H63" s="43">
        <f t="shared" ca="1" si="17"/>
        <v>0</v>
      </c>
      <c r="I63" s="70">
        <v>1</v>
      </c>
      <c r="J63" s="50">
        <f ca="1">IFERROR(VLOOKUP($C63,生産性!$B$3:$G$14,MATCH($J$59,生産性!$B$2:$G$2,0),0)*D63*$I63*$C$5/3600,0)</f>
        <v>0</v>
      </c>
      <c r="K63" s="51">
        <f ca="1">IFERROR(VLOOKUP($C63,生産性!$B$3:$G$14,MATCH($K$59,生産性!$B$2:$G$2,0),0)*E63*$I63*$C$5/3600,0)</f>
        <v>0</v>
      </c>
      <c r="L63" s="51">
        <f ca="1">IFERROR(VLOOKUP($C63,生産性!$B$3:$G$14,MATCH($L$59,生産性!$B$2:$G$2,0),0)*F63*$I63*$C$5/3600,0)</f>
        <v>0</v>
      </c>
      <c r="M63" s="51">
        <f ca="1">IFERROR(VLOOKUP($C63,生産性!$B$3:$G$14,MATCH($M$59,生産性!$B$2:$G$2,0),0)*G63*$I63*$C$5/3600,0)</f>
        <v>0</v>
      </c>
      <c r="N63" s="51">
        <f ca="1">IFERROR(VLOOKUP($C63,生産性!$B$3:$G$14,MATCH($N$59,生産性!$B$2:$G$2,0),0)*H63*$I63*$C$5/3600,0)</f>
        <v>0</v>
      </c>
      <c r="O63" s="61"/>
      <c r="P63" s="53"/>
      <c r="Q63" s="53"/>
    </row>
    <row r="64" spans="2:17" x14ac:dyDescent="0.4">
      <c r="B64" s="64"/>
      <c r="C64" s="24" t="s">
        <v>25</v>
      </c>
      <c r="D64" s="40">
        <f t="shared" ref="D64:H64" ca="1" si="18">D10-D28-D46</f>
        <v>0</v>
      </c>
      <c r="E64" s="42">
        <f t="shared" ca="1" si="18"/>
        <v>0</v>
      </c>
      <c r="F64" s="42">
        <f t="shared" ca="1" si="18"/>
        <v>0</v>
      </c>
      <c r="G64" s="42">
        <f t="shared" ca="1" si="18"/>
        <v>0</v>
      </c>
      <c r="H64" s="43">
        <f t="shared" ca="1" si="18"/>
        <v>0</v>
      </c>
      <c r="I64" s="70">
        <v>1</v>
      </c>
      <c r="J64" s="50">
        <f ca="1">IFERROR(VLOOKUP($C64,生産性!$B$3:$G$14,MATCH($J$59,生産性!$B$2:$G$2,0),0)*D64*$I64*$C$5/3600,0)</f>
        <v>0</v>
      </c>
      <c r="K64" s="51">
        <f ca="1">IFERROR(VLOOKUP($C64,生産性!$B$3:$G$14,MATCH($K$59,生産性!$B$2:$G$2,0),0)*E64*$I64*$C$5/3600,0)</f>
        <v>0</v>
      </c>
      <c r="L64" s="51">
        <f ca="1">IFERROR(VLOOKUP($C64,生産性!$B$3:$G$14,MATCH($L$59,生産性!$B$2:$G$2,0),0)*F64*$I64*$C$5/3600,0)</f>
        <v>0</v>
      </c>
      <c r="M64" s="51">
        <f ca="1">IFERROR(VLOOKUP($C64,生産性!$B$3:$G$14,MATCH($M$59,生産性!$B$2:$G$2,0),0)*G64*$I64*$C$5/3600,0)</f>
        <v>0</v>
      </c>
      <c r="N64" s="51">
        <f ca="1">IFERROR(VLOOKUP($C64,生産性!$B$3:$G$14,MATCH($N$59,生産性!$B$2:$G$2,0),0)*H64*$I64*$C$5/3600,0)</f>
        <v>0</v>
      </c>
      <c r="O64" s="61"/>
      <c r="P64" s="53"/>
      <c r="Q64" s="53"/>
    </row>
    <row r="65" spans="2:17" x14ac:dyDescent="0.4">
      <c r="B65" s="64"/>
      <c r="C65" s="24" t="s">
        <v>26</v>
      </c>
      <c r="D65" s="40">
        <f t="shared" ref="D65:H65" ca="1" si="19">D11-D29-D47</f>
        <v>0</v>
      </c>
      <c r="E65" s="42">
        <f t="shared" ca="1" si="19"/>
        <v>0</v>
      </c>
      <c r="F65" s="42">
        <f t="shared" ca="1" si="19"/>
        <v>0</v>
      </c>
      <c r="G65" s="42">
        <f t="shared" ca="1" si="19"/>
        <v>0</v>
      </c>
      <c r="H65" s="43">
        <f t="shared" ca="1" si="19"/>
        <v>0</v>
      </c>
      <c r="I65" s="70">
        <v>1</v>
      </c>
      <c r="J65" s="50">
        <f ca="1">IFERROR(VLOOKUP($C65,生産性!$B$3:$G$14,MATCH($J$59,生産性!$B$2:$G$2,0),0)*D65*$I65*$C$5/3600,0)</f>
        <v>0</v>
      </c>
      <c r="K65" s="51">
        <f ca="1">IFERROR(VLOOKUP($C65,生産性!$B$3:$G$14,MATCH($K$59,生産性!$B$2:$G$2,0),0)*E65*$I65*$C$5/3600,0)</f>
        <v>0</v>
      </c>
      <c r="L65" s="51">
        <f ca="1">IFERROR(VLOOKUP($C65,生産性!$B$3:$G$14,MATCH($L$59,生産性!$B$2:$G$2,0),0)*F65*$I65*$C$5/3600,0)</f>
        <v>0</v>
      </c>
      <c r="M65" s="51">
        <f ca="1">IFERROR(VLOOKUP($C65,生産性!$B$3:$G$14,MATCH($M$59,生産性!$B$2:$G$2,0),0)*G65*$I65*$C$5/3600,0)</f>
        <v>0</v>
      </c>
      <c r="N65" s="51">
        <f ca="1">IFERROR(VLOOKUP($C65,生産性!$B$3:$G$14,MATCH($N$59,生産性!$B$2:$G$2,0),0)*H65*$I65*$C$5/3600,0)</f>
        <v>0</v>
      </c>
      <c r="O65" s="61"/>
      <c r="P65" s="53"/>
      <c r="Q65" s="53"/>
    </row>
    <row r="66" spans="2:17" x14ac:dyDescent="0.4">
      <c r="B66" s="64"/>
      <c r="C66" s="24" t="s">
        <v>27</v>
      </c>
      <c r="D66" s="40">
        <f t="shared" ref="D66:H66" ca="1" si="20">D12-D30-D48</f>
        <v>0</v>
      </c>
      <c r="E66" s="42">
        <f t="shared" ca="1" si="20"/>
        <v>0</v>
      </c>
      <c r="F66" s="42">
        <f t="shared" ca="1" si="20"/>
        <v>0</v>
      </c>
      <c r="G66" s="42">
        <f t="shared" ca="1" si="20"/>
        <v>0</v>
      </c>
      <c r="H66" s="43">
        <f t="shared" ca="1" si="20"/>
        <v>0</v>
      </c>
      <c r="I66" s="70">
        <v>1</v>
      </c>
      <c r="J66" s="50">
        <f ca="1">IFERROR(VLOOKUP($C66,生産性!$B$3:$G$14,MATCH($J$59,生産性!$B$2:$G$2,0),0)*D66*$I66*$C$5/3600,0)</f>
        <v>0</v>
      </c>
      <c r="K66" s="51">
        <f ca="1">IFERROR(VLOOKUP($C66,生産性!$B$3:$G$14,MATCH($K$59,生産性!$B$2:$G$2,0),0)*E66*$I66*$C$5/3600,0)</f>
        <v>0</v>
      </c>
      <c r="L66" s="51">
        <f ca="1">IFERROR(VLOOKUP($C66,生産性!$B$3:$G$14,MATCH($L$59,生産性!$B$2:$G$2,0),0)*F66*$I66*$C$5/3600,0)</f>
        <v>0</v>
      </c>
      <c r="M66" s="51">
        <f ca="1">IFERROR(VLOOKUP($C66,生産性!$B$3:$G$14,MATCH($M$59,生産性!$B$2:$G$2,0),0)*G66*$I66*$C$5/3600,0)</f>
        <v>0</v>
      </c>
      <c r="N66" s="51">
        <f ca="1">IFERROR(VLOOKUP($C66,生産性!$B$3:$G$14,MATCH($N$59,生産性!$B$2:$G$2,0),0)*H66*$I66*$C$5/3600,0)</f>
        <v>0</v>
      </c>
      <c r="O66" s="61"/>
      <c r="P66" s="53"/>
      <c r="Q66" s="53"/>
    </row>
    <row r="67" spans="2:17" x14ac:dyDescent="0.4">
      <c r="B67" s="64"/>
      <c r="C67" s="24" t="s">
        <v>28</v>
      </c>
      <c r="D67" s="40">
        <f t="shared" ref="D67:H67" ca="1" si="21">D13-D31-D49</f>
        <v>0</v>
      </c>
      <c r="E67" s="42">
        <f t="shared" ca="1" si="21"/>
        <v>0</v>
      </c>
      <c r="F67" s="42">
        <f t="shared" ca="1" si="21"/>
        <v>0</v>
      </c>
      <c r="G67" s="42">
        <f t="shared" ca="1" si="21"/>
        <v>0</v>
      </c>
      <c r="H67" s="43">
        <f t="shared" ca="1" si="21"/>
        <v>0</v>
      </c>
      <c r="I67" s="70">
        <v>1</v>
      </c>
      <c r="J67" s="50">
        <f ca="1">IFERROR(VLOOKUP($C67,生産性!$B$3:$G$14,MATCH($J$59,生産性!$B$2:$G$2,0),0)*D67*$I67*$C$5/3600,0)</f>
        <v>0</v>
      </c>
      <c r="K67" s="51">
        <f ca="1">IFERROR(VLOOKUP($C67,生産性!$B$3:$G$14,MATCH($K$59,生産性!$B$2:$G$2,0),0)*E67*$I67*$C$5/3600,0)</f>
        <v>0</v>
      </c>
      <c r="L67" s="51">
        <f ca="1">IFERROR(VLOOKUP($C67,生産性!$B$3:$G$14,MATCH($L$59,生産性!$B$2:$G$2,0),0)*F67*$I67*$C$5/3600,0)</f>
        <v>0</v>
      </c>
      <c r="M67" s="51">
        <f ca="1">IFERROR(VLOOKUP($C67,生産性!$B$3:$G$14,MATCH($M$59,生産性!$B$2:$G$2,0),0)*G67*$I67*$C$5/3600,0)</f>
        <v>0</v>
      </c>
      <c r="N67" s="51">
        <f ca="1">IFERROR(VLOOKUP($C67,生産性!$B$3:$G$14,MATCH($N$59,生産性!$B$2:$G$2,0),0)*H67*$I67*$C$5/3600,0)</f>
        <v>0</v>
      </c>
      <c r="O67" s="61"/>
      <c r="P67" s="53"/>
      <c r="Q67" s="53"/>
    </row>
    <row r="68" spans="2:17" x14ac:dyDescent="0.4">
      <c r="B68" s="64"/>
      <c r="C68" s="24" t="s">
        <v>29</v>
      </c>
      <c r="D68" s="40">
        <f t="shared" ref="D68:H68" ca="1" si="22">D14-D32-D50</f>
        <v>0</v>
      </c>
      <c r="E68" s="42">
        <f t="shared" ca="1" si="22"/>
        <v>0</v>
      </c>
      <c r="F68" s="42">
        <f t="shared" ca="1" si="22"/>
        <v>0</v>
      </c>
      <c r="G68" s="42">
        <f t="shared" ca="1" si="22"/>
        <v>0</v>
      </c>
      <c r="H68" s="43">
        <f t="shared" ca="1" si="22"/>
        <v>0</v>
      </c>
      <c r="I68" s="70">
        <v>1</v>
      </c>
      <c r="J68" s="50">
        <f ca="1">IFERROR(VLOOKUP($C68,生産性!$B$3:$G$14,MATCH($J$59,生産性!$B$2:$G$2,0),0)*D68*$I68*$C$5/3600,0)</f>
        <v>0</v>
      </c>
      <c r="K68" s="51">
        <f ca="1">IFERROR(VLOOKUP($C68,生産性!$B$3:$G$14,MATCH($K$59,生産性!$B$2:$G$2,0),0)*E68*$I68*$C$5/3600,0)</f>
        <v>0</v>
      </c>
      <c r="L68" s="51">
        <f ca="1">IFERROR(VLOOKUP($C68,生産性!$B$3:$G$14,MATCH($L$59,生産性!$B$2:$G$2,0),0)*F68*$I68*$C$5/3600,0)</f>
        <v>0</v>
      </c>
      <c r="M68" s="51">
        <f ca="1">IFERROR(VLOOKUP($C68,生産性!$B$3:$G$14,MATCH($M$59,生産性!$B$2:$G$2,0),0)*G68*$I68*$C$5/3600,0)</f>
        <v>0</v>
      </c>
      <c r="N68" s="51">
        <f ca="1">IFERROR(VLOOKUP($C68,生産性!$B$3:$G$14,MATCH($N$59,生産性!$B$2:$G$2,0),0)*H68*$I68*$C$5/3600,0)</f>
        <v>0</v>
      </c>
      <c r="O68" s="61"/>
      <c r="P68" s="53"/>
      <c r="Q68" s="53"/>
    </row>
    <row r="69" spans="2:17" x14ac:dyDescent="0.4">
      <c r="B69" s="64"/>
      <c r="C69" s="24" t="s">
        <v>30</v>
      </c>
      <c r="D69" s="40">
        <f t="shared" ref="D69:H69" ca="1" si="23">D15-D33-D51</f>
        <v>0</v>
      </c>
      <c r="E69" s="42">
        <f t="shared" ca="1" si="23"/>
        <v>0</v>
      </c>
      <c r="F69" s="42">
        <f t="shared" ca="1" si="23"/>
        <v>0</v>
      </c>
      <c r="G69" s="42">
        <f t="shared" ca="1" si="23"/>
        <v>0</v>
      </c>
      <c r="H69" s="43">
        <f t="shared" ca="1" si="23"/>
        <v>0</v>
      </c>
      <c r="I69" s="70">
        <v>1</v>
      </c>
      <c r="J69" s="50">
        <f ca="1">IFERROR(VLOOKUP($C69,生産性!$B$3:$G$14,MATCH($J$59,生産性!$B$2:$G$2,0),0)*D69*$I69*$C$5/3600,0)</f>
        <v>0</v>
      </c>
      <c r="K69" s="51">
        <f ca="1">IFERROR(VLOOKUP($C69,生産性!$B$3:$G$14,MATCH($K$59,生産性!$B$2:$G$2,0),0)*E69*$I69*$C$5/3600,0)</f>
        <v>0</v>
      </c>
      <c r="L69" s="51">
        <f ca="1">IFERROR(VLOOKUP($C69,生産性!$B$3:$G$14,MATCH($L$59,生産性!$B$2:$G$2,0),0)*F69*$I69*$C$5/3600,0)</f>
        <v>0</v>
      </c>
      <c r="M69" s="51">
        <f ca="1">IFERROR(VLOOKUP($C69,生産性!$B$3:$G$14,MATCH($M$59,生産性!$B$2:$G$2,0),0)*G69*$I69*$C$5/3600,0)</f>
        <v>0</v>
      </c>
      <c r="N69" s="51">
        <f ca="1">IFERROR(VLOOKUP($C69,生産性!$B$3:$G$14,MATCH($N$59,生産性!$B$2:$G$2,0),0)*H69*$I69*$C$5/3600,0)</f>
        <v>0</v>
      </c>
      <c r="O69" s="61"/>
      <c r="P69" s="53"/>
      <c r="Q69" s="53"/>
    </row>
    <row r="70" spans="2:17" x14ac:dyDescent="0.4">
      <c r="B70" s="64"/>
      <c r="C70" s="24" t="s">
        <v>31</v>
      </c>
      <c r="D70" s="40">
        <f t="shared" ref="D70:H70" ca="1" si="24">D16-D34-D52</f>
        <v>0</v>
      </c>
      <c r="E70" s="42">
        <f t="shared" ca="1" si="24"/>
        <v>0</v>
      </c>
      <c r="F70" s="42">
        <f t="shared" ca="1" si="24"/>
        <v>0</v>
      </c>
      <c r="G70" s="42">
        <f t="shared" ca="1" si="24"/>
        <v>0</v>
      </c>
      <c r="H70" s="43">
        <f t="shared" ca="1" si="24"/>
        <v>0</v>
      </c>
      <c r="I70" s="70">
        <v>1</v>
      </c>
      <c r="J70" s="50">
        <f ca="1">IFERROR(VLOOKUP($C70,生産性!$B$3:$G$14,MATCH($J$59,生産性!$B$2:$G$2,0),0)*D70*$I70*$C$5/3600,0)</f>
        <v>0</v>
      </c>
      <c r="K70" s="51">
        <f ca="1">IFERROR(VLOOKUP($C70,生産性!$B$3:$G$14,MATCH($K$59,生産性!$B$2:$G$2,0),0)*E70*$I70*$C$5/3600,0)</f>
        <v>0</v>
      </c>
      <c r="L70" s="51">
        <f ca="1">IFERROR(VLOOKUP($C70,生産性!$B$3:$G$14,MATCH($L$59,生産性!$B$2:$G$2,0),0)*F70*$I70*$C$5/3600,0)</f>
        <v>0</v>
      </c>
      <c r="M70" s="51">
        <f ca="1">IFERROR(VLOOKUP($C70,生産性!$B$3:$G$14,MATCH($M$59,生産性!$B$2:$G$2,0),0)*G70*$I70*$C$5/3600,0)</f>
        <v>0</v>
      </c>
      <c r="N70" s="51">
        <f ca="1">IFERROR(VLOOKUP($C70,生産性!$B$3:$G$14,MATCH($N$59,生産性!$B$2:$G$2,0),0)*H70*$I70*$C$5/3600,0)</f>
        <v>0</v>
      </c>
      <c r="O70" s="61"/>
      <c r="P70" s="53"/>
      <c r="Q70" s="53"/>
    </row>
    <row r="71" spans="2:17" ht="19.5" thickBot="1" x14ac:dyDescent="0.45">
      <c r="B71" s="64"/>
      <c r="C71" s="27" t="s">
        <v>32</v>
      </c>
      <c r="D71" s="44">
        <f t="shared" ref="D71:H71" ca="1" si="25">D17-D35-D53</f>
        <v>0</v>
      </c>
      <c r="E71" s="45">
        <f t="shared" ca="1" si="25"/>
        <v>0</v>
      </c>
      <c r="F71" s="45">
        <f t="shared" ca="1" si="25"/>
        <v>0</v>
      </c>
      <c r="G71" s="45">
        <f t="shared" ca="1" si="25"/>
        <v>0</v>
      </c>
      <c r="H71" s="46">
        <f t="shared" ca="1" si="25"/>
        <v>0</v>
      </c>
      <c r="I71" s="71">
        <v>1</v>
      </c>
      <c r="J71" s="80">
        <f ca="1">IFERROR(VLOOKUP($C71,生産性!$B$3:$G$14,MATCH($J$59,生産性!$B$2:$G$2,0),0)*D71*$I71*$C$5/3600,0)</f>
        <v>0</v>
      </c>
      <c r="K71" s="56">
        <f ca="1">IFERROR(VLOOKUP($C71,生産性!$B$3:$G$14,MATCH($K$59,生産性!$B$2:$G$2,0),0)*E71*$I71*$C$5/3600,0)</f>
        <v>0</v>
      </c>
      <c r="L71" s="56">
        <f ca="1">IFERROR(VLOOKUP($C71,生産性!$B$3:$G$14,MATCH($L$59,生産性!$B$2:$G$2,0),0)*F71*$I71*$C$5/3600,0)</f>
        <v>0</v>
      </c>
      <c r="M71" s="56">
        <f ca="1">IFERROR(VLOOKUP($C71,生産性!$B$3:$G$14,MATCH($M$59,生産性!$B$2:$G$2,0),0)*G71*$I71*$C$5/3600,0)</f>
        <v>0</v>
      </c>
      <c r="N71" s="56">
        <f ca="1">IFERROR(VLOOKUP($C71,生産性!$B$3:$G$14,MATCH($N$59,生産性!$B$2:$G$2,0),0)*H71*$I71*$C$5/3600,0)</f>
        <v>0</v>
      </c>
      <c r="O71" s="61"/>
      <c r="P71" s="28"/>
      <c r="Q71" s="28"/>
    </row>
    <row r="72" spans="2:17" ht="19.5" thickTop="1" x14ac:dyDescent="0.4">
      <c r="B72" s="64"/>
      <c r="C72" s="29" t="s">
        <v>51</v>
      </c>
      <c r="D72" s="47">
        <f ca="1">SUM(D60:D71)</f>
        <v>14</v>
      </c>
      <c r="E72" s="48">
        <f t="shared" ref="E72:H72" ca="1" si="26">SUM(E60:E71)</f>
        <v>0</v>
      </c>
      <c r="F72" s="48">
        <f t="shared" ca="1" si="26"/>
        <v>3</v>
      </c>
      <c r="G72" s="48">
        <f t="shared" ca="1" si="26"/>
        <v>27</v>
      </c>
      <c r="H72" s="48">
        <f t="shared" ca="1" si="26"/>
        <v>21</v>
      </c>
      <c r="I72" s="58"/>
      <c r="J72" s="57">
        <f t="shared" ref="J72:N72" ca="1" si="27">SUM(J60:J71)</f>
        <v>167.17301675268388</v>
      </c>
      <c r="K72" s="57">
        <f t="shared" ca="1" si="27"/>
        <v>0</v>
      </c>
      <c r="L72" s="57">
        <f t="shared" ca="1" si="27"/>
        <v>31.975573385533405</v>
      </c>
      <c r="M72" s="57">
        <f t="shared" ca="1" si="27"/>
        <v>230.70909551070076</v>
      </c>
      <c r="N72" s="57">
        <f t="shared" ca="1" si="27"/>
        <v>220.58912732571548</v>
      </c>
      <c r="O72" s="61"/>
      <c r="P72" s="57">
        <f ca="1">SUM(J72:N72)/$P$3</f>
        <v>650.44681297463353</v>
      </c>
      <c r="Q72" s="57">
        <f ca="1">P72/$Q$3</f>
        <v>162.61170324365838</v>
      </c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8"/>
  <sheetViews>
    <sheetView showGridLines="0" workbookViewId="0">
      <selection activeCell="A2" sqref="A2"/>
    </sheetView>
  </sheetViews>
  <sheetFormatPr defaultColWidth="8.75" defaultRowHeight="48" customHeight="1" x14ac:dyDescent="0.4"/>
  <cols>
    <col min="1" max="1" width="18.25" style="36" bestFit="1" customWidth="1"/>
    <col min="2" max="2" width="46.25" style="36" customWidth="1"/>
    <col min="3" max="16384" width="8.75" style="36"/>
  </cols>
  <sheetData>
    <row r="1" spans="1:12" ht="48" customHeight="1" x14ac:dyDescent="0.4">
      <c r="A1" s="83" t="s">
        <v>167</v>
      </c>
    </row>
    <row r="2" spans="1:12" ht="48" customHeight="1" x14ac:dyDescent="0.4">
      <c r="A2" s="84" t="s">
        <v>168</v>
      </c>
      <c r="B2" s="85"/>
      <c r="C2" s="86" t="s">
        <v>169</v>
      </c>
      <c r="D2" s="87"/>
      <c r="E2" s="87"/>
      <c r="F2" s="87"/>
      <c r="G2" s="87"/>
      <c r="H2" s="87"/>
      <c r="I2" s="87"/>
      <c r="J2" s="87"/>
      <c r="K2" s="87"/>
      <c r="L2" s="88"/>
    </row>
    <row r="3" spans="1:12" ht="48" customHeight="1" x14ac:dyDescent="0.4">
      <c r="A3" s="84" t="s">
        <v>170</v>
      </c>
      <c r="B3" s="85"/>
      <c r="C3" s="89" t="s">
        <v>171</v>
      </c>
      <c r="D3" s="90"/>
      <c r="E3" s="90"/>
      <c r="F3" s="90"/>
      <c r="G3" s="90"/>
      <c r="H3" s="90"/>
      <c r="I3" s="90"/>
      <c r="J3" s="90"/>
      <c r="K3" s="90"/>
      <c r="L3" s="91"/>
    </row>
    <row r="4" spans="1:12" ht="48" customHeight="1" x14ac:dyDescent="0.4">
      <c r="A4" s="92" t="s">
        <v>172</v>
      </c>
      <c r="B4" s="85"/>
      <c r="C4" s="89" t="s">
        <v>173</v>
      </c>
      <c r="D4" s="90"/>
      <c r="E4" s="90"/>
      <c r="F4" s="90"/>
      <c r="G4" s="90"/>
      <c r="H4" s="90"/>
      <c r="I4" s="90"/>
      <c r="J4" s="90"/>
      <c r="K4" s="90"/>
      <c r="L4" s="91"/>
    </row>
    <row r="5" spans="1:12" ht="48" customHeight="1" x14ac:dyDescent="0.4">
      <c r="A5" s="92" t="s">
        <v>174</v>
      </c>
      <c r="B5" s="85"/>
      <c r="C5" s="86" t="s">
        <v>175</v>
      </c>
      <c r="D5" s="87"/>
      <c r="E5" s="87"/>
      <c r="F5" s="87"/>
      <c r="G5" s="87"/>
      <c r="H5" s="87"/>
      <c r="I5" s="87"/>
      <c r="J5" s="87"/>
      <c r="K5" s="87"/>
      <c r="L5" s="88"/>
    </row>
    <row r="6" spans="1:12" ht="48" customHeight="1" x14ac:dyDescent="0.4">
      <c r="A6" s="84" t="s">
        <v>176</v>
      </c>
      <c r="B6" s="85"/>
      <c r="C6" s="93" t="s">
        <v>177</v>
      </c>
      <c r="D6" s="94"/>
      <c r="E6" s="94"/>
      <c r="F6" s="94"/>
      <c r="G6" s="94"/>
      <c r="H6" s="94"/>
      <c r="I6" s="94"/>
      <c r="J6" s="94"/>
      <c r="K6" s="94"/>
      <c r="L6" s="95"/>
    </row>
    <row r="7" spans="1:12" ht="48" customHeight="1" x14ac:dyDescent="0.4">
      <c r="A7" s="84" t="s">
        <v>178</v>
      </c>
      <c r="B7" s="85"/>
      <c r="C7" s="93" t="s">
        <v>179</v>
      </c>
      <c r="D7" s="94"/>
      <c r="E7" s="94"/>
      <c r="F7" s="94"/>
      <c r="G7" s="94"/>
      <c r="H7" s="94"/>
      <c r="I7" s="94"/>
      <c r="J7" s="94"/>
      <c r="K7" s="94"/>
      <c r="L7" s="95"/>
    </row>
    <row r="8" spans="1:12" ht="48" customHeight="1" x14ac:dyDescent="0.4">
      <c r="A8" s="96" t="s">
        <v>180</v>
      </c>
    </row>
  </sheetData>
  <phoneticPr fontId="4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showGridLines="0" zoomScale="81" zoomScaleNormal="81" workbookViewId="0">
      <selection activeCell="A2" sqref="A2"/>
    </sheetView>
  </sheetViews>
  <sheetFormatPr defaultRowHeight="18.75" x14ac:dyDescent="0.4"/>
  <sheetData/>
  <phoneticPr fontId="4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showGridLines="0" zoomScaleNormal="100" workbookViewId="0"/>
  </sheetViews>
  <sheetFormatPr defaultRowHeight="18.75" x14ac:dyDescent="0.4"/>
  <sheetData/>
  <phoneticPr fontId="4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"/>
  <sheetViews>
    <sheetView showGridLines="0" workbookViewId="0"/>
  </sheetViews>
  <sheetFormatPr defaultRowHeight="18.75" x14ac:dyDescent="0.4"/>
  <sheetData/>
  <phoneticPr fontId="4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"/>
  <sheetViews>
    <sheetView showGridLines="0" workbookViewId="0"/>
  </sheetViews>
  <sheetFormatPr defaultRowHeight="18.75" x14ac:dyDescent="0.4"/>
  <sheetData/>
  <phoneticPr fontId="4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"/>
  <sheetViews>
    <sheetView showGridLines="0" workbookViewId="0"/>
  </sheetViews>
  <sheetFormatPr defaultRowHeight="18.75" x14ac:dyDescent="0.4"/>
  <sheetData/>
  <phoneticPr fontId="4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"/>
  <sheetViews>
    <sheetView showGridLines="0" workbookViewId="0"/>
  </sheetViews>
  <sheetFormatPr defaultRowHeight="18.75" x14ac:dyDescent="0.4"/>
  <sheetData/>
  <phoneticPr fontId="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レベル分け</vt:lpstr>
      <vt:lpstr>工数試算</vt:lpstr>
      <vt:lpstr>注意事項1</vt:lpstr>
      <vt:lpstr>注意事項2</vt:lpstr>
      <vt:lpstr>国語</vt:lpstr>
      <vt:lpstr>社会</vt:lpstr>
      <vt:lpstr>数学</vt:lpstr>
      <vt:lpstr>理科</vt:lpstr>
      <vt:lpstr>英語</vt:lpstr>
      <vt:lpstr>生産性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2020-09-15T06:13:13Z</dcterms:modified>
</cp:coreProperties>
</file>