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InteGreat/inst/Data/ELISA/"/>
    </mc:Choice>
  </mc:AlternateContent>
  <xr:revisionPtr revIDLastSave="0" documentId="13_ncr:1_{51B34D98-E696-1B49-B0D8-10F9FA7CE59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4" r:id="rId1"/>
    <sheet name="Result sheet" sheetId="1" r:id="rId2"/>
    <sheet name="Analisi" sheetId="2" r:id="rId3"/>
    <sheet name="Schema piastra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2" l="1"/>
  <c r="S36" i="2"/>
  <c r="T36" i="2"/>
  <c r="U36" i="2"/>
  <c r="V36" i="2"/>
  <c r="R37" i="2"/>
  <c r="S37" i="2"/>
  <c r="T37" i="2"/>
  <c r="U37" i="2"/>
  <c r="V37" i="2"/>
  <c r="S35" i="2"/>
  <c r="T35" i="2"/>
  <c r="U35" i="2"/>
  <c r="V35" i="2"/>
  <c r="R35" i="2"/>
  <c r="R39" i="2"/>
  <c r="R24" i="2"/>
  <c r="R30" i="2"/>
  <c r="P10" i="2"/>
  <c r="R25" i="2"/>
  <c r="Q10" i="2"/>
  <c r="R26" i="2"/>
  <c r="R8" i="2"/>
  <c r="S24" i="2"/>
  <c r="R9" i="2"/>
  <c r="S25" i="2"/>
  <c r="R10" i="2"/>
  <c r="S26" i="2"/>
  <c r="S8" i="2"/>
  <c r="T24" i="2"/>
  <c r="S9" i="2"/>
  <c r="T25" i="2"/>
  <c r="S10" i="2"/>
  <c r="T7" i="2"/>
  <c r="T8" i="2"/>
  <c r="U24" i="2"/>
  <c r="T9" i="2"/>
  <c r="U25" i="2"/>
  <c r="T10" i="2"/>
  <c r="U7" i="2"/>
  <c r="U8" i="2"/>
  <c r="V24" i="2"/>
  <c r="U9" i="2"/>
  <c r="V25" i="2"/>
  <c r="U10" i="2"/>
  <c r="V26" i="2"/>
  <c r="R7" i="2"/>
  <c r="O10" i="2"/>
  <c r="S7" i="2"/>
  <c r="E14" i="2"/>
  <c r="E15" i="2"/>
  <c r="H16" i="2"/>
  <c r="H17" i="2"/>
  <c r="E16" i="2"/>
  <c r="E17" i="2"/>
  <c r="E18" i="2"/>
  <c r="E19" i="2"/>
  <c r="S23" i="2"/>
  <c r="T23" i="2"/>
  <c r="U23" i="2"/>
  <c r="U31" i="2"/>
  <c r="V23" i="2"/>
  <c r="T26" i="2"/>
  <c r="U26" i="2"/>
  <c r="U32" i="2"/>
  <c r="R31" i="2"/>
  <c r="R40" i="2"/>
  <c r="V31" i="2"/>
  <c r="AA31" i="2"/>
  <c r="S31" i="2"/>
  <c r="S40" i="2"/>
  <c r="T31" i="2"/>
  <c r="Y31" i="2"/>
  <c r="T32" i="2"/>
  <c r="T30" i="2"/>
  <c r="S32" i="2"/>
  <c r="R32" i="2"/>
  <c r="R41" i="2"/>
  <c r="S30" i="2"/>
  <c r="Z32" i="2"/>
  <c r="V30" i="2"/>
  <c r="U30" i="2"/>
  <c r="Z31" i="2"/>
  <c r="V32" i="2"/>
  <c r="Y30" i="2"/>
  <c r="Y36" i="2"/>
  <c r="Y40" i="2"/>
  <c r="T39" i="2"/>
  <c r="Z35" i="2"/>
  <c r="Z39" i="2"/>
  <c r="T41" i="2"/>
  <c r="Z37" i="2"/>
  <c r="Z41" i="2"/>
  <c r="V40" i="2"/>
  <c r="U41" i="2"/>
  <c r="AA37" i="2"/>
  <c r="AA41" i="2"/>
  <c r="AA36" i="2"/>
  <c r="AA40" i="2"/>
  <c r="U40" i="2"/>
  <c r="AB36" i="2"/>
  <c r="AB40" i="2"/>
  <c r="X31" i="2"/>
  <c r="Y32" i="2"/>
  <c r="AA30" i="2"/>
  <c r="AA32" i="2"/>
  <c r="X32" i="2"/>
  <c r="Z30" i="2"/>
  <c r="X30" i="2"/>
  <c r="AA35" i="2"/>
  <c r="AA39" i="2"/>
  <c r="U39" i="2"/>
  <c r="Z36" i="2"/>
  <c r="Z40" i="2"/>
  <c r="T40" i="2"/>
  <c r="V41" i="2"/>
  <c r="AB37" i="2"/>
  <c r="AB41" i="2"/>
  <c r="V39" i="2"/>
  <c r="AB35" i="2"/>
  <c r="AB39" i="2"/>
  <c r="Y37" i="2"/>
  <c r="Y41" i="2"/>
  <c r="S41" i="2"/>
  <c r="Y35" i="2"/>
  <c r="Y39" i="2"/>
  <c r="S39" i="2"/>
</calcChain>
</file>

<file path=xl/sharedStrings.xml><?xml version="1.0" encoding="utf-8"?>
<sst xmlns="http://schemas.openxmlformats.org/spreadsheetml/2006/main" count="201" uniqueCount="118">
  <si>
    <t>Method name: Method 1</t>
  </si>
  <si>
    <t/>
  </si>
  <si>
    <t>Application: SparkControl</t>
  </si>
  <si>
    <t>V2.3</t>
  </si>
  <si>
    <t>Device: Spark 10M</t>
  </si>
  <si>
    <t>Serial number: 1506000413</t>
  </si>
  <si>
    <t>Firmware:</t>
  </si>
  <si>
    <t>LUM:V5.0.1|ABS:V4.2.10|ABS_MEX:V5.0.4|MTP:V11.0.2|FLUOR:V5.0.8|FLUOR_BOTTOM:V5.0.2|FLUOR_MEM:V5.0.4|FLUOR_MEX:V5.0.4</t>
  </si>
  <si>
    <t>Date:</t>
  </si>
  <si>
    <t>2022-04-07</t>
  </si>
  <si>
    <t>Time:</t>
  </si>
  <si>
    <t>14:20</t>
  </si>
  <si>
    <t>System</t>
  </si>
  <si>
    <t>PC-1DW0JP2</t>
  </si>
  <si>
    <t>User</t>
  </si>
  <si>
    <t>PC-1DW0JP2\COMPUTER</t>
  </si>
  <si>
    <t>Plate</t>
  </si>
  <si>
    <t>[GRE96ft] - Greiner 96 Flat Transparent Cat. No.: 655101/655161/655192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</si>
  <si>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</si>
  <si>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</si>
  <si>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</si>
  <si>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</si>
  <si>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</si>
  <si>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</si>
  <si>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</si>
  <si>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Absorbance</t>
  </si>
  <si>
    <t>Label 1</t>
  </si>
  <si>
    <t>Name</t>
  </si>
  <si>
    <t>GRE96ft</t>
  </si>
  <si>
    <t>Plate layout</t>
  </si>
  <si>
    <t>Plate area</t>
  </si>
  <si>
    <t>A1-H12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</si>
  <si>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</si>
  <si>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</si>
  <si>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</si>
  <si>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</si>
  <si>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</si>
  <si>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</si>
  <si>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</si>
  <si>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</si>
  <si>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2022-04-07 14:19:33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</si>
  <si>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</si>
  <si>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</si>
  <si>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</si>
  <si>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</si>
  <si>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</si>
  <si>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</si>
  <si>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</si>
  <si>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</si>
  <si>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</si>
  <si>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</si>
  <si>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</si>
  <si>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</si>
  <si>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</si>
  <si>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</si>
  <si>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</si>
  <si>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</si>
  <si>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</si>
  <si>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</si>
  <si>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</si>
  <si>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OVER</t>
  </si>
  <si>
    <t>E</t>
  </si>
  <si>
    <t>F</t>
  </si>
  <si>
    <t>G</t>
  </si>
  <si>
    <t>H</t>
  </si>
  <si>
    <t>End Time</t>
  </si>
  <si>
    <t>2022-04-07 14:19:54</t>
  </si>
  <si>
    <t>CLONE 5F</t>
  </si>
  <si>
    <t>NK Hs</t>
  </si>
  <si>
    <t>NK WT</t>
  </si>
  <si>
    <t>CRC186</t>
  </si>
  <si>
    <t>CRC0080</t>
  </si>
  <si>
    <t>LS180</t>
  </si>
  <si>
    <t>SKBR3</t>
  </si>
  <si>
    <t>ALONE</t>
  </si>
  <si>
    <t>Difference</t>
  </si>
  <si>
    <t>5F + 186</t>
  </si>
  <si>
    <t>5F + 80</t>
  </si>
  <si>
    <t>5F + LS</t>
  </si>
  <si>
    <t>5F + SK</t>
  </si>
  <si>
    <t>NK-92 5F</t>
  </si>
  <si>
    <t>NK-92 H</t>
  </si>
  <si>
    <t>NK-92 WTM</t>
  </si>
  <si>
    <t>NK-92 45</t>
  </si>
  <si>
    <t>NK-92 WT</t>
  </si>
  <si>
    <t>H + 186</t>
  </si>
  <si>
    <t>H + 80</t>
  </si>
  <si>
    <t>H + LS</t>
  </si>
  <si>
    <t>H + SK</t>
  </si>
  <si>
    <t>LIM2099+NK-92 45</t>
  </si>
  <si>
    <t>LIM2099+NK-92 WT</t>
  </si>
  <si>
    <t>LIM2099</t>
  </si>
  <si>
    <t>COLO201+NK-92 45</t>
  </si>
  <si>
    <t>COLO201+NK-92 WT</t>
  </si>
  <si>
    <t>COLO201</t>
  </si>
  <si>
    <t>WT + 186</t>
  </si>
  <si>
    <t>WT + 80</t>
  </si>
  <si>
    <t>WT + LS</t>
  </si>
  <si>
    <t>WT + SK</t>
  </si>
  <si>
    <t>COLO320+NK-92 45</t>
  </si>
  <si>
    <t>COLO320 +NK-92 45</t>
  </si>
  <si>
    <t>COLO320+NK-92 WT</t>
  </si>
  <si>
    <t>COLO320 +NK-92 WT</t>
  </si>
  <si>
    <t>COLO320</t>
  </si>
  <si>
    <t xml:space="preserve">COLO320 </t>
  </si>
  <si>
    <t>HCT116 GFP MSLN+NK-92 45</t>
  </si>
  <si>
    <t>HCT116 GFP MSLN+NK-92 WT</t>
  </si>
  <si>
    <t>HCT116 GFP MSLN</t>
  </si>
  <si>
    <t>LS</t>
  </si>
  <si>
    <t>SK</t>
  </si>
  <si>
    <t>HCT116 shMSLN2+NK-92 45</t>
  </si>
  <si>
    <t>HCT116 shMSLN2+NK-92 WT</t>
  </si>
  <si>
    <t>HCT116 shMSLN2</t>
  </si>
  <si>
    <t>HCT116 empty+NK-92 45</t>
  </si>
  <si>
    <t>HCT116 empty +NK-92 45</t>
  </si>
  <si>
    <t>HCT116 empty+NK-92 WT</t>
  </si>
  <si>
    <t>HCT116 empty +NK-92 WT</t>
  </si>
  <si>
    <t>HCT116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</si>
</sst>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D9733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4" fillId="0" borderId="0" xfId="1"/>
    <xf numFmtId="0" fontId="2" fillId="5" borderId="0" xfId="1" applyFont="1" applyFill="1"/>
    <xf numFmtId="0" fontId="2" fillId="0" borderId="0" xfId="1" applyFont="1"/>
    <xf numFmtId="0" fontId="2" fillId="6" borderId="0" xfId="1" applyFont="1" applyFill="1"/>
    <xf numFmtId="0" fontId="3" fillId="3" borderId="0" xfId="1" applyFont="1" applyFill="1"/>
    <xf numFmtId="0" fontId="1" fillId="0" borderId="0" xfId="2"/>
    <xf numFmtId="0" fontId="5" fillId="0" borderId="0" xfId="2" applyFont="1"/>
    <xf numFmtId="0" fontId="5" fillId="0" borderId="1" xfId="2" applyFont="1" applyBorder="1"/>
    <xf numFmtId="0" fontId="5" fillId="7" borderId="1" xfId="2" applyFont="1" applyFill="1" applyBorder="1"/>
    <xf numFmtId="0" fontId="5" fillId="8" borderId="1" xfId="2" applyFont="1" applyFill="1" applyBorder="1"/>
    <xf numFmtId="0" fontId="5" fillId="9" borderId="1" xfId="2" applyFont="1" applyFill="1" applyBorder="1"/>
    <xf numFmtId="0" fontId="5" fillId="10" borderId="1" xfId="2" applyFont="1" applyFill="1" applyBorder="1"/>
    <xf numFmtId="0" fontId="6" fillId="5" borderId="0" xfId="1" applyFont="1" applyFill="1"/>
    <xf numFmtId="0" fontId="2" fillId="11" borderId="0" xfId="1" applyFont="1" applyFill="1"/>
  </cellXfs>
  <cellStyles count="3">
    <cellStyle name="Normal" xfId="0" builtinId="0"/>
    <cellStyle name="Normale 2" xfId="1" xr:uid="{79864582-BD9B-430B-9DB5-A0D08E312679}"/>
    <cellStyle name="Normale 2 2" xfId="2" xr:uid="{96DB443E-5930-4FDD-946E-4B148E105F5E}"/>
  </cellStyles>
  <dxfs count="0"/>
  <tableStyles count="0" defaultTableStyle="TableStyleMedium2" defaultPivotStyle="PivotStyleLight16"/>
  <colors>
    <mruColors>
      <color rgb="FFD9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Analisi!$D$14:$D$19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65.5</c:v>
                </c:pt>
                <c:pt idx="3">
                  <c:v>31.3</c:v>
                </c:pt>
                <c:pt idx="4">
                  <c:v>15.6</c:v>
                </c:pt>
                <c:pt idx="5">
                  <c:v>0</c:v>
                </c:pt>
              </c:numCache>
            </c:numRef>
          </c:xVal>
          <c:yVal>
            <c:numRef>
              <c:f>Analisi!$E$14:$E$19</c:f>
              <c:numCache>
                <c:formatCode>General</c:formatCode>
                <c:ptCount val="6"/>
                <c:pt idx="0">
                  <c:v>2.7996999999999996</c:v>
                </c:pt>
                <c:pt idx="1">
                  <c:v>1.3159999999999998</c:v>
                </c:pt>
                <c:pt idx="2">
                  <c:v>0.12720000000000001</c:v>
                </c:pt>
                <c:pt idx="3">
                  <c:v>0.10100000000000001</c:v>
                </c:pt>
                <c:pt idx="4">
                  <c:v>7.9399999999999998E-2</c:v>
                </c:pt>
                <c:pt idx="5">
                  <c:v>7.3149999999999993E-2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C-4582-93BD-498A7BA2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42136"/>
        <c:axId val="445639184"/>
      </c:scatterChart>
      <c:valAx>
        <c:axId val="44564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45639184"/>
        <c:crosses val="autoZero"/>
        <c:crossBetween val="midCat"/>
      </c:valAx>
      <c:valAx>
        <c:axId val="445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4564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Grenzyme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Analisi!$Q$39</c:f>
              <c:strCache>
                <c:ptCount val="1"/>
                <c:pt idx="0">
                  <c:v>NK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Analisi!$R$39:$V$39</c:f>
              <c:numCache>
                <c:formatCode>General</c:formatCode>
                <c:ptCount val="5"/>
                <c:pt idx="0">
                  <c:v>477.32142857142861</c:v>
                </c:pt>
                <c:pt idx="1">
                  <c:v>523.55357142857133</c:v>
                </c:pt>
                <c:pt idx="2">
                  <c:v>768.73214285714289</c:v>
                </c:pt>
                <c:pt idx="3">
                  <c:v>656.64285714285711</c:v>
                </c:pt>
                <c:pt idx="4">
                  <c:v>709.71428571428578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BA5-8D12-EB5CFA145BCD}"/>
            </c:ext>
          </c:extLst>
        </c:ser>
        <c:ser>
          <c:idx val="1"/>
          <c:order val="1"/>
          <c:tx>
            <c:strRef>
              <c:f>Analisi!$Q$40</c:f>
              <c:strCache>
                <c:ptCount val="1"/>
                <c:pt idx="0">
                  <c:v>NK 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Analisi!$R$40:$V$40</c:f>
              <c:numCache>
                <c:formatCode>General</c:formatCode>
                <c:ptCount val="5"/>
                <c:pt idx="0">
                  <c:v>799.92857142857156</c:v>
                </c:pt>
                <c:pt idx="1">
                  <c:v>981.17857142857144</c:v>
                </c:pt>
                <c:pt idx="2">
                  <c:v>1350.9107142857142</c:v>
                </c:pt>
                <c:pt idx="3">
                  <c:v>1133.1785714285713</c:v>
                </c:pt>
                <c:pt idx="4">
                  <c:v>1194.6607142857142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BA5-8D12-EB5CFA145BCD}"/>
            </c:ext>
          </c:extLst>
        </c:ser>
        <c:ser>
          <c:idx val="2"/>
          <c:order val="2"/>
          <c:tx>
            <c:strRef>
              <c:f>Analisi!$Q$41</c:f>
              <c:strCache>
                <c:ptCount val="1"/>
                <c:pt idx="0">
                  <c:v>CLONE 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Analisi!$R$41:$V$41</c:f>
              <c:numCache>
                <c:formatCode>General</c:formatCode>
                <c:ptCount val="5"/>
                <c:pt idx="0">
                  <c:v>572.94642857142856</c:v>
                </c:pt>
                <c:pt idx="1">
                  <c:v>674.39285714285722</c:v>
                </c:pt>
                <c:pt idx="2">
                  <c:v>1231.9821428571429</c:v>
                </c:pt>
                <c:pt idx="3">
                  <c:v>1031.1071428571429</c:v>
                </c:pt>
                <c:pt idx="4">
                  <c:v>1177.9107142857144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BA5-8D12-EB5CFA14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8896"/>
        <c:axId val="531777096"/>
      </c:barChart>
      <c:catAx>
        <c:axId val="531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77096"/>
        <c:crosses val="autoZero"/>
        <c:auto val="1"/>
        <c:lblAlgn val="ctr"/>
        <c:lblOffset val="100"/>
        <c:noMultiLvlLbl val="0"/>
      </c:catAx>
      <c:valAx>
        <c:axId val="5317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Grenzyme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Analisi!$Q$39</c:f>
              <c:strCache>
                <c:ptCount val="1"/>
                <c:pt idx="0">
                  <c:v>NK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Analisi!$Y$39:$AB$39</c:f>
              <c:numCache>
                <c:formatCode>General</c:formatCode>
                <c:ptCount val="4"/>
                <c:pt idx="0">
                  <c:v>46.232142857142719</c:v>
                </c:pt>
                <c:pt idx="1">
                  <c:v>291.41071428571428</c:v>
                </c:pt>
                <c:pt idx="2">
                  <c:v>179.3214285714285</c:v>
                </c:pt>
                <c:pt idx="3">
                  <c:v>232.39285714285717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4F3-B4A4-0C9CC4671254}"/>
            </c:ext>
          </c:extLst>
        </c:ser>
        <c:ser>
          <c:idx val="1"/>
          <c:order val="1"/>
          <c:tx>
            <c:strRef>
              <c:f>Analisi!$Q$40</c:f>
              <c:strCache>
                <c:ptCount val="1"/>
                <c:pt idx="0">
                  <c:v>NK 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Analisi!$Y$40:$AB$40</c:f>
              <c:numCache>
                <c:formatCode>General</c:formatCode>
                <c:ptCount val="4"/>
                <c:pt idx="0">
                  <c:v>181.24999999999989</c:v>
                </c:pt>
                <c:pt idx="1">
                  <c:v>550.98214285714266</c:v>
                </c:pt>
                <c:pt idx="2">
                  <c:v>333.24999999999977</c:v>
                </c:pt>
                <c:pt idx="3">
                  <c:v>394.73214285714266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1D-44F3-B4A4-0C9CC4671254}"/>
            </c:ext>
          </c:extLst>
        </c:ser>
        <c:ser>
          <c:idx val="2"/>
          <c:order val="2"/>
          <c:tx>
            <c:strRef>
              <c:f>Analisi!$Q$41</c:f>
              <c:strCache>
                <c:ptCount val="1"/>
                <c:pt idx="0">
                  <c:v>CLONE 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Analisi!$Y$41:$AB$41</c:f>
              <c:numCache>
                <c:formatCode>General</c:formatCode>
                <c:ptCount val="4"/>
                <c:pt idx="0">
                  <c:v>101.44642857142867</c:v>
                </c:pt>
                <c:pt idx="1">
                  <c:v>659.03571428571433</c:v>
                </c:pt>
                <c:pt idx="2">
                  <c:v>458.16071428571433</c:v>
                </c:pt>
                <c:pt idx="3">
                  <c:v>604.96428571428589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D-44F3-B4A4-0C9CC467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8896"/>
        <c:axId val="531777096"/>
        <c:extLst/>
      </c:barChart>
      <c:catAx>
        <c:axId val="531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77096"/>
        <c:crosses val="autoZero"/>
        <c:auto val="1"/>
        <c:lblAlgn val="ctr"/>
        <c:lblOffset val="100"/>
        <c:noMultiLvlLbl val="0"/>
      </c:catAx>
      <c:valAx>
        <c:axId val="5317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190499</xdr:rowOff>
    </xdr:from>
    <xdr:to>
      <xdr:col>13</xdr:col>
      <xdr:colOff>304800</xdr:colOff>
      <xdr:row>46</xdr:row>
      <xdr:rowOff>85724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5E82DC-14F5-4D7A-A040-6CEDEA62A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309561</xdr:colOff>
      <xdr:row>47</xdr:row>
      <xdr:rowOff>19049</xdr:rowOff>
    </xdr:from>
    <xdr:to>
      <xdr:col>13</xdr:col>
      <xdr:colOff>523874</xdr:colOff>
      <xdr:row>71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22FAF44-04A9-4479-9F67-E134EBD1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29</xdr:col>
      <xdr:colOff>7485</xdr:colOff>
      <xdr:row>71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2E3678-8D35-4D46-A2BF-B6F7B436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E63A-483F-D649-87C4-5536392112AD}">
  <dimension ref="A1:L8"/>
  <sheetViews>
    <sheetView tabSelected="1" workbookViewId="0">
      <selection activeCell="E22" sqref="E22"/>
    </sheetView>
  </sheetViews>
  <sheetFormatPr baseColWidth="10" defaultRowHeight="15" x14ac:dyDescent="0.2"/>
  <sheetData>
    <row r="1" spans="1:12" x14ac:dyDescent="0.2">
      <c r="A1" s="19">
        <v>2.8342999999999998</v>
      </c>
      <c r="B1" s="19">
        <v>2.7650999999999999</v>
      </c>
      <c r="C1" s="8">
        <v>7.0699999999999999E-2</v>
      </c>
      <c r="D1" s="8">
        <v>7.0099999999999996E-2</v>
      </c>
      <c r="E1" s="8">
        <v>3.5365000000000002</v>
      </c>
      <c r="F1" s="8">
        <v>3.5726</v>
      </c>
      <c r="G1" s="8">
        <v>3.8395000000000001</v>
      </c>
      <c r="H1" s="8">
        <v>3.8411</v>
      </c>
      <c r="I1" s="7">
        <v>9.0899999999999995E-2</v>
      </c>
      <c r="J1" s="7">
        <v>7.1400000000000005E-2</v>
      </c>
      <c r="K1" s="7">
        <v>7.8899999999999998E-2</v>
      </c>
      <c r="L1" s="7">
        <v>7.5399999999999995E-2</v>
      </c>
    </row>
    <row r="2" spans="1:12" x14ac:dyDescent="0.2">
      <c r="A2" s="19">
        <v>1.3327</v>
      </c>
      <c r="B2" s="19">
        <v>1.2992999999999999</v>
      </c>
      <c r="C2" s="8">
        <v>7.0199999999999999E-2</v>
      </c>
      <c r="D2" s="8">
        <v>7.1800000000000003E-2</v>
      </c>
      <c r="E2" s="8">
        <v>3.7637</v>
      </c>
      <c r="F2" s="8">
        <v>3.6625999999999999</v>
      </c>
      <c r="G2" s="8">
        <v>3.8826000000000001</v>
      </c>
      <c r="H2" s="8">
        <v>3.7934000000000001</v>
      </c>
      <c r="I2" s="7">
        <v>9.0899999999999995E-2</v>
      </c>
      <c r="J2" s="7">
        <v>7.7700000000000005E-2</v>
      </c>
      <c r="K2" s="7">
        <v>8.9099999999999999E-2</v>
      </c>
      <c r="L2" s="7">
        <v>7.6300000000000007E-2</v>
      </c>
    </row>
    <row r="3" spans="1:12" x14ac:dyDescent="0.2">
      <c r="A3" s="19">
        <v>0.49890000000000001</v>
      </c>
      <c r="B3" s="19">
        <v>0.48180000000000001</v>
      </c>
      <c r="C3" s="8">
        <v>6.9000000000000006E-2</v>
      </c>
      <c r="D3" s="8">
        <v>7.0599999999999996E-2</v>
      </c>
      <c r="E3" s="8">
        <v>3.7930999999999999</v>
      </c>
      <c r="F3" s="8">
        <v>3.7189000000000001</v>
      </c>
      <c r="G3" s="8">
        <v>3.8471000000000002</v>
      </c>
      <c r="H3" s="8">
        <v>3.8058999999999998</v>
      </c>
      <c r="I3" s="7">
        <v>1.6197999999999999</v>
      </c>
      <c r="J3" s="7">
        <v>2.2450999999999999</v>
      </c>
      <c r="K3" s="7">
        <v>1.9327000000000001</v>
      </c>
      <c r="L3" s="7">
        <v>2.0842999999999998</v>
      </c>
    </row>
    <row r="4" spans="1:12" x14ac:dyDescent="0.2">
      <c r="A4" s="19">
        <v>0.2306</v>
      </c>
      <c r="B4" s="19">
        <v>0.2271</v>
      </c>
      <c r="C4" s="8">
        <v>7.3700000000000002E-2</v>
      </c>
      <c r="D4" s="8">
        <v>7.3099999999999998E-2</v>
      </c>
      <c r="E4" s="8">
        <v>3.7357</v>
      </c>
      <c r="F4" s="8" t="s">
        <v>60</v>
      </c>
      <c r="G4" s="8">
        <v>3.9731000000000001</v>
      </c>
      <c r="H4" s="8">
        <v>3.8950999999999998</v>
      </c>
      <c r="I4" s="7">
        <v>1.5141</v>
      </c>
      <c r="J4" s="7">
        <v>2.2290999999999999</v>
      </c>
      <c r="K4" s="18">
        <v>2.0205000000000002</v>
      </c>
      <c r="L4" s="7">
        <v>2.0619999999999998</v>
      </c>
    </row>
    <row r="5" spans="1:12" x14ac:dyDescent="0.2">
      <c r="A5" s="19">
        <v>0.1242</v>
      </c>
      <c r="B5" s="19">
        <v>0.13020000000000001</v>
      </c>
      <c r="C5" s="8">
        <v>7.6899999999999996E-2</v>
      </c>
      <c r="D5" s="8">
        <v>7.17E-2</v>
      </c>
      <c r="E5" s="8">
        <v>3.6998000000000002</v>
      </c>
      <c r="F5" s="8">
        <v>3.9618000000000002</v>
      </c>
      <c r="G5" s="8">
        <v>3.9039999999999999</v>
      </c>
      <c r="H5" s="8">
        <v>3.9361000000000002</v>
      </c>
      <c r="I5" s="18">
        <v>2.9123999999999999</v>
      </c>
      <c r="J5" s="7">
        <v>3.8672</v>
      </c>
      <c r="K5" s="7">
        <v>3.2669999999999999</v>
      </c>
      <c r="L5" s="18">
        <v>3.5830000000000002</v>
      </c>
    </row>
    <row r="6" spans="1:12" x14ac:dyDescent="0.2">
      <c r="A6" s="19">
        <v>9.9599999999999994E-2</v>
      </c>
      <c r="B6" s="19">
        <v>0.1024</v>
      </c>
      <c r="C6" s="8">
        <v>0.42049999999999998</v>
      </c>
      <c r="D6" s="8">
        <v>0.31680000000000003</v>
      </c>
      <c r="E6" s="8">
        <v>3.9281000000000001</v>
      </c>
      <c r="F6" s="8" t="s">
        <v>60</v>
      </c>
      <c r="G6" s="8">
        <v>3.8935</v>
      </c>
      <c r="H6" s="8">
        <v>3.9026999999999998</v>
      </c>
      <c r="I6" s="7">
        <v>2.8483000000000001</v>
      </c>
      <c r="J6" s="18">
        <v>4.0079000000000002</v>
      </c>
      <c r="K6" s="18">
        <v>3.3797999999999999</v>
      </c>
      <c r="L6" s="7">
        <v>3.431</v>
      </c>
    </row>
    <row r="7" spans="1:12" x14ac:dyDescent="0.2">
      <c r="A7" s="19">
        <v>7.8700000000000006E-2</v>
      </c>
      <c r="B7" s="19">
        <v>8.0100000000000005E-2</v>
      </c>
      <c r="C7" s="8">
        <v>3.8043999999999998</v>
      </c>
      <c r="D7" s="8">
        <v>3.5219</v>
      </c>
      <c r="E7" s="8">
        <v>5.16E-2</v>
      </c>
      <c r="F7" s="7">
        <v>1.3306</v>
      </c>
      <c r="G7" s="7">
        <v>2.2153999999999998</v>
      </c>
      <c r="H7" s="7">
        <v>1.6061000000000001</v>
      </c>
      <c r="I7" s="7">
        <v>1.9893000000000001</v>
      </c>
      <c r="J7" s="7">
        <v>3.5019999999999998</v>
      </c>
      <c r="K7" s="7">
        <v>2.9811999999999999</v>
      </c>
      <c r="L7" s="7">
        <v>3.3841000000000001</v>
      </c>
    </row>
    <row r="8" spans="1:12" x14ac:dyDescent="0.2">
      <c r="A8" s="19">
        <v>7.3599999999999999E-2</v>
      </c>
      <c r="B8" s="19">
        <v>7.2700000000000001E-2</v>
      </c>
      <c r="C8" s="8">
        <v>3.9994000000000001</v>
      </c>
      <c r="D8" s="8">
        <v>3.8452999999999999</v>
      </c>
      <c r="E8" s="8">
        <v>5.2999999999999999E-2</v>
      </c>
      <c r="F8" s="7">
        <v>1.3626</v>
      </c>
      <c r="G8" s="7">
        <v>2.2844000000000002</v>
      </c>
      <c r="H8" s="7">
        <v>1.6226</v>
      </c>
      <c r="I8" s="18">
        <v>2.0226000000000002</v>
      </c>
      <c r="J8" s="7">
        <v>3.5663999999999998</v>
      </c>
      <c r="K8" s="18">
        <v>3.1516999999999999</v>
      </c>
      <c r="L8" s="18">
        <v>3.5219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opLeftCell="A22" workbookViewId="0">
      <selection activeCell="M41" sqref="B34:M4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 spans="1:11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 t="s">
        <v>33</v>
      </c>
      <c r="B25" s="1"/>
      <c r="C25" s="1"/>
      <c r="D25" s="1"/>
      <c r="E25" s="1">
        <v>450</v>
      </c>
      <c r="F25" s="1" t="s">
        <v>34</v>
      </c>
      <c r="G25" s="1"/>
      <c r="H25" s="1"/>
      <c r="I25" s="1"/>
      <c r="J25" s="1"/>
      <c r="K25" s="1"/>
    </row>
    <row r="26" spans="1:11" x14ac:dyDescent="0.2">
      <c r="A26" s="1" t="s">
        <v>35</v>
      </c>
      <c r="B26" s="1"/>
      <c r="C26" s="1"/>
      <c r="D26" s="1"/>
      <c r="E26" s="1">
        <v>10</v>
      </c>
      <c r="F26" s="1"/>
      <c r="G26" s="1"/>
      <c r="H26" s="1"/>
      <c r="I26" s="1"/>
      <c r="J26" s="1"/>
      <c r="K26" s="1"/>
    </row>
    <row r="27" spans="1:11" x14ac:dyDescent="0.2">
      <c r="A27" s="1" t="s">
        <v>36</v>
      </c>
      <c r="B27" s="1"/>
      <c r="C27" s="1"/>
      <c r="D27" s="1"/>
      <c r="E27" s="1">
        <v>50</v>
      </c>
      <c r="F27" s="1" t="s">
        <v>37</v>
      </c>
      <c r="G27" s="1"/>
      <c r="H27" s="1"/>
      <c r="I27" s="1"/>
      <c r="J27" s="1"/>
      <c r="K27" s="1"/>
    </row>
    <row r="28" spans="1:11" x14ac:dyDescent="0.2">
      <c r="A28" s="1" t="s">
        <v>38</v>
      </c>
      <c r="B28" s="1"/>
      <c r="C28" s="1"/>
      <c r="D28" s="1"/>
      <c r="E28" s="1" t="s">
        <v>31</v>
      </c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 t="s">
        <v>39</v>
      </c>
      <c r="B30" s="1"/>
      <c r="C30" s="1"/>
      <c r="D30" s="1"/>
      <c r="E30" s="1" t="s">
        <v>40</v>
      </c>
      <c r="F30" s="1"/>
      <c r="G30" s="1"/>
      <c r="H30" s="1"/>
      <c r="I30" s="1"/>
      <c r="J30" s="1"/>
      <c r="K30" s="1"/>
    </row>
    <row r="31" spans="1:11" x14ac:dyDescent="0.2">
      <c r="A31" s="1" t="s">
        <v>41</v>
      </c>
      <c r="B31" s="1"/>
      <c r="C31" s="1"/>
      <c r="D31" s="1"/>
      <c r="E31" s="1">
        <v>29.4</v>
      </c>
      <c r="F31" s="1" t="s">
        <v>42</v>
      </c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2">
      <c r="A33" s="3" t="s">
        <v>43</v>
      </c>
      <c r="B33" s="3" t="s">
        <v>44</v>
      </c>
      <c r="C33" s="3" t="s">
        <v>45</v>
      </c>
      <c r="D33" s="3" t="s">
        <v>46</v>
      </c>
      <c r="E33" s="3" t="s">
        <v>47</v>
      </c>
      <c r="F33" s="3" t="s">
        <v>48</v>
      </c>
      <c r="G33" s="3" t="s">
        <v>49</v>
      </c>
      <c r="H33" s="3" t="s">
        <v>50</v>
      </c>
      <c r="I33" s="3" t="s">
        <v>51</v>
      </c>
      <c r="J33" s="3" t="s">
        <v>52</v>
      </c>
      <c r="K33" s="3" t="s">
        <v>53</v>
      </c>
      <c r="L33" s="3" t="s">
        <v>54</v>
      </c>
      <c r="M33" s="3" t="s">
        <v>55</v>
      </c>
    </row>
    <row r="34" spans="1:13" x14ac:dyDescent="0.2">
      <c r="A34" s="3" t="s">
        <v>56</v>
      </c>
      <c r="B34" s="1">
        <v>2.8342999999999998</v>
      </c>
      <c r="C34" s="1">
        <v>2.7650999999999999</v>
      </c>
      <c r="D34" s="1">
        <v>7.0699999999999999E-2</v>
      </c>
      <c r="E34" s="1">
        <v>7.0099999999999996E-2</v>
      </c>
      <c r="F34" s="1">
        <v>3.5365000000000002</v>
      </c>
      <c r="G34" s="1">
        <v>3.5726</v>
      </c>
      <c r="H34" s="1">
        <v>3.8395000000000001</v>
      </c>
      <c r="I34" s="1">
        <v>3.8411</v>
      </c>
      <c r="J34" s="1">
        <v>9.0899999999999995E-2</v>
      </c>
      <c r="K34" s="1">
        <v>7.1400000000000005E-2</v>
      </c>
      <c r="L34" s="1">
        <v>7.8899999999999998E-2</v>
      </c>
      <c r="M34" s="1">
        <v>7.5399999999999995E-2</v>
      </c>
    </row>
    <row r="35" spans="1:13" x14ac:dyDescent="0.2">
      <c r="A35" s="3" t="s">
        <v>57</v>
      </c>
      <c r="B35" s="1">
        <v>1.3327</v>
      </c>
      <c r="C35" s="1">
        <v>1.2992999999999999</v>
      </c>
      <c r="D35" s="1">
        <v>7.0199999999999999E-2</v>
      </c>
      <c r="E35" s="1">
        <v>7.1800000000000003E-2</v>
      </c>
      <c r="F35" s="1">
        <v>3.7637</v>
      </c>
      <c r="G35" s="1">
        <v>3.6625999999999999</v>
      </c>
      <c r="H35" s="1">
        <v>3.8826000000000001</v>
      </c>
      <c r="I35" s="1">
        <v>3.7934000000000001</v>
      </c>
      <c r="J35" s="1">
        <v>9.0899999999999995E-2</v>
      </c>
      <c r="K35" s="1">
        <v>7.7700000000000005E-2</v>
      </c>
      <c r="L35" s="1">
        <v>8.9099999999999999E-2</v>
      </c>
      <c r="M35" s="1">
        <v>7.6300000000000007E-2</v>
      </c>
    </row>
    <row r="36" spans="1:13" x14ac:dyDescent="0.2">
      <c r="A36" s="3" t="s">
        <v>58</v>
      </c>
      <c r="B36" s="1">
        <v>0.49890000000000001</v>
      </c>
      <c r="C36" s="1">
        <v>0.48180000000000001</v>
      </c>
      <c r="D36" s="1">
        <v>6.9000000000000006E-2</v>
      </c>
      <c r="E36" s="1">
        <v>7.0599999999999996E-2</v>
      </c>
      <c r="F36" s="1">
        <v>3.7930999999999999</v>
      </c>
      <c r="G36" s="1">
        <v>3.7189000000000001</v>
      </c>
      <c r="H36" s="1">
        <v>3.8471000000000002</v>
      </c>
      <c r="I36" s="1">
        <v>3.8058999999999998</v>
      </c>
      <c r="J36" s="1">
        <v>1.6197999999999999</v>
      </c>
      <c r="K36" s="1">
        <v>2.2450999999999999</v>
      </c>
      <c r="L36" s="1">
        <v>1.9327000000000001</v>
      </c>
      <c r="M36" s="1">
        <v>2.0842999999999998</v>
      </c>
    </row>
    <row r="37" spans="1:13" x14ac:dyDescent="0.2">
      <c r="A37" s="3" t="s">
        <v>59</v>
      </c>
      <c r="B37" s="1">
        <v>0.2306</v>
      </c>
      <c r="C37" s="1">
        <v>0.2271</v>
      </c>
      <c r="D37" s="1">
        <v>7.3700000000000002E-2</v>
      </c>
      <c r="E37" s="1">
        <v>7.3099999999999998E-2</v>
      </c>
      <c r="F37" s="1">
        <v>3.7357</v>
      </c>
      <c r="G37" s="4" t="s">
        <v>60</v>
      </c>
      <c r="H37" s="1">
        <v>3.9731000000000001</v>
      </c>
      <c r="I37" s="1">
        <v>3.8950999999999998</v>
      </c>
      <c r="J37" s="1">
        <v>1.5141</v>
      </c>
      <c r="K37" s="1">
        <v>2.2290999999999999</v>
      </c>
      <c r="L37" s="1">
        <v>2.0205000000000002</v>
      </c>
      <c r="M37" s="1">
        <v>2.0619999999999998</v>
      </c>
    </row>
    <row r="38" spans="1:13" x14ac:dyDescent="0.2">
      <c r="A38" s="3" t="s">
        <v>61</v>
      </c>
      <c r="B38" s="1">
        <v>0.1242</v>
      </c>
      <c r="C38" s="1">
        <v>0.13020000000000001</v>
      </c>
      <c r="D38" s="1">
        <v>7.6899999999999996E-2</v>
      </c>
      <c r="E38" s="1">
        <v>7.17E-2</v>
      </c>
      <c r="F38" s="1">
        <v>3.6998000000000002</v>
      </c>
      <c r="G38" s="1">
        <v>3.9618000000000002</v>
      </c>
      <c r="H38" s="1">
        <v>3.9039999999999999</v>
      </c>
      <c r="I38" s="1">
        <v>3.9361000000000002</v>
      </c>
      <c r="J38" s="1">
        <v>2.9123999999999999</v>
      </c>
      <c r="K38" s="1">
        <v>3.8672</v>
      </c>
      <c r="L38" s="1">
        <v>3.2669999999999999</v>
      </c>
      <c r="M38" s="1">
        <v>3.5830000000000002</v>
      </c>
    </row>
    <row r="39" spans="1:13" x14ac:dyDescent="0.2">
      <c r="A39" s="3" t="s">
        <v>62</v>
      </c>
      <c r="B39" s="1">
        <v>9.9599999999999994E-2</v>
      </c>
      <c r="C39" s="1">
        <v>0.1024</v>
      </c>
      <c r="D39" s="1">
        <v>0.42049999999999998</v>
      </c>
      <c r="E39" s="1">
        <v>0.31680000000000003</v>
      </c>
      <c r="F39" s="1">
        <v>3.9281000000000001</v>
      </c>
      <c r="G39" s="4" t="s">
        <v>60</v>
      </c>
      <c r="H39" s="1">
        <v>3.8935</v>
      </c>
      <c r="I39" s="1">
        <v>3.9026999999999998</v>
      </c>
      <c r="J39" s="1">
        <v>2.8483000000000001</v>
      </c>
      <c r="K39" s="1">
        <v>4.0079000000000002</v>
      </c>
      <c r="L39" s="1">
        <v>3.3797999999999999</v>
      </c>
      <c r="M39" s="1">
        <v>3.431</v>
      </c>
    </row>
    <row r="40" spans="1:13" x14ac:dyDescent="0.2">
      <c r="A40" s="3" t="s">
        <v>63</v>
      </c>
      <c r="B40" s="1">
        <v>7.8700000000000006E-2</v>
      </c>
      <c r="C40" s="1">
        <v>8.0100000000000005E-2</v>
      </c>
      <c r="D40" s="1">
        <v>3.8043999999999998</v>
      </c>
      <c r="E40" s="1">
        <v>3.5219</v>
      </c>
      <c r="F40" s="1">
        <v>5.16E-2</v>
      </c>
      <c r="G40" s="1">
        <v>1.3306</v>
      </c>
      <c r="H40" s="1">
        <v>2.2153999999999998</v>
      </c>
      <c r="I40" s="1">
        <v>1.6061000000000001</v>
      </c>
      <c r="J40" s="1">
        <v>1.9893000000000001</v>
      </c>
      <c r="K40" s="1">
        <v>3.5019999999999998</v>
      </c>
      <c r="L40" s="1">
        <v>2.9811999999999999</v>
      </c>
      <c r="M40" s="1">
        <v>3.3841000000000001</v>
      </c>
    </row>
    <row r="41" spans="1:13" x14ac:dyDescent="0.2">
      <c r="A41" s="3" t="s">
        <v>64</v>
      </c>
      <c r="B41" s="1">
        <v>7.3599999999999999E-2</v>
      </c>
      <c r="C41" s="1">
        <v>7.2700000000000001E-2</v>
      </c>
      <c r="D41" s="1">
        <v>3.9994000000000001</v>
      </c>
      <c r="E41" s="1">
        <v>3.8452999999999999</v>
      </c>
      <c r="F41" s="1">
        <v>5.2999999999999999E-2</v>
      </c>
      <c r="G41" s="1">
        <v>1.3626</v>
      </c>
      <c r="H41" s="1">
        <v>2.2844000000000002</v>
      </c>
      <c r="I41" s="1">
        <v>1.6226</v>
      </c>
      <c r="J41" s="1">
        <v>2.0226000000000002</v>
      </c>
      <c r="K41" s="1">
        <v>3.5663999999999998</v>
      </c>
      <c r="L41" s="1">
        <v>3.1516999999999999</v>
      </c>
      <c r="M41" s="1">
        <v>3.5219</v>
      </c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3" x14ac:dyDescent="0.2">
      <c r="A44" s="1" t="s">
        <v>65</v>
      </c>
      <c r="B44" s="1"/>
      <c r="C44" s="1"/>
      <c r="D44" s="1"/>
      <c r="E44" s="1" t="s">
        <v>66</v>
      </c>
      <c r="F44" s="1"/>
      <c r="G44" s="1"/>
      <c r="H44" s="1"/>
      <c r="I44" s="1"/>
      <c r="J44" s="1"/>
      <c r="K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6A78-FCBB-4914-8678-AAA1420CCBBC}">
  <dimension ref="A1:AI41"/>
  <sheetViews>
    <sheetView zoomScale="70" zoomScaleNormal="70" workbookViewId="0">
      <selection activeCell="B3" sqref="B3:M10"/>
    </sheetView>
  </sheetViews>
  <sheetFormatPr baseColWidth="10" defaultColWidth="8.83203125" defaultRowHeight="15" x14ac:dyDescent="0.2"/>
  <cols>
    <col min="1" max="18" width="8.83203125" style="6"/>
    <col min="19" max="19" width="11.83203125" style="6" bestFit="1" customWidth="1"/>
    <col min="20" max="16384" width="8.83203125" style="6"/>
  </cols>
  <sheetData>
    <row r="1" spans="1:21" x14ac:dyDescent="0.2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21" x14ac:dyDescent="0.2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0" t="s">
        <v>49</v>
      </c>
      <c r="H2" s="10" t="s">
        <v>50</v>
      </c>
      <c r="I2" s="10" t="s">
        <v>51</v>
      </c>
      <c r="J2" s="10" t="s">
        <v>52</v>
      </c>
      <c r="K2" s="10" t="s">
        <v>53</v>
      </c>
      <c r="L2" s="10" t="s">
        <v>54</v>
      </c>
      <c r="M2" s="10" t="s">
        <v>55</v>
      </c>
    </row>
    <row r="3" spans="1:21" x14ac:dyDescent="0.2">
      <c r="A3" s="10" t="s">
        <v>56</v>
      </c>
      <c r="B3" s="9">
        <v>2.8342999999999998</v>
      </c>
      <c r="C3" s="9">
        <v>2.7650999999999999</v>
      </c>
      <c r="D3" s="8">
        <v>7.0699999999999999E-2</v>
      </c>
      <c r="E3" s="8">
        <v>7.0099999999999996E-2</v>
      </c>
      <c r="F3" s="8">
        <v>3.5365000000000002</v>
      </c>
      <c r="G3" s="8">
        <v>3.5726</v>
      </c>
      <c r="H3" s="8">
        <v>3.8395000000000001</v>
      </c>
      <c r="I3" s="8">
        <v>3.8411</v>
      </c>
      <c r="J3" s="7">
        <v>9.0899999999999995E-2</v>
      </c>
      <c r="K3" s="7">
        <v>7.1400000000000005E-2</v>
      </c>
      <c r="L3" s="7">
        <v>7.8899999999999998E-2</v>
      </c>
      <c r="M3" s="7">
        <v>7.5399999999999995E-2</v>
      </c>
    </row>
    <row r="4" spans="1:21" x14ac:dyDescent="0.2">
      <c r="A4" s="10" t="s">
        <v>57</v>
      </c>
      <c r="B4" s="9">
        <v>1.3327</v>
      </c>
      <c r="C4" s="9">
        <v>1.2992999999999999</v>
      </c>
      <c r="D4" s="8">
        <v>7.0199999999999999E-2</v>
      </c>
      <c r="E4" s="8">
        <v>7.1800000000000003E-2</v>
      </c>
      <c r="F4" s="8">
        <v>3.7637</v>
      </c>
      <c r="G4" s="8">
        <v>3.6625999999999999</v>
      </c>
      <c r="H4" s="8">
        <v>3.8826000000000001</v>
      </c>
      <c r="I4" s="8">
        <v>3.7934000000000001</v>
      </c>
      <c r="J4" s="7">
        <v>9.0899999999999995E-2</v>
      </c>
      <c r="K4" s="7">
        <v>7.7700000000000005E-2</v>
      </c>
      <c r="L4" s="7">
        <v>8.9099999999999999E-2</v>
      </c>
      <c r="M4" s="7">
        <v>7.6300000000000007E-2</v>
      </c>
    </row>
    <row r="5" spans="1:21" x14ac:dyDescent="0.2">
      <c r="A5" s="10" t="s">
        <v>58</v>
      </c>
      <c r="B5" s="9">
        <v>0.49890000000000001</v>
      </c>
      <c r="C5" s="9">
        <v>0.48180000000000001</v>
      </c>
      <c r="D5" s="8">
        <v>6.9000000000000006E-2</v>
      </c>
      <c r="E5" s="8">
        <v>7.0599999999999996E-2</v>
      </c>
      <c r="F5" s="8">
        <v>3.7930999999999999</v>
      </c>
      <c r="G5" s="8">
        <v>3.7189000000000001</v>
      </c>
      <c r="H5" s="8">
        <v>3.8471000000000002</v>
      </c>
      <c r="I5" s="8">
        <v>3.8058999999999998</v>
      </c>
      <c r="J5" s="7">
        <v>1.6197999999999999</v>
      </c>
      <c r="K5" s="7">
        <v>2.2450999999999999</v>
      </c>
      <c r="L5" s="7">
        <v>1.9327000000000001</v>
      </c>
      <c r="M5" s="7">
        <v>2.0842999999999998</v>
      </c>
    </row>
    <row r="6" spans="1:21" x14ac:dyDescent="0.2">
      <c r="A6" s="10" t="s">
        <v>59</v>
      </c>
      <c r="B6" s="9">
        <v>0.2306</v>
      </c>
      <c r="C6" s="9">
        <v>0.2271</v>
      </c>
      <c r="D6" s="8">
        <v>7.3700000000000002E-2</v>
      </c>
      <c r="E6" s="8">
        <v>7.3099999999999998E-2</v>
      </c>
      <c r="F6" s="8">
        <v>3.7357</v>
      </c>
      <c r="G6" s="8" t="s">
        <v>60</v>
      </c>
      <c r="H6" s="8">
        <v>3.9731000000000001</v>
      </c>
      <c r="I6" s="8">
        <v>3.8950999999999998</v>
      </c>
      <c r="J6" s="7">
        <v>1.5141</v>
      </c>
      <c r="K6" s="7">
        <v>2.2290999999999999</v>
      </c>
      <c r="L6" s="18">
        <v>2.0205000000000002</v>
      </c>
      <c r="M6" s="7">
        <v>2.0619999999999998</v>
      </c>
    </row>
    <row r="7" spans="1:21" x14ac:dyDescent="0.2">
      <c r="A7" s="10" t="s">
        <v>61</v>
      </c>
      <c r="B7" s="9">
        <v>0.1242</v>
      </c>
      <c r="C7" s="9">
        <v>0.13020000000000001</v>
      </c>
      <c r="D7" s="8">
        <v>7.6899999999999996E-2</v>
      </c>
      <c r="E7" s="8">
        <v>7.17E-2</v>
      </c>
      <c r="F7" s="8">
        <v>3.6998000000000002</v>
      </c>
      <c r="G7" s="8">
        <v>3.9618000000000002</v>
      </c>
      <c r="H7" s="8">
        <v>3.9039999999999999</v>
      </c>
      <c r="I7" s="8">
        <v>3.9361000000000002</v>
      </c>
      <c r="J7" s="18">
        <v>2.9123999999999999</v>
      </c>
      <c r="K7" s="7">
        <v>3.8672</v>
      </c>
      <c r="L7" s="7">
        <v>3.2669999999999999</v>
      </c>
      <c r="M7" s="18">
        <v>3.5830000000000002</v>
      </c>
      <c r="R7" s="6">
        <f>AVERAGE(J3:J4)</f>
        <v>9.0899999999999995E-2</v>
      </c>
      <c r="S7" s="6">
        <f>AVERAGE(K3:K4)</f>
        <v>7.4550000000000005E-2</v>
      </c>
      <c r="T7" s="6">
        <f>AVERAGE(L3:L4)</f>
        <v>8.3999999999999991E-2</v>
      </c>
      <c r="U7" s="6">
        <f>AVERAGE(M3:M4)</f>
        <v>7.5850000000000001E-2</v>
      </c>
    </row>
    <row r="8" spans="1:21" x14ac:dyDescent="0.2">
      <c r="A8" s="10" t="s">
        <v>62</v>
      </c>
      <c r="B8" s="9">
        <v>9.9599999999999994E-2</v>
      </c>
      <c r="C8" s="9">
        <v>0.1024</v>
      </c>
      <c r="D8" s="8">
        <v>0.42049999999999998</v>
      </c>
      <c r="E8" s="8">
        <v>0.31680000000000003</v>
      </c>
      <c r="F8" s="8">
        <v>3.9281000000000001</v>
      </c>
      <c r="G8" s="8" t="s">
        <v>60</v>
      </c>
      <c r="H8" s="8">
        <v>3.8935</v>
      </c>
      <c r="I8" s="8">
        <v>3.9026999999999998</v>
      </c>
      <c r="J8" s="7">
        <v>2.8483000000000001</v>
      </c>
      <c r="K8" s="18">
        <v>4.0079000000000002</v>
      </c>
      <c r="L8" s="18">
        <v>3.3797999999999999</v>
      </c>
      <c r="M8" s="7">
        <v>3.431</v>
      </c>
      <c r="R8" s="6">
        <f>AVERAGE(J5:J6)</f>
        <v>1.5669499999999998</v>
      </c>
      <c r="S8" s="6">
        <f>AVERAGE(K5:K6)</f>
        <v>2.2370999999999999</v>
      </c>
      <c r="T8" s="6">
        <f>AVERAGE(L5)</f>
        <v>1.9327000000000001</v>
      </c>
      <c r="U8" s="6">
        <f>AVERAGE(M5:M6)</f>
        <v>2.07315</v>
      </c>
    </row>
    <row r="9" spans="1:21" x14ac:dyDescent="0.2">
      <c r="A9" s="10" t="s">
        <v>63</v>
      </c>
      <c r="B9" s="9">
        <v>7.8700000000000006E-2</v>
      </c>
      <c r="C9" s="9">
        <v>8.0100000000000005E-2</v>
      </c>
      <c r="D9" s="8">
        <v>3.8043999999999998</v>
      </c>
      <c r="E9" s="8">
        <v>3.5219</v>
      </c>
      <c r="F9" s="8">
        <v>5.16E-2</v>
      </c>
      <c r="G9" s="7">
        <v>1.3306</v>
      </c>
      <c r="H9" s="7">
        <v>2.2153999999999998</v>
      </c>
      <c r="I9" s="7">
        <v>1.6061000000000001</v>
      </c>
      <c r="J9" s="7">
        <v>1.9893000000000001</v>
      </c>
      <c r="K9" s="7">
        <v>3.5019999999999998</v>
      </c>
      <c r="L9" s="7">
        <v>2.9811999999999999</v>
      </c>
      <c r="M9" s="7">
        <v>3.3841000000000001</v>
      </c>
      <c r="R9" s="6">
        <f>AVERAGE(J8)</f>
        <v>2.8483000000000001</v>
      </c>
      <c r="S9" s="6">
        <f>AVERAGE(K7)</f>
        <v>3.8672</v>
      </c>
      <c r="T9" s="6">
        <f>AVERAGE(L7)</f>
        <v>3.2669999999999999</v>
      </c>
      <c r="U9" s="6">
        <f>AVERAGE(M8)</f>
        <v>3.431</v>
      </c>
    </row>
    <row r="10" spans="1:21" x14ac:dyDescent="0.2">
      <c r="A10" s="10" t="s">
        <v>64</v>
      </c>
      <c r="B10" s="9">
        <v>7.3599999999999999E-2</v>
      </c>
      <c r="C10" s="9">
        <v>7.2700000000000001E-2</v>
      </c>
      <c r="D10" s="8">
        <v>3.9994000000000001</v>
      </c>
      <c r="E10" s="8">
        <v>3.8452999999999999</v>
      </c>
      <c r="F10" s="8">
        <v>5.2999999999999999E-2</v>
      </c>
      <c r="G10" s="7">
        <v>1.3626</v>
      </c>
      <c r="H10" s="7">
        <v>2.2844000000000002</v>
      </c>
      <c r="I10" s="7">
        <v>1.6226</v>
      </c>
      <c r="J10" s="18">
        <v>2.0226000000000002</v>
      </c>
      <c r="K10" s="7">
        <v>3.5663999999999998</v>
      </c>
      <c r="L10" s="18">
        <v>3.1516999999999999</v>
      </c>
      <c r="M10" s="18">
        <v>3.5219</v>
      </c>
      <c r="O10" s="6">
        <f t="shared" ref="O10" si="0">AVERAGE(G9:G10)</f>
        <v>1.3466</v>
      </c>
      <c r="P10" s="6">
        <f>AVERAGE(H9:H10)</f>
        <v>2.2499000000000002</v>
      </c>
      <c r="Q10" s="6">
        <f>AVERAGE(I9:I10)</f>
        <v>1.61435</v>
      </c>
      <c r="R10" s="6">
        <f>AVERAGE(J9)</f>
        <v>1.9893000000000001</v>
      </c>
      <c r="S10" s="6">
        <f>AVERAGE(K9:K10)</f>
        <v>3.5341999999999998</v>
      </c>
      <c r="T10" s="6">
        <f>AVERAGE(L9)</f>
        <v>2.9811999999999999</v>
      </c>
      <c r="U10" s="6">
        <f>AVERAGE(M9)</f>
        <v>3.3841000000000001</v>
      </c>
    </row>
    <row r="14" spans="1:21" x14ac:dyDescent="0.2">
      <c r="D14" s="6">
        <v>1000</v>
      </c>
      <c r="E14" s="6">
        <f t="shared" ref="E14:E15" si="1">AVERAGE(B3:C3)</f>
        <v>2.7996999999999996</v>
      </c>
    </row>
    <row r="15" spans="1:21" x14ac:dyDescent="0.2">
      <c r="D15" s="6">
        <v>500</v>
      </c>
      <c r="E15" s="6">
        <f t="shared" si="1"/>
        <v>1.3159999999999998</v>
      </c>
    </row>
    <row r="16" spans="1:21" x14ac:dyDescent="0.2">
      <c r="D16" s="6">
        <v>65.5</v>
      </c>
      <c r="E16" s="6">
        <f>AVERAGE(B7:C7)</f>
        <v>0.12720000000000001</v>
      </c>
      <c r="G16" s="6">
        <v>250</v>
      </c>
      <c r="H16" s="6">
        <f>AVERAGE(B5:C5)</f>
        <v>0.49035000000000001</v>
      </c>
    </row>
    <row r="17" spans="4:35" x14ac:dyDescent="0.2">
      <c r="D17" s="6">
        <v>31.3</v>
      </c>
      <c r="E17" s="6">
        <f>AVERAGE(B8:C8)</f>
        <v>0.10100000000000001</v>
      </c>
      <c r="G17" s="6">
        <v>125</v>
      </c>
      <c r="H17" s="6">
        <f>AVERAGE(B6:C6)</f>
        <v>0.22885</v>
      </c>
    </row>
    <row r="18" spans="4:35" x14ac:dyDescent="0.2">
      <c r="D18" s="6">
        <v>15.6</v>
      </c>
      <c r="E18" s="6">
        <f>AVERAGE(B9:C9)</f>
        <v>7.9399999999999998E-2</v>
      </c>
    </row>
    <row r="19" spans="4:35" x14ac:dyDescent="0.2">
      <c r="D19" s="6">
        <v>0</v>
      </c>
      <c r="E19" s="6">
        <f>AVERAGE(B10:C10)</f>
        <v>7.3149999999999993E-2</v>
      </c>
    </row>
    <row r="22" spans="4:35" x14ac:dyDescent="0.2">
      <c r="S22" s="6" t="s">
        <v>73</v>
      </c>
      <c r="T22" s="6" t="s">
        <v>72</v>
      </c>
      <c r="U22" s="6" t="s">
        <v>71</v>
      </c>
      <c r="V22" s="6" t="s">
        <v>70</v>
      </c>
    </row>
    <row r="23" spans="4:35" x14ac:dyDescent="0.2">
      <c r="S23" s="6">
        <f t="shared" ref="S23:V26" si="2">R7</f>
        <v>9.0899999999999995E-2</v>
      </c>
      <c r="T23" s="6">
        <f t="shared" si="2"/>
        <v>7.4550000000000005E-2</v>
      </c>
      <c r="U23" s="6">
        <f t="shared" si="2"/>
        <v>8.3999999999999991E-2</v>
      </c>
      <c r="V23" s="6">
        <f t="shared" si="2"/>
        <v>7.5850000000000001E-2</v>
      </c>
    </row>
    <row r="24" spans="4:35" x14ac:dyDescent="0.2">
      <c r="Q24" s="6" t="s">
        <v>69</v>
      </c>
      <c r="R24" s="6">
        <f>O10</f>
        <v>1.3466</v>
      </c>
      <c r="S24" s="6">
        <f t="shared" ref="S24:V25" si="3">R8</f>
        <v>1.5669499999999998</v>
      </c>
      <c r="T24" s="6">
        <f t="shared" si="3"/>
        <v>2.2370999999999999</v>
      </c>
      <c r="U24" s="6">
        <f t="shared" si="3"/>
        <v>1.9327000000000001</v>
      </c>
      <c r="V24" s="6">
        <f t="shared" si="3"/>
        <v>2.07315</v>
      </c>
    </row>
    <row r="25" spans="4:35" x14ac:dyDescent="0.2">
      <c r="Q25" s="6" t="s">
        <v>68</v>
      </c>
      <c r="R25" s="6">
        <f>P10</f>
        <v>2.2499000000000002</v>
      </c>
      <c r="S25" s="6">
        <f t="shared" si="3"/>
        <v>2.8483000000000001</v>
      </c>
      <c r="T25" s="6">
        <f t="shared" si="3"/>
        <v>3.8672</v>
      </c>
      <c r="U25" s="6">
        <f t="shared" si="3"/>
        <v>3.2669999999999999</v>
      </c>
      <c r="V25" s="6">
        <f t="shared" si="3"/>
        <v>3.431</v>
      </c>
    </row>
    <row r="26" spans="4:35" x14ac:dyDescent="0.2">
      <c r="Q26" s="6" t="s">
        <v>67</v>
      </c>
      <c r="R26" s="6">
        <f>Q10</f>
        <v>1.61435</v>
      </c>
      <c r="S26" s="6">
        <f>R10</f>
        <v>1.9893000000000001</v>
      </c>
      <c r="T26" s="6">
        <f t="shared" si="2"/>
        <v>3.5341999999999998</v>
      </c>
      <c r="U26" s="6">
        <f t="shared" si="2"/>
        <v>2.9811999999999999</v>
      </c>
      <c r="V26" s="6">
        <f>U10</f>
        <v>3.3841000000000001</v>
      </c>
    </row>
    <row r="29" spans="4:35" x14ac:dyDescent="0.2">
      <c r="R29" s="6" t="s">
        <v>74</v>
      </c>
      <c r="S29" s="6" t="s">
        <v>73</v>
      </c>
      <c r="T29" s="6" t="s">
        <v>72</v>
      </c>
      <c r="U29" s="6" t="s">
        <v>71</v>
      </c>
      <c r="V29" s="6" t="s">
        <v>70</v>
      </c>
      <c r="X29" s="6" t="s">
        <v>74</v>
      </c>
      <c r="Y29" s="6" t="s">
        <v>73</v>
      </c>
      <c r="Z29" s="6" t="s">
        <v>72</v>
      </c>
      <c r="AA29" s="6" t="s">
        <v>71</v>
      </c>
      <c r="AB29" s="6" t="s">
        <v>70</v>
      </c>
      <c r="AF29" s="6">
        <v>46.232142857142719</v>
      </c>
      <c r="AG29" s="6">
        <v>291.41071428571428</v>
      </c>
      <c r="AH29" s="6">
        <v>179.3214285714285</v>
      </c>
      <c r="AI29" s="6">
        <v>232.39285714285717</v>
      </c>
    </row>
    <row r="30" spans="4:35" x14ac:dyDescent="0.2">
      <c r="Q30" s="6" t="s">
        <v>69</v>
      </c>
      <c r="R30" s="6">
        <f>R24</f>
        <v>1.3466</v>
      </c>
      <c r="S30" s="6">
        <f>S24-$S$23</f>
        <v>1.4760499999999999</v>
      </c>
      <c r="T30" s="6">
        <f>T24-$T$23</f>
        <v>2.16255</v>
      </c>
      <c r="U30" s="6">
        <f>U24-$U$23</f>
        <v>1.8487</v>
      </c>
      <c r="V30" s="6">
        <f>V24-$V$23</f>
        <v>1.9973000000000001</v>
      </c>
      <c r="X30" s="6">
        <f>S30/$R$30</f>
        <v>1.0961309965839892</v>
      </c>
      <c r="Y30" s="6">
        <f>T30/$R$30</f>
        <v>1.6059334620525769</v>
      </c>
      <c r="Z30" s="6">
        <f>U30/$R$30</f>
        <v>1.3728649933165009</v>
      </c>
      <c r="AA30" s="6">
        <f>V30/$R$30</f>
        <v>1.4832169909401456</v>
      </c>
      <c r="AF30" s="6">
        <v>181.24999999999989</v>
      </c>
      <c r="AG30" s="6">
        <v>550.98214285714266</v>
      </c>
      <c r="AH30" s="6">
        <v>333.24999999999977</v>
      </c>
      <c r="AI30" s="6">
        <v>394.73214285714266</v>
      </c>
    </row>
    <row r="31" spans="4:35" x14ac:dyDescent="0.2">
      <c r="Q31" s="6" t="s">
        <v>68</v>
      </c>
      <c r="R31" s="6">
        <f>R25</f>
        <v>2.2499000000000002</v>
      </c>
      <c r="S31" s="6">
        <f>S25-$S$23</f>
        <v>2.7574000000000001</v>
      </c>
      <c r="T31" s="6">
        <f>T25-$T$23</f>
        <v>3.7926500000000001</v>
      </c>
      <c r="U31" s="6">
        <f>U25-$U$23</f>
        <v>3.1829999999999998</v>
      </c>
      <c r="V31" s="6">
        <f>V25-$V$23</f>
        <v>3.3551500000000001</v>
      </c>
      <c r="X31" s="6">
        <f>S31/$R$31</f>
        <v>1.2255655806924752</v>
      </c>
      <c r="Y31" s="6">
        <f>T31/$R$31</f>
        <v>1.685697142095204</v>
      </c>
      <c r="Z31" s="6">
        <f>U31/$R$31</f>
        <v>1.414729543535268</v>
      </c>
      <c r="AA31" s="6">
        <f>V31/$R$31</f>
        <v>1.4912440552913462</v>
      </c>
      <c r="AF31" s="6">
        <v>101.44642857142867</v>
      </c>
      <c r="AG31" s="6">
        <v>659.03571428571433</v>
      </c>
      <c r="AH31" s="6">
        <v>458.16071428571433</v>
      </c>
      <c r="AI31" s="6">
        <v>604.96428571428589</v>
      </c>
    </row>
    <row r="32" spans="4:35" x14ac:dyDescent="0.2">
      <c r="Q32" s="6" t="s">
        <v>67</v>
      </c>
      <c r="R32" s="6">
        <f>R26</f>
        <v>1.61435</v>
      </c>
      <c r="S32" s="6">
        <f>S26-$S$23</f>
        <v>1.8984000000000001</v>
      </c>
      <c r="T32" s="6">
        <f>T26-$T$23</f>
        <v>3.4596499999999999</v>
      </c>
      <c r="U32" s="6">
        <f>U26-$U$23</f>
        <v>2.8971999999999998</v>
      </c>
      <c r="V32" s="6">
        <f>V26-$V$23</f>
        <v>3.3082500000000001</v>
      </c>
      <c r="X32" s="6">
        <f>S32/$R$32</f>
        <v>1.1759531700065042</v>
      </c>
      <c r="Y32" s="6">
        <f>T32/$R$32</f>
        <v>2.1430606745749063</v>
      </c>
      <c r="Z32" s="6">
        <f>U32/$R$32</f>
        <v>1.7946541951869173</v>
      </c>
      <c r="AA32" s="6">
        <f>V32/$R$32</f>
        <v>2.0492767987115559</v>
      </c>
    </row>
    <row r="34" spans="17:35" x14ac:dyDescent="0.2">
      <c r="AG34" s="6">
        <v>46.232142857142719</v>
      </c>
      <c r="AH34" s="6">
        <v>181.24999999999989</v>
      </c>
      <c r="AI34" s="6">
        <v>101.44642857142867</v>
      </c>
    </row>
    <row r="35" spans="17:35" x14ac:dyDescent="0.2">
      <c r="Q35" s="6" t="s">
        <v>69</v>
      </c>
      <c r="R35" s="6">
        <f>(R30-0.0101)/0.0028</f>
        <v>477.32142857142861</v>
      </c>
      <c r="S35" s="6">
        <f t="shared" ref="S35:V35" si="4">(S30-0.0101)/0.0028</f>
        <v>523.55357142857133</v>
      </c>
      <c r="T35" s="6">
        <f t="shared" si="4"/>
        <v>768.73214285714289</v>
      </c>
      <c r="U35" s="6">
        <f t="shared" si="4"/>
        <v>656.64285714285711</v>
      </c>
      <c r="V35" s="6">
        <f t="shared" si="4"/>
        <v>709.71428571428578</v>
      </c>
      <c r="Y35" s="6">
        <f>S35-$R$35</f>
        <v>46.232142857142719</v>
      </c>
      <c r="Z35" s="6">
        <f t="shared" ref="Z35:AB35" si="5">T35-$R$35</f>
        <v>291.41071428571428</v>
      </c>
      <c r="AA35" s="6">
        <f t="shared" si="5"/>
        <v>179.3214285714285</v>
      </c>
      <c r="AB35" s="6">
        <f t="shared" si="5"/>
        <v>232.39285714285717</v>
      </c>
      <c r="AG35" s="6">
        <v>291.41071428571428</v>
      </c>
      <c r="AH35" s="6">
        <v>550.98214285714266</v>
      </c>
      <c r="AI35" s="6">
        <v>659.03571428571433</v>
      </c>
    </row>
    <row r="36" spans="17:35" x14ac:dyDescent="0.2">
      <c r="Q36" s="6" t="s">
        <v>68</v>
      </c>
      <c r="R36" s="6">
        <f t="shared" ref="R36:V36" si="6">(R31-0.0101)/0.0028</f>
        <v>799.92857142857156</v>
      </c>
      <c r="S36" s="6">
        <f t="shared" si="6"/>
        <v>981.17857142857144</v>
      </c>
      <c r="T36" s="6">
        <f t="shared" si="6"/>
        <v>1350.9107142857142</v>
      </c>
      <c r="U36" s="6">
        <f t="shared" si="6"/>
        <v>1133.1785714285713</v>
      </c>
      <c r="V36" s="6">
        <f t="shared" si="6"/>
        <v>1194.6607142857142</v>
      </c>
      <c r="Y36" s="6">
        <f>S36-$R$36</f>
        <v>181.24999999999989</v>
      </c>
      <c r="Z36" s="6">
        <f>T36-$R$36</f>
        <v>550.98214285714266</v>
      </c>
      <c r="AA36" s="6">
        <f>U36-$R$36</f>
        <v>333.24999999999977</v>
      </c>
      <c r="AB36" s="6">
        <f t="shared" ref="AB36" si="7">V36-$R$36</f>
        <v>394.73214285714266</v>
      </c>
      <c r="AG36" s="6">
        <v>179.3214285714285</v>
      </c>
      <c r="AH36" s="6">
        <v>333.24999999999977</v>
      </c>
      <c r="AI36" s="6">
        <v>458.16071428571433</v>
      </c>
    </row>
    <row r="37" spans="17:35" x14ac:dyDescent="0.2">
      <c r="Q37" s="6" t="s">
        <v>67</v>
      </c>
      <c r="R37" s="6">
        <f t="shared" ref="R37:V37" si="8">(R32-0.0101)/0.0028</f>
        <v>572.94642857142856</v>
      </c>
      <c r="S37" s="6">
        <f t="shared" si="8"/>
        <v>674.39285714285722</v>
      </c>
      <c r="T37" s="6">
        <f t="shared" si="8"/>
        <v>1231.9821428571429</v>
      </c>
      <c r="U37" s="6">
        <f t="shared" si="8"/>
        <v>1031.1071428571429</v>
      </c>
      <c r="V37" s="6">
        <f t="shared" si="8"/>
        <v>1177.9107142857144</v>
      </c>
      <c r="Y37" s="6">
        <f>S37-$R$37</f>
        <v>101.44642857142867</v>
      </c>
      <c r="Z37" s="6">
        <f t="shared" ref="Z37:AB37" si="9">T37-$R$37</f>
        <v>659.03571428571433</v>
      </c>
      <c r="AA37" s="6">
        <f t="shared" si="9"/>
        <v>458.16071428571433</v>
      </c>
      <c r="AB37" s="6">
        <f t="shared" si="9"/>
        <v>604.96428571428589</v>
      </c>
      <c r="AG37" s="6">
        <v>232.39285714285717</v>
      </c>
      <c r="AH37" s="6">
        <v>394.73214285714266</v>
      </c>
      <c r="AI37" s="6">
        <v>604.96428571428589</v>
      </c>
    </row>
    <row r="39" spans="17:35" x14ac:dyDescent="0.2">
      <c r="Q39" s="6" t="s">
        <v>69</v>
      </c>
      <c r="R39" s="6">
        <f>R35</f>
        <v>477.32142857142861</v>
      </c>
      <c r="S39" s="6">
        <f t="shared" ref="S39:V39" si="10">S35</f>
        <v>523.55357142857133</v>
      </c>
      <c r="T39" s="6">
        <f t="shared" si="10"/>
        <v>768.73214285714289</v>
      </c>
      <c r="U39" s="6">
        <f t="shared" si="10"/>
        <v>656.64285714285711</v>
      </c>
      <c r="V39" s="6">
        <f t="shared" si="10"/>
        <v>709.71428571428578</v>
      </c>
      <c r="Y39" s="6">
        <f>Y35</f>
        <v>46.232142857142719</v>
      </c>
      <c r="Z39" s="6">
        <f t="shared" ref="Z39:AB39" si="11">Z35</f>
        <v>291.41071428571428</v>
      </c>
      <c r="AA39" s="6">
        <f t="shared" si="11"/>
        <v>179.3214285714285</v>
      </c>
      <c r="AB39" s="6">
        <f t="shared" si="11"/>
        <v>232.39285714285717</v>
      </c>
    </row>
    <row r="40" spans="17:35" x14ac:dyDescent="0.2">
      <c r="Q40" s="6" t="s">
        <v>68</v>
      </c>
      <c r="R40" s="6">
        <f t="shared" ref="R40:V40" si="12">R36</f>
        <v>799.92857142857156</v>
      </c>
      <c r="S40" s="6">
        <f t="shared" si="12"/>
        <v>981.17857142857144</v>
      </c>
      <c r="T40" s="6">
        <f t="shared" si="12"/>
        <v>1350.9107142857142</v>
      </c>
      <c r="U40" s="6">
        <f t="shared" si="12"/>
        <v>1133.1785714285713</v>
      </c>
      <c r="V40" s="6">
        <f t="shared" si="12"/>
        <v>1194.6607142857142</v>
      </c>
      <c r="Y40" s="6">
        <f t="shared" ref="Y40:AB40" si="13">Y36</f>
        <v>181.24999999999989</v>
      </c>
      <c r="Z40" s="6">
        <f t="shared" si="13"/>
        <v>550.98214285714266</v>
      </c>
      <c r="AA40" s="6">
        <f t="shared" si="13"/>
        <v>333.24999999999977</v>
      </c>
      <c r="AB40" s="6">
        <f t="shared" si="13"/>
        <v>394.73214285714266</v>
      </c>
    </row>
    <row r="41" spans="17:35" x14ac:dyDescent="0.2">
      <c r="Q41" s="6" t="s">
        <v>67</v>
      </c>
      <c r="R41" s="6">
        <f t="shared" ref="R41:V41" si="14">R37</f>
        <v>572.94642857142856</v>
      </c>
      <c r="S41" s="6">
        <f t="shared" si="14"/>
        <v>674.39285714285722</v>
      </c>
      <c r="T41" s="6">
        <f t="shared" si="14"/>
        <v>1231.9821428571429</v>
      </c>
      <c r="U41" s="6">
        <f t="shared" si="14"/>
        <v>1031.1071428571429</v>
      </c>
      <c r="V41" s="6">
        <f t="shared" si="14"/>
        <v>1177.9107142857144</v>
      </c>
      <c r="Y41" s="6">
        <f t="shared" ref="Y41:AB41" si="15">Y37</f>
        <v>101.44642857142867</v>
      </c>
      <c r="Z41" s="6">
        <f t="shared" si="15"/>
        <v>659.03571428571433</v>
      </c>
      <c r="AA41" s="6">
        <f t="shared" si="15"/>
        <v>458.16071428571433</v>
      </c>
      <c r="AB41" s="6">
        <f t="shared" si="15"/>
        <v>604.96428571428589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2C6E-377C-4EBB-AC50-8ECF759DD3A0}">
  <dimension ref="A1:Z1000"/>
  <sheetViews>
    <sheetView workbookViewId="0"/>
  </sheetViews>
  <sheetFormatPr baseColWidth="10" defaultColWidth="14.5" defaultRowHeight="15" customHeight="1" x14ac:dyDescent="0.2"/>
  <cols>
    <col min="1" max="1" width="9.1640625" style="11" customWidth="1"/>
    <col min="2" max="2" width="13.6640625" style="11" customWidth="1"/>
    <col min="3" max="6" width="9.1640625" style="11" customWidth="1"/>
    <col min="7" max="7" width="11.83203125" style="11" customWidth="1"/>
    <col min="8" max="8" width="9.1640625" style="11" customWidth="1"/>
    <col min="9" max="9" width="26" style="11" customWidth="1"/>
    <col min="10" max="13" width="9.1640625" style="11" customWidth="1"/>
    <col min="14" max="26" width="8.6640625" style="11" customWidth="1"/>
    <col min="27" max="16384" width="14.5" style="11"/>
  </cols>
  <sheetData>
    <row r="1" spans="1:26" x14ac:dyDescent="0.2">
      <c r="A1" s="12"/>
      <c r="B1" s="14">
        <v>1000</v>
      </c>
      <c r="C1" s="14">
        <v>1000</v>
      </c>
      <c r="D1" s="17" t="s">
        <v>117</v>
      </c>
      <c r="E1" s="17" t="s">
        <v>117</v>
      </c>
      <c r="F1" s="16" t="s">
        <v>116</v>
      </c>
      <c r="G1" s="16" t="s">
        <v>115</v>
      </c>
      <c r="H1" s="15" t="s">
        <v>114</v>
      </c>
      <c r="I1" s="15" t="s">
        <v>113</v>
      </c>
      <c r="J1" s="13" t="s">
        <v>109</v>
      </c>
      <c r="K1" s="13" t="s">
        <v>108</v>
      </c>
      <c r="L1" s="13">
        <v>80</v>
      </c>
      <c r="M1" s="13">
        <v>186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2"/>
      <c r="B2" s="14">
        <v>500</v>
      </c>
      <c r="C2" s="14">
        <v>500</v>
      </c>
      <c r="D2" s="17" t="s">
        <v>112</v>
      </c>
      <c r="E2" s="17" t="s">
        <v>112</v>
      </c>
      <c r="F2" s="16" t="s">
        <v>111</v>
      </c>
      <c r="G2" s="16" t="s">
        <v>111</v>
      </c>
      <c r="H2" s="15" t="s">
        <v>110</v>
      </c>
      <c r="I2" s="15" t="s">
        <v>110</v>
      </c>
      <c r="J2" s="13" t="s">
        <v>109</v>
      </c>
      <c r="K2" s="13" t="s">
        <v>108</v>
      </c>
      <c r="L2" s="13">
        <v>80</v>
      </c>
      <c r="M2" s="13">
        <v>186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">
      <c r="A3" s="12"/>
      <c r="B3" s="14">
        <v>250</v>
      </c>
      <c r="C3" s="14">
        <v>250</v>
      </c>
      <c r="D3" s="17" t="s">
        <v>107</v>
      </c>
      <c r="E3" s="17" t="s">
        <v>107</v>
      </c>
      <c r="F3" s="16" t="s">
        <v>106</v>
      </c>
      <c r="G3" s="16" t="s">
        <v>106</v>
      </c>
      <c r="H3" s="15" t="s">
        <v>105</v>
      </c>
      <c r="I3" s="15" t="s">
        <v>105</v>
      </c>
      <c r="J3" s="13" t="s">
        <v>98</v>
      </c>
      <c r="K3" s="13" t="s">
        <v>97</v>
      </c>
      <c r="L3" s="13" t="s">
        <v>96</v>
      </c>
      <c r="M3" s="13" t="s">
        <v>95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12"/>
      <c r="B4" s="14">
        <v>125</v>
      </c>
      <c r="C4" s="14">
        <v>125</v>
      </c>
      <c r="D4" s="17" t="s">
        <v>104</v>
      </c>
      <c r="E4" s="17" t="s">
        <v>103</v>
      </c>
      <c r="F4" s="16" t="s">
        <v>102</v>
      </c>
      <c r="G4" s="16" t="s">
        <v>101</v>
      </c>
      <c r="H4" s="15" t="s">
        <v>100</v>
      </c>
      <c r="I4" s="15" t="s">
        <v>99</v>
      </c>
      <c r="J4" s="13" t="s">
        <v>98</v>
      </c>
      <c r="K4" s="13" t="s">
        <v>97</v>
      </c>
      <c r="L4" s="13" t="s">
        <v>96</v>
      </c>
      <c r="M4" s="13" t="s">
        <v>95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12"/>
      <c r="B5" s="14">
        <v>62.5</v>
      </c>
      <c r="C5" s="14">
        <v>62.5</v>
      </c>
      <c r="D5" s="17" t="s">
        <v>94</v>
      </c>
      <c r="E5" s="17" t="s">
        <v>94</v>
      </c>
      <c r="F5" s="16" t="s">
        <v>93</v>
      </c>
      <c r="G5" s="16" t="s">
        <v>93</v>
      </c>
      <c r="H5" s="15" t="s">
        <v>92</v>
      </c>
      <c r="I5" s="15" t="s">
        <v>92</v>
      </c>
      <c r="J5" s="13" t="s">
        <v>88</v>
      </c>
      <c r="K5" s="13" t="s">
        <v>87</v>
      </c>
      <c r="L5" s="13" t="s">
        <v>86</v>
      </c>
      <c r="M5" s="13" t="s">
        <v>85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12"/>
      <c r="B6" s="14">
        <v>31.2</v>
      </c>
      <c r="C6" s="14">
        <v>31.2</v>
      </c>
      <c r="D6" s="17" t="s">
        <v>91</v>
      </c>
      <c r="E6" s="17" t="s">
        <v>91</v>
      </c>
      <c r="F6" s="16" t="s">
        <v>90</v>
      </c>
      <c r="G6" s="16" t="s">
        <v>90</v>
      </c>
      <c r="H6" s="15" t="s">
        <v>89</v>
      </c>
      <c r="I6" s="15" t="s">
        <v>89</v>
      </c>
      <c r="J6" s="13" t="s">
        <v>88</v>
      </c>
      <c r="K6" s="13" t="s">
        <v>87</v>
      </c>
      <c r="L6" s="13" t="s">
        <v>86</v>
      </c>
      <c r="M6" s="13" t="s">
        <v>85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12"/>
      <c r="B7" s="14">
        <v>15.6</v>
      </c>
      <c r="C7" s="14">
        <v>15.6</v>
      </c>
      <c r="D7" s="13" t="s">
        <v>84</v>
      </c>
      <c r="E7" s="13" t="s">
        <v>84</v>
      </c>
      <c r="F7" s="13"/>
      <c r="G7" s="13" t="s">
        <v>82</v>
      </c>
      <c r="H7" s="13" t="s">
        <v>81</v>
      </c>
      <c r="I7" s="13" t="s">
        <v>80</v>
      </c>
      <c r="J7" s="13" t="s">
        <v>79</v>
      </c>
      <c r="K7" s="13" t="s">
        <v>78</v>
      </c>
      <c r="L7" s="13" t="s">
        <v>77</v>
      </c>
      <c r="M7" s="13" t="s">
        <v>76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2"/>
      <c r="B8" s="14">
        <v>0</v>
      </c>
      <c r="C8" s="14">
        <v>0</v>
      </c>
      <c r="D8" s="13" t="s">
        <v>83</v>
      </c>
      <c r="E8" s="13" t="s">
        <v>83</v>
      </c>
      <c r="F8" s="13"/>
      <c r="G8" s="13" t="s">
        <v>82</v>
      </c>
      <c r="H8" s="13" t="s">
        <v>81</v>
      </c>
      <c r="I8" s="13" t="s">
        <v>80</v>
      </c>
      <c r="J8" s="13" t="s">
        <v>79</v>
      </c>
      <c r="K8" s="13" t="s">
        <v>78</v>
      </c>
      <c r="L8" s="13" t="s">
        <v>77</v>
      </c>
      <c r="M8" s="13" t="s">
        <v>76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B1:C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 sheet</vt:lpstr>
      <vt:lpstr>Analisi</vt:lpstr>
      <vt:lpstr>Schema piastra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Simone Pernice</cp:lastModifiedBy>
  <dcterms:created xsi:type="dcterms:W3CDTF">2022-04-07T12:21:01Z</dcterms:created>
  <dcterms:modified xsi:type="dcterms:W3CDTF">2023-10-29T20:16:16Z</dcterms:modified>
</cp:coreProperties>
</file>