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imonepernice/Desktop/GIT/R_packages_project/GelAnalyser/inst/Data/PCR/"/>
    </mc:Choice>
  </mc:AlternateContent>
  <xr:revisionPtr revIDLastSave="0" documentId="8_{93A648B4-F4E4-3F4C-B50C-C6A954FC2E13}" xr6:coauthVersionLast="47" xr6:coauthVersionMax="47" xr10:uidLastSave="{00000000-0000-0000-0000-000000000000}"/>
  <bookViews>
    <workbookView xWindow="0" yWindow="520" windowWidth="25600" windowHeight="14340" tabRatio="500" xr2:uid="{00000000-000D-0000-FFFF-FFFF00000000}"/>
  </bookViews>
  <sheets>
    <sheet name="0" sheetId="1" r:id="rId1"/>
    <sheet name="Run Information" sheetId="2" r:id="rId2"/>
    <sheet name="MAPK11" sheetId="3" r:id="rId3"/>
    <sheet name="MAPK12" sheetId="4" r:id="rId4"/>
    <sheet name="MAPK13" sheetId="5" r:id="rId5"/>
    <sheet name="MAPK14" sheetId="6" r:id="rId6"/>
    <sheet name="MBIP" sheetId="7" r:id="rId7"/>
    <sheet name="FN" sheetId="8" r:id="rId8"/>
    <sheet name="Grafici" sheetId="9" r:id="rId9"/>
  </sheets>
  <calcPr calcId="191029" iterateCount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J21" i="9" l="1"/>
  <c r="AJ22" i="9"/>
  <c r="AJ23" i="9"/>
  <c r="AJ20" i="9"/>
  <c r="AI21" i="9"/>
  <c r="AI22" i="9"/>
  <c r="AI23" i="9"/>
  <c r="AI20" i="9"/>
  <c r="AH21" i="9"/>
  <c r="AH22" i="9"/>
  <c r="AH23" i="9"/>
  <c r="AH20" i="9"/>
  <c r="AG21" i="9"/>
  <c r="AG22" i="9"/>
  <c r="AG23" i="9"/>
  <c r="AG20" i="9"/>
  <c r="AF21" i="9"/>
  <c r="AF22" i="9"/>
  <c r="AF23" i="9"/>
  <c r="AF20" i="9"/>
  <c r="AE21" i="9"/>
  <c r="AE22" i="9"/>
  <c r="AE23" i="9"/>
  <c r="AE20" i="9"/>
  <c r="R25" i="8"/>
  <c r="Q25" i="8"/>
  <c r="S25" i="8" s="1"/>
  <c r="T25" i="8" s="1"/>
  <c r="R22" i="8"/>
  <c r="Q22" i="8"/>
  <c r="R19" i="8"/>
  <c r="Q19" i="8"/>
  <c r="S19" i="8" s="1"/>
  <c r="T19" i="8" s="1"/>
  <c r="R16" i="8"/>
  <c r="Q16" i="8"/>
  <c r="S16" i="8" s="1"/>
  <c r="T16" i="8" s="1"/>
  <c r="R11" i="8"/>
  <c r="V11" i="8" s="1"/>
  <c r="Q11" i="8"/>
  <c r="R8" i="8"/>
  <c r="V8" i="8" s="1"/>
  <c r="Q8" i="8"/>
  <c r="S8" i="8" s="1"/>
  <c r="T8" i="8" s="1"/>
  <c r="R5" i="8"/>
  <c r="V5" i="8" s="1"/>
  <c r="Q5" i="8"/>
  <c r="R2" i="8"/>
  <c r="V2" i="8" s="1"/>
  <c r="Q2" i="8"/>
  <c r="R25" i="7"/>
  <c r="Q25" i="7"/>
  <c r="R22" i="7"/>
  <c r="Q22" i="7"/>
  <c r="R19" i="7"/>
  <c r="Q19" i="7"/>
  <c r="R16" i="7"/>
  <c r="Q16" i="7"/>
  <c r="S16" i="7" s="1"/>
  <c r="T16" i="7" s="1"/>
  <c r="R11" i="7"/>
  <c r="V11" i="7" s="1"/>
  <c r="Q11" i="7"/>
  <c r="R8" i="7"/>
  <c r="Q8" i="7"/>
  <c r="R5" i="7"/>
  <c r="Q5" i="7"/>
  <c r="R2" i="7"/>
  <c r="Q2" i="7"/>
  <c r="R25" i="6"/>
  <c r="Q25" i="6"/>
  <c r="R22" i="6"/>
  <c r="Q22" i="6"/>
  <c r="R19" i="6"/>
  <c r="Q19" i="6"/>
  <c r="S19" i="6" s="1"/>
  <c r="T19" i="6" s="1"/>
  <c r="R16" i="6"/>
  <c r="Q16" i="6"/>
  <c r="S16" i="6" s="1"/>
  <c r="T16" i="6" s="1"/>
  <c r="R11" i="6"/>
  <c r="V11" i="6" s="1"/>
  <c r="Q11" i="6"/>
  <c r="R8" i="6"/>
  <c r="V8" i="6" s="1"/>
  <c r="Q8" i="6"/>
  <c r="R5" i="6"/>
  <c r="V5" i="6" s="1"/>
  <c r="Q5" i="6"/>
  <c r="R2" i="6"/>
  <c r="V2" i="6" s="1"/>
  <c r="Q2" i="6"/>
  <c r="R25" i="5"/>
  <c r="Q25" i="5"/>
  <c r="R22" i="5"/>
  <c r="Q22" i="5"/>
  <c r="R19" i="5"/>
  <c r="Q19" i="5"/>
  <c r="S19" i="5" s="1"/>
  <c r="T19" i="5" s="1"/>
  <c r="R16" i="5"/>
  <c r="Q16" i="5"/>
  <c r="S16" i="5" s="1"/>
  <c r="T16" i="5" s="1"/>
  <c r="R11" i="5"/>
  <c r="V11" i="5" s="1"/>
  <c r="Q11" i="5"/>
  <c r="R8" i="5"/>
  <c r="Q8" i="5"/>
  <c r="S8" i="5" s="1"/>
  <c r="T8" i="5" s="1"/>
  <c r="R5" i="5"/>
  <c r="Q5" i="5"/>
  <c r="R2" i="5"/>
  <c r="Q2" i="5"/>
  <c r="R25" i="4"/>
  <c r="Q25" i="4"/>
  <c r="R22" i="4"/>
  <c r="Q22" i="4"/>
  <c r="R19" i="4"/>
  <c r="Q19" i="4"/>
  <c r="R16" i="4"/>
  <c r="Q16" i="4"/>
  <c r="S16" i="4" s="1"/>
  <c r="T16" i="4" s="1"/>
  <c r="R11" i="4"/>
  <c r="V11" i="4" s="1"/>
  <c r="Q11" i="4"/>
  <c r="R8" i="4"/>
  <c r="V8" i="4" s="1"/>
  <c r="Q8" i="4"/>
  <c r="S8" i="4" s="1"/>
  <c r="T8" i="4" s="1"/>
  <c r="R5" i="4"/>
  <c r="V5" i="4" s="1"/>
  <c r="Q5" i="4"/>
  <c r="R2" i="4"/>
  <c r="V2" i="4" s="1"/>
  <c r="Q2" i="4"/>
  <c r="H22" i="9"/>
  <c r="H23" i="9"/>
  <c r="H24" i="9"/>
  <c r="H21" i="9"/>
  <c r="G22" i="9"/>
  <c r="G23" i="9"/>
  <c r="G24" i="9"/>
  <c r="G21" i="9"/>
  <c r="F22" i="9"/>
  <c r="F23" i="9"/>
  <c r="F24" i="9"/>
  <c r="F21" i="9"/>
  <c r="E22" i="9"/>
  <c r="E23" i="9"/>
  <c r="E24" i="9"/>
  <c r="E21" i="9"/>
  <c r="D22" i="9"/>
  <c r="D23" i="9"/>
  <c r="D24" i="9"/>
  <c r="D21" i="9"/>
  <c r="C23" i="9"/>
  <c r="C22" i="9"/>
  <c r="C24" i="9"/>
  <c r="C21" i="9"/>
  <c r="Q25" i="3"/>
  <c r="S25" i="3" s="1"/>
  <c r="T25" i="3" s="1"/>
  <c r="E25" i="3"/>
  <c r="F25" i="8"/>
  <c r="E25" i="8"/>
  <c r="G25" i="8" s="1"/>
  <c r="H25" i="8" s="1"/>
  <c r="F22" i="8"/>
  <c r="E22" i="8"/>
  <c r="F19" i="8"/>
  <c r="E19" i="8"/>
  <c r="G19" i="8" s="1"/>
  <c r="H19" i="8" s="1"/>
  <c r="F16" i="8"/>
  <c r="E16" i="8"/>
  <c r="G16" i="8" s="1"/>
  <c r="H16" i="8" s="1"/>
  <c r="F11" i="8"/>
  <c r="J11" i="8" s="1"/>
  <c r="E11" i="8"/>
  <c r="F8" i="8"/>
  <c r="J8" i="8" s="1"/>
  <c r="E8" i="8"/>
  <c r="F5" i="8"/>
  <c r="J5" i="8" s="1"/>
  <c r="E5" i="8"/>
  <c r="F2" i="8"/>
  <c r="J2" i="8" s="1"/>
  <c r="E2" i="8"/>
  <c r="F25" i="7"/>
  <c r="E25" i="7"/>
  <c r="G25" i="7" s="1"/>
  <c r="H25" i="7" s="1"/>
  <c r="F22" i="7"/>
  <c r="E22" i="7"/>
  <c r="F19" i="7"/>
  <c r="E19" i="7"/>
  <c r="G19" i="7" s="1"/>
  <c r="H19" i="7" s="1"/>
  <c r="F16" i="7"/>
  <c r="E16" i="7"/>
  <c r="G16" i="7" s="1"/>
  <c r="H16" i="7" s="1"/>
  <c r="F11" i="7"/>
  <c r="J11" i="7" s="1"/>
  <c r="E11" i="7"/>
  <c r="F8" i="7"/>
  <c r="J8" i="7" s="1"/>
  <c r="E8" i="7"/>
  <c r="F5" i="7"/>
  <c r="J5" i="7" s="1"/>
  <c r="E5" i="7"/>
  <c r="F2" i="7"/>
  <c r="J2" i="7" s="1"/>
  <c r="E2" i="7"/>
  <c r="S8" i="7" s="1"/>
  <c r="T8" i="7" s="1"/>
  <c r="F25" i="6"/>
  <c r="E25" i="6"/>
  <c r="G25" i="6" s="1"/>
  <c r="H25" i="6" s="1"/>
  <c r="F22" i="6"/>
  <c r="E22" i="6"/>
  <c r="F19" i="6"/>
  <c r="E19" i="6"/>
  <c r="G19" i="6" s="1"/>
  <c r="H19" i="6" s="1"/>
  <c r="F16" i="6"/>
  <c r="E16" i="6"/>
  <c r="G16" i="6" s="1"/>
  <c r="H16" i="6" s="1"/>
  <c r="F11" i="6"/>
  <c r="J11" i="6" s="1"/>
  <c r="E11" i="6"/>
  <c r="F8" i="6"/>
  <c r="J8" i="6" s="1"/>
  <c r="E8" i="6"/>
  <c r="F5" i="6"/>
  <c r="J5" i="6" s="1"/>
  <c r="E5" i="6"/>
  <c r="F2" i="6"/>
  <c r="J2" i="6" s="1"/>
  <c r="E2" i="6"/>
  <c r="F25" i="5"/>
  <c r="E25" i="5"/>
  <c r="G25" i="5" s="1"/>
  <c r="H25" i="5" s="1"/>
  <c r="F22" i="5"/>
  <c r="E22" i="5"/>
  <c r="F19" i="5"/>
  <c r="E19" i="5"/>
  <c r="G19" i="5" s="1"/>
  <c r="H19" i="5" s="1"/>
  <c r="F16" i="5"/>
  <c r="E16" i="5"/>
  <c r="G16" i="5" s="1"/>
  <c r="H16" i="5" s="1"/>
  <c r="F11" i="5"/>
  <c r="J11" i="5" s="1"/>
  <c r="E11" i="5"/>
  <c r="F8" i="5"/>
  <c r="J8" i="5" s="1"/>
  <c r="E8" i="5"/>
  <c r="F5" i="5"/>
  <c r="J5" i="5" s="1"/>
  <c r="E5" i="5"/>
  <c r="F2" i="5"/>
  <c r="J2" i="5" s="1"/>
  <c r="E2" i="5"/>
  <c r="F25" i="4"/>
  <c r="E25" i="4"/>
  <c r="G25" i="4" s="1"/>
  <c r="H25" i="4" s="1"/>
  <c r="F22" i="4"/>
  <c r="E22" i="4"/>
  <c r="F19" i="4"/>
  <c r="E19" i="4"/>
  <c r="G19" i="4" s="1"/>
  <c r="H19" i="4" s="1"/>
  <c r="F16" i="4"/>
  <c r="E16" i="4"/>
  <c r="G16" i="4" s="1"/>
  <c r="H16" i="4" s="1"/>
  <c r="F11" i="4"/>
  <c r="J11" i="4" s="1"/>
  <c r="E11" i="4"/>
  <c r="F8" i="4"/>
  <c r="J8" i="4" s="1"/>
  <c r="E8" i="4"/>
  <c r="F5" i="4"/>
  <c r="J5" i="4" s="1"/>
  <c r="E5" i="4"/>
  <c r="F2" i="4"/>
  <c r="J2" i="4" s="1"/>
  <c r="E2" i="4"/>
  <c r="R16" i="3"/>
  <c r="R19" i="3"/>
  <c r="F19" i="3"/>
  <c r="F16" i="3"/>
  <c r="Q22" i="3"/>
  <c r="S22" i="3" s="1"/>
  <c r="T22" i="3" s="1"/>
  <c r="Q19" i="3"/>
  <c r="S19" i="3" s="1"/>
  <c r="T19" i="3" s="1"/>
  <c r="Q16" i="3"/>
  <c r="S16" i="3" s="1"/>
  <c r="T16" i="3" s="1"/>
  <c r="R25" i="3"/>
  <c r="R22" i="3"/>
  <c r="R11" i="3"/>
  <c r="V11" i="3" s="1"/>
  <c r="Q11" i="3"/>
  <c r="R8" i="3"/>
  <c r="V8" i="3" s="1"/>
  <c r="Q8" i="3"/>
  <c r="R5" i="3"/>
  <c r="Q5" i="3"/>
  <c r="R2" i="3"/>
  <c r="Q2" i="3"/>
  <c r="F25" i="3"/>
  <c r="F22" i="3"/>
  <c r="E22" i="3"/>
  <c r="E19" i="3"/>
  <c r="E16" i="3"/>
  <c r="G16" i="3" s="1"/>
  <c r="H16" i="3" s="1"/>
  <c r="F11" i="3"/>
  <c r="E11" i="3"/>
  <c r="F8" i="3"/>
  <c r="E8" i="3"/>
  <c r="F5" i="3"/>
  <c r="E5" i="3"/>
  <c r="F2" i="3"/>
  <c r="E2" i="3"/>
  <c r="G2" i="3" s="1"/>
  <c r="H2" i="3" s="1"/>
  <c r="G5" i="3" l="1"/>
  <c r="H5" i="3" s="1"/>
  <c r="G11" i="3"/>
  <c r="H11" i="3" s="1"/>
  <c r="G22" i="3"/>
  <c r="H22" i="3" s="1"/>
  <c r="G8" i="4"/>
  <c r="H8" i="4" s="1"/>
  <c r="G22" i="4"/>
  <c r="H22" i="4" s="1"/>
  <c r="G5" i="5"/>
  <c r="H5" i="5" s="1"/>
  <c r="I5" i="5" s="1"/>
  <c r="G22" i="5"/>
  <c r="H22" i="5" s="1"/>
  <c r="G11" i="6"/>
  <c r="H11" i="6" s="1"/>
  <c r="I11" i="6" s="1"/>
  <c r="G22" i="6"/>
  <c r="H22" i="6" s="1"/>
  <c r="G22" i="7"/>
  <c r="H22" i="7" s="1"/>
  <c r="G22" i="8"/>
  <c r="H22" i="8" s="1"/>
  <c r="S22" i="4"/>
  <c r="T22" i="4" s="1"/>
  <c r="S2" i="5"/>
  <c r="T2" i="5" s="1"/>
  <c r="S11" i="6"/>
  <c r="T11" i="6" s="1"/>
  <c r="U11" i="6" s="1"/>
  <c r="S25" i="6"/>
  <c r="T25" i="6" s="1"/>
  <c r="S5" i="7"/>
  <c r="T5" i="7" s="1"/>
  <c r="S22" i="8"/>
  <c r="T22" i="8" s="1"/>
  <c r="S5" i="4"/>
  <c r="T5" i="4" s="1"/>
  <c r="U5" i="4" s="1"/>
  <c r="W5" i="4" s="1"/>
  <c r="V2" i="5"/>
  <c r="V8" i="5"/>
  <c r="S22" i="5"/>
  <c r="T22" i="5" s="1"/>
  <c r="S2" i="6"/>
  <c r="T2" i="6" s="1"/>
  <c r="U2" i="6" s="1"/>
  <c r="W2" i="6" s="1"/>
  <c r="V5" i="7"/>
  <c r="S11" i="7"/>
  <c r="T11" i="7" s="1"/>
  <c r="S19" i="7"/>
  <c r="T19" i="7" s="1"/>
  <c r="S25" i="7"/>
  <c r="T25" i="7" s="1"/>
  <c r="S5" i="8"/>
  <c r="T5" i="8" s="1"/>
  <c r="U5" i="8" s="1"/>
  <c r="W5" i="8" s="1"/>
  <c r="S11" i="4"/>
  <c r="T11" i="4" s="1"/>
  <c r="S19" i="4"/>
  <c r="T19" i="4" s="1"/>
  <c r="S25" i="4"/>
  <c r="T25" i="4" s="1"/>
  <c r="S5" i="5"/>
  <c r="T5" i="5" s="1"/>
  <c r="U5" i="5" s="1"/>
  <c r="S22" i="6"/>
  <c r="T22" i="6" s="1"/>
  <c r="S2" i="7"/>
  <c r="T2" i="7" s="1"/>
  <c r="S11" i="8"/>
  <c r="T11" i="8" s="1"/>
  <c r="U11" i="8" s="1"/>
  <c r="W11" i="8" s="1"/>
  <c r="J8" i="3"/>
  <c r="G19" i="3"/>
  <c r="H19" i="3" s="1"/>
  <c r="S8" i="3"/>
  <c r="T8" i="3" s="1"/>
  <c r="S2" i="4"/>
  <c r="T2" i="4" s="1"/>
  <c r="V5" i="5"/>
  <c r="W5" i="5" s="1"/>
  <c r="S11" i="5"/>
  <c r="T11" i="5" s="1"/>
  <c r="U11" i="5" s="1"/>
  <c r="S25" i="5"/>
  <c r="T25" i="5" s="1"/>
  <c r="S5" i="6"/>
  <c r="T5" i="6" s="1"/>
  <c r="U5" i="6" s="1"/>
  <c r="S8" i="6"/>
  <c r="T8" i="6" s="1"/>
  <c r="V2" i="7"/>
  <c r="V8" i="7"/>
  <c r="S22" i="7"/>
  <c r="T22" i="7" s="1"/>
  <c r="S2" i="8"/>
  <c r="T2" i="8" s="1"/>
  <c r="U2" i="8" s="1"/>
  <c r="W2" i="8" s="1"/>
  <c r="U8" i="8"/>
  <c r="W8" i="8" s="1"/>
  <c r="U8" i="7"/>
  <c r="W8" i="7"/>
  <c r="U2" i="7"/>
  <c r="W2" i="7" s="1"/>
  <c r="W5" i="6"/>
  <c r="U8" i="6"/>
  <c r="W8" i="6" s="1"/>
  <c r="W11" i="6"/>
  <c r="U8" i="5"/>
  <c r="W8" i="5" s="1"/>
  <c r="U2" i="5"/>
  <c r="W2" i="5" s="1"/>
  <c r="W11" i="5"/>
  <c r="U8" i="4"/>
  <c r="W8" i="4" s="1"/>
  <c r="U2" i="4"/>
  <c r="W2" i="4"/>
  <c r="G8" i="8"/>
  <c r="H8" i="8" s="1"/>
  <c r="G2" i="8"/>
  <c r="H2" i="8" s="1"/>
  <c r="I2" i="8" s="1"/>
  <c r="K2" i="8" s="1"/>
  <c r="G5" i="8"/>
  <c r="H5" i="8" s="1"/>
  <c r="I5" i="8" s="1"/>
  <c r="K5" i="8" s="1"/>
  <c r="G11" i="8"/>
  <c r="H11" i="8" s="1"/>
  <c r="I11" i="8" s="1"/>
  <c r="K11" i="8" s="1"/>
  <c r="G8" i="7"/>
  <c r="H8" i="7" s="1"/>
  <c r="I8" i="7" s="1"/>
  <c r="K8" i="7"/>
  <c r="G11" i="7"/>
  <c r="H11" i="7" s="1"/>
  <c r="I11" i="7" s="1"/>
  <c r="K11" i="7" s="1"/>
  <c r="G2" i="7"/>
  <c r="H2" i="7" s="1"/>
  <c r="I2" i="7" s="1"/>
  <c r="K2" i="7" s="1"/>
  <c r="G5" i="7"/>
  <c r="H5" i="7" s="1"/>
  <c r="I5" i="7" s="1"/>
  <c r="K5" i="7" s="1"/>
  <c r="G8" i="6"/>
  <c r="H8" i="6" s="1"/>
  <c r="I8" i="6" s="1"/>
  <c r="K8" i="6" s="1"/>
  <c r="K11" i="6"/>
  <c r="G2" i="6"/>
  <c r="H2" i="6" s="1"/>
  <c r="I2" i="6" s="1"/>
  <c r="K2" i="6" s="1"/>
  <c r="G5" i="6"/>
  <c r="H5" i="6" s="1"/>
  <c r="I5" i="6" s="1"/>
  <c r="K5" i="6" s="1"/>
  <c r="G8" i="5"/>
  <c r="H8" i="5" s="1"/>
  <c r="K5" i="5"/>
  <c r="G11" i="5"/>
  <c r="H11" i="5" s="1"/>
  <c r="I11" i="5" s="1"/>
  <c r="K11" i="5" s="1"/>
  <c r="G2" i="5"/>
  <c r="H2" i="5" s="1"/>
  <c r="I2" i="5" s="1"/>
  <c r="K2" i="5" s="1"/>
  <c r="G11" i="4"/>
  <c r="H11" i="4" s="1"/>
  <c r="I11" i="4" s="1"/>
  <c r="K11" i="4" s="1"/>
  <c r="G5" i="4"/>
  <c r="H5" i="4" s="1"/>
  <c r="I5" i="4" s="1"/>
  <c r="K5" i="4" s="1"/>
  <c r="G2" i="4"/>
  <c r="H2" i="4" s="1"/>
  <c r="I2" i="4" s="1"/>
  <c r="K2" i="4" s="1"/>
  <c r="J5" i="3"/>
  <c r="K5" i="3" s="1"/>
  <c r="J2" i="3"/>
  <c r="V5" i="3"/>
  <c r="G8" i="3"/>
  <c r="H8" i="3" s="1"/>
  <c r="S2" i="3"/>
  <c r="T2" i="3" s="1"/>
  <c r="U2" i="3" s="1"/>
  <c r="S5" i="3"/>
  <c r="T5" i="3" s="1"/>
  <c r="U5" i="3" s="1"/>
  <c r="S11" i="3"/>
  <c r="T11" i="3" s="1"/>
  <c r="I8" i="3"/>
  <c r="G25" i="3"/>
  <c r="H25" i="3" s="1"/>
  <c r="I11" i="3" s="1"/>
  <c r="K2" i="3"/>
  <c r="I2" i="3"/>
  <c r="U8" i="3"/>
  <c r="W8" i="3" s="1"/>
  <c r="K8" i="3"/>
  <c r="I5" i="3"/>
  <c r="J11" i="3"/>
  <c r="V2" i="3"/>
  <c r="I8" i="8" l="1"/>
  <c r="K8" i="8" s="1"/>
  <c r="I8" i="5"/>
  <c r="K8" i="5" s="1"/>
  <c r="U11" i="4"/>
  <c r="W11" i="4" s="1"/>
  <c r="U11" i="7"/>
  <c r="W11" i="7" s="1"/>
  <c r="U5" i="7"/>
  <c r="W5" i="7" s="1"/>
  <c r="I8" i="4"/>
  <c r="K8" i="4" s="1"/>
  <c r="U11" i="3"/>
  <c r="W11" i="3" s="1"/>
  <c r="K11" i="3"/>
  <c r="W5" i="3"/>
  <c r="W2" i="3"/>
</calcChain>
</file>

<file path=xl/sharedStrings.xml><?xml version="1.0" encoding="utf-8"?>
<sst xmlns="http://schemas.openxmlformats.org/spreadsheetml/2006/main" count="788" uniqueCount="151">
  <si>
    <t>Well</t>
  </si>
  <si>
    <t>Fluor</t>
  </si>
  <si>
    <t>Target</t>
  </si>
  <si>
    <t>Content</t>
  </si>
  <si>
    <t>Sample</t>
  </si>
  <si>
    <t>Cq</t>
  </si>
  <si>
    <t>SQ</t>
  </si>
  <si>
    <t>A01</t>
  </si>
  <si>
    <t>SYBR</t>
  </si>
  <si>
    <t>GAPDH</t>
  </si>
  <si>
    <t>Unkn</t>
  </si>
  <si>
    <t>siCTL</t>
  </si>
  <si>
    <t>A02</t>
  </si>
  <si>
    <t>A03</t>
  </si>
  <si>
    <t>A04</t>
  </si>
  <si>
    <t>siPPFIA1</t>
  </si>
  <si>
    <t>A05</t>
  </si>
  <si>
    <t>A06</t>
  </si>
  <si>
    <t>A07</t>
  </si>
  <si>
    <t>siSACM1L</t>
  </si>
  <si>
    <t>A08</t>
  </si>
  <si>
    <t>A09</t>
  </si>
  <si>
    <t>A10</t>
  </si>
  <si>
    <t>siPPFIA1+SACM1L</t>
  </si>
  <si>
    <t>A11</t>
  </si>
  <si>
    <t>A12</t>
  </si>
  <si>
    <t>B01</t>
  </si>
  <si>
    <t>ACTB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</si>
  <si>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</si>
  <si>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</si>
  <si>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</si>
  <si>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</si>
  <si>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</si>
  <si>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</si>
  <si>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</si>
  <si>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</si>
  <si>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</si>
  <si>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</si>
  <si>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B12</t>
  </si>
  <si>
    <t>C01</t>
  </si>
  <si>
    <t>MAPK11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</si>
  <si>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</si>
  <si>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</si>
  <si>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</si>
  <si>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</si>
  <si>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</si>
  <si>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</si>
  <si>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</si>
  <si>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</si>
  <si>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</si>
  <si>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</si>
  <si>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</si>
  <si>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D01</t>
  </si>
  <si>
    <t>MAPK12</t>
  </si>
  <si>
    <t>D02</t>
  </si>
  <si>
    <t>D03</t>
  </si>
  <si>
    <t>D04</t>
  </si>
  <si>
    <t>D05</t>
  </si>
  <si>
    <t>D06</t>
  </si>
  <si>
    <t>D07</t>
  </si>
  <si>
    <t>D08</t>
  </si>
  <si>
    <t>D09</t>
  </si>
  <si>
    <t>D10</t>
  </si>
  <si>
    <t>D11</t>
  </si>
  <si>
    <t>D12</t>
  </si>
  <si>
    <t>E01</t>
  </si>
  <si>
    <t>MAPK13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</si>
  <si>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</si>
  <si>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</si>
  <si>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</si>
  <si>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</si>
  <si>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</si>
  <si>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</si>
  <si>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</si>
  <si>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</si>
  <si>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</si>
  <si>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</si>
  <si>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</si>
  <si>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F01</t>
  </si>
  <si>
    <t>MAPK14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</si>
  <si>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</si>
  <si>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</si>
  <si>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</si>
  <si>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</si>
  <si>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</si>
  <si>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</si>
  <si>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</si>
  <si>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</si>
  <si>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</si>
  <si>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</si>
  <si>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</si>
  <si>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G01</t>
  </si>
  <si>
    <t>MBIP</t>
  </si>
  <si>
    <t>G02</t>
  </si>
  <si>
    <t>G03</t>
  </si>
  <si>
    <t>G04</t>
  </si>
  <si>
    <t>G05</t>
  </si>
  <si>
    <t>G06</t>
  </si>
  <si>
    <t>G07</t>
  </si>
  <si>
    <t>G08</t>
  </si>
  <si>
    <t>G09</t>
  </si>
  <si>
    <t>G10</t>
  </si>
  <si>
    <t>G11</t>
  </si>
  <si>
    <t>G12</t>
  </si>
  <si>
    <t>H01</t>
  </si>
  <si>
    <t>FN</t>
  </si>
  <si>
    <t>H02</t>
  </si>
  <si>
    <t>H03</t>
  </si>
  <si>
    <t>H04</t>
  </si>
  <si>
    <t>H05</t>
  </si>
  <si>
    <t>H06</t>
  </si>
  <si>
    <t>H07</t>
  </si>
  <si>
    <t>H08</t>
  </si>
  <si>
    <t>H09</t>
  </si>
  <si>
    <t>H10</t>
  </si>
  <si>
    <t>H11</t>
  </si>
  <si>
    <t>H12</t>
  </si>
  <si>
    <t>File Name</t>
  </si>
  <si>
    <t>20190116_182628_CT001035_TAQMAN_SERIN.pcrd</t>
  </si>
  <si>
    <t>Created By User</t>
  </si>
  <si>
    <t>Notes</t>
  </si>
  <si>
    <t>ID</t>
  </si>
  <si>
    <t>Run Started</t>
  </si>
  <si>
    <t>01/17/2019 02:26:40 UTC</t>
  </si>
  <si>
    <t>Run Ended</t>
  </si>
  <si>
    <t>01/17/2019 03:57:30 UTC</t>
  </si>
  <si>
    <t>Sample Vol</t>
  </si>
  <si>
    <t>Lid Temp</t>
  </si>
  <si>
    <t>Protocol File Name</t>
  </si>
  <si>
    <t>Unknown.prcl</t>
  </si>
  <si>
    <t>Plate Setup File Name</t>
  </si>
  <si>
    <t>DefaultPlate.pltd</t>
  </si>
  <si>
    <t>Base Serial Number</t>
  </si>
  <si>
    <t>CT001035</t>
  </si>
  <si>
    <t>Optical Head Serial Number</t>
  </si>
  <si>
    <t>785BR6513</t>
  </si>
  <si>
    <t>CFX Manager Version</t>
  </si>
  <si>
    <t xml:space="preserve">3.1.1517.0823. </t>
  </si>
  <si>
    <t>Sample Name</t>
  </si>
  <si>
    <t>Ct</t>
  </si>
  <si>
    <t>Ct med</t>
  </si>
  <si>
    <t>SD</t>
  </si>
  <si>
    <t>-dCt</t>
  </si>
  <si>
    <t>Q</t>
  </si>
  <si>
    <t>Q norm</t>
  </si>
  <si>
    <t>SDddct</t>
  </si>
  <si>
    <t>SDrq</t>
  </si>
  <si>
    <t>siCT</t>
  </si>
  <si>
    <t>siPPFIA1+siSAC</t>
  </si>
  <si>
    <t>siSAC</t>
  </si>
  <si>
    <t>siPPFIA1 + siSACM1L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</si>
</sst>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##0.00;\-###0.00"/>
    <numFmt numFmtId="165" formatCode="###0.00000;\-###0.00000"/>
    <numFmt numFmtId="166" formatCode="###0;\-###0"/>
    <numFmt numFmtId="167" formatCode="0.00_ ;\-0.00\ "/>
  </numFmts>
  <fonts count="22" x14ac:knownFonts="1">
    <font>
      <sz val="8.25"/>
      <name val="Microsoft Sans Serif"/>
      <charset val="1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b/>
      <sz val="12"/>
      <name val="Arial"/>
      <family val="2"/>
    </font>
    <font>
      <sz val="12"/>
      <name val="Microsoft Sans Serif"/>
      <family val="2"/>
    </font>
    <font>
      <sz val="12"/>
      <name val="Microsoft Sans Serif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D3DCE9"/>
        <bgColor rgb="FF000000"/>
      </patternFill>
    </fill>
    <fill>
      <patternFill patternType="solid">
        <fgColor rgb="FFE4ECF7"/>
        <bgColor rgb="FF000000"/>
      </patternFill>
    </fill>
    <fill>
      <patternFill patternType="solid">
        <fgColor rgb="FFA9C4E9"/>
        <bgColor rgb="FF000000"/>
      </patternFill>
    </fill>
    <fill>
      <patternFill patternType="solid">
        <fgColor indexed="13"/>
        <bgColor indexed="3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top"/>
      <protection locked="0"/>
    </xf>
  </cellStyleXfs>
  <cellXfs count="38">
    <xf numFmtId="0" fontId="0" fillId="0" borderId="0" xfId="0" applyFont="1" applyFill="1" applyBorder="1" applyAlignment="1" applyProtection="1">
      <alignment vertical="top"/>
      <protection locked="0"/>
    </xf>
    <xf numFmtId="0" fontId="1" fillId="0" borderId="0" xfId="0" applyFont="1" applyAlignment="1" applyProtection="1">
      <alignment vertical="center"/>
    </xf>
    <xf numFmtId="0" fontId="2" fillId="2" borderId="0" xfId="0" applyFont="1" applyFill="1" applyAlignment="1">
      <alignment horizontal="center" vertical="center"/>
      <protection locked="0"/>
    </xf>
    <xf numFmtId="0" fontId="3" fillId="2" borderId="0" xfId="0" applyFont="1" applyFill="1" applyAlignment="1">
      <alignment horizontal="center" vertical="center" wrapText="1"/>
      <protection locked="0"/>
    </xf>
    <xf numFmtId="0" fontId="4" fillId="3" borderId="0" xfId="0" applyFont="1" applyFill="1" applyAlignment="1">
      <alignment horizontal="center" vertical="center"/>
      <protection locked="0"/>
    </xf>
    <xf numFmtId="49" fontId="5" fillId="4" borderId="0" xfId="0" applyNumberFormat="1" applyFont="1" applyFill="1" applyAlignment="1">
      <alignment horizontal="center" vertical="center"/>
      <protection locked="0"/>
    </xf>
    <xf numFmtId="0" fontId="6" fillId="0" borderId="0" xfId="0" applyFont="1" applyAlignment="1" applyProtection="1">
      <alignment vertical="center"/>
    </xf>
    <xf numFmtId="49" fontId="7" fillId="0" borderId="0" xfId="0" applyNumberFormat="1" applyFont="1" applyAlignment="1" applyProtection="1">
      <alignment vertical="center"/>
    </xf>
    <xf numFmtId="49" fontId="8" fillId="0" borderId="0" xfId="0" applyNumberFormat="1" applyFont="1" applyAlignment="1" applyProtection="1">
      <alignment vertical="center"/>
    </xf>
    <xf numFmtId="49" fontId="9" fillId="0" borderId="0" xfId="0" applyNumberFormat="1" applyFont="1" applyAlignment="1" applyProtection="1">
      <alignment vertical="center"/>
    </xf>
    <xf numFmtId="164" fontId="10" fillId="0" borderId="0" xfId="0" applyNumberFormat="1" applyFont="1" applyAlignment="1" applyProtection="1">
      <alignment vertical="center"/>
    </xf>
    <xf numFmtId="165" fontId="11" fillId="0" borderId="0" xfId="0" applyNumberFormat="1" applyFont="1" applyAlignment="1" applyProtection="1">
      <alignment vertical="center"/>
    </xf>
    <xf numFmtId="49" fontId="12" fillId="0" borderId="0" xfId="0" applyNumberFormat="1" applyFont="1" applyAlignment="1" applyProtection="1">
      <alignment vertical="center"/>
    </xf>
    <xf numFmtId="49" fontId="13" fillId="0" borderId="0" xfId="0" applyNumberFormat="1" applyFont="1" applyAlignment="1" applyProtection="1">
      <alignment vertical="center"/>
    </xf>
    <xf numFmtId="49" fontId="14" fillId="0" borderId="0" xfId="0" applyNumberFormat="1" applyFont="1" applyAlignment="1" applyProtection="1">
      <alignment vertical="center"/>
    </xf>
    <xf numFmtId="164" fontId="15" fillId="0" borderId="0" xfId="0" applyNumberFormat="1" applyFont="1" applyAlignment="1" applyProtection="1">
      <alignment vertical="center"/>
    </xf>
    <xf numFmtId="165" fontId="16" fillId="0" borderId="0" xfId="0" applyNumberFormat="1" applyFont="1" applyAlignment="1" applyProtection="1">
      <alignment vertical="center"/>
    </xf>
    <xf numFmtId="49" fontId="17" fillId="0" borderId="0" xfId="0" applyNumberFormat="1" applyFont="1">
      <alignment vertical="top"/>
      <protection locked="0"/>
    </xf>
    <xf numFmtId="166" fontId="18" fillId="0" borderId="0" xfId="0" applyNumberFormat="1" applyFont="1" applyAlignment="1">
      <alignment horizontal="left" vertical="top"/>
      <protection locked="0"/>
    </xf>
    <xf numFmtId="49" fontId="19" fillId="0" borderId="0" xfId="0" applyNumberFormat="1" applyFont="1" applyFill="1" applyBorder="1" applyAlignment="1" applyProtection="1">
      <alignment vertical="center"/>
    </xf>
    <xf numFmtId="0" fontId="19" fillId="0" borderId="0" xfId="0" applyFont="1" applyAlignment="1" applyProtection="1"/>
    <xf numFmtId="0" fontId="19" fillId="0" borderId="0" xfId="0" applyFont="1" applyFill="1" applyAlignment="1" applyProtection="1"/>
    <xf numFmtId="0" fontId="19" fillId="5" borderId="0" xfId="0" applyFont="1" applyFill="1" applyAlignment="1" applyProtection="1"/>
    <xf numFmtId="0" fontId="20" fillId="0" borderId="0" xfId="0" applyFont="1" applyAlignment="1" applyProtection="1"/>
    <xf numFmtId="0" fontId="20" fillId="0" borderId="0" xfId="0" applyFont="1" applyFill="1" applyBorder="1" applyAlignment="1" applyProtection="1">
      <alignment vertical="top"/>
      <protection locked="0"/>
    </xf>
    <xf numFmtId="0" fontId="20" fillId="0" borderId="0" xfId="0" applyFont="1" applyFill="1" applyBorder="1" applyAlignment="1" applyProtection="1">
      <alignment horizontal="center" vertical="center"/>
    </xf>
    <xf numFmtId="164" fontId="20" fillId="0" borderId="0" xfId="0" applyNumberFormat="1" applyFont="1" applyAlignment="1" applyProtection="1">
      <alignment vertical="center"/>
    </xf>
    <xf numFmtId="164" fontId="20" fillId="0" borderId="0" xfId="0" applyNumberFormat="1" applyFont="1" applyAlignment="1" applyProtection="1"/>
    <xf numFmtId="0" fontId="20" fillId="0" borderId="0" xfId="0" applyNumberFormat="1" applyFont="1" applyFill="1" applyAlignment="1" applyProtection="1"/>
    <xf numFmtId="0" fontId="20" fillId="0" borderId="0" xfId="0" applyNumberFormat="1" applyFont="1" applyAlignment="1" applyProtection="1"/>
    <xf numFmtId="164" fontId="21" fillId="0" borderId="0" xfId="0" applyNumberFormat="1" applyFont="1" applyFill="1" applyBorder="1" applyAlignment="1" applyProtection="1">
      <alignment vertical="center"/>
    </xf>
    <xf numFmtId="0" fontId="20" fillId="0" borderId="0" xfId="0" applyFont="1" applyAlignment="1" applyProtection="1">
      <alignment horizontal="center" vertical="center"/>
    </xf>
    <xf numFmtId="0" fontId="20" fillId="0" borderId="0" xfId="0" applyFont="1" applyFill="1" applyAlignment="1" applyProtection="1"/>
    <xf numFmtId="164" fontId="20" fillId="0" borderId="0" xfId="0" applyNumberFormat="1" applyFont="1" applyFill="1" applyBorder="1" applyAlignment="1" applyProtection="1">
      <alignment vertical="center"/>
    </xf>
    <xf numFmtId="0" fontId="20" fillId="0" borderId="0" xfId="0" applyFont="1" applyFill="1" applyAlignment="1" applyProtection="1">
      <alignment horizontal="center" vertical="center"/>
    </xf>
    <xf numFmtId="167" fontId="20" fillId="0" borderId="0" xfId="0" applyNumberFormat="1" applyFont="1" applyAlignment="1" applyProtection="1"/>
    <xf numFmtId="0" fontId="20" fillId="0" borderId="0" xfId="0" applyFont="1" applyAlignment="1" applyProtection="1">
      <alignment horizontal="center"/>
    </xf>
    <xf numFmtId="0" fontId="20" fillId="0" borderId="0" xfId="0" applyFont="1" applyFill="1" applyBorder="1" applyAlignment="1" applyProtection="1">
      <alignment horizontal="center" vertical="top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ACTB Norm.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Grafici!$B$6</c:f>
              <c:strCache>
                <c:ptCount val="1"/>
                <c:pt idx="0">
                  <c:v>siCTL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Grafici!$C$5:$H$5</c:f>
              <c:strCache>
                <c:ptCount val="6"/>
                <c:pt idx="0">
                  <c:v>MAPK11</c:v>
                </c:pt>
                <c:pt idx="1">
                  <c:v>MAPK12</c:v>
                </c:pt>
                <c:pt idx="2">
                  <c:v>MAPK13</c:v>
                </c:pt>
                <c:pt idx="3">
                  <c:v>MAPK14</c:v>
                </c:pt>
                <c:pt idx="4">
                  <c:v>MBIP</c:v>
                </c:pt>
                <c:pt idx="5">
                  <c:v>FN</c:v>
                </c:pt>
              </c:strCache>
            </c:strRef>
          </c:cat>
          <c:val>
            <c:numRef>
              <c:f>Grafici!$C$6:$H$6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4C-6442-BB5C-02A5FE08D2EF}"/>
            </c:ext>
          </c:extLst>
        </c:ser>
        <c:ser>
          <c:idx val="1"/>
          <c:order val="1"/>
          <c:tx>
            <c:strRef>
              <c:f>Grafici!$B$7</c:f>
              <c:strCache>
                <c:ptCount val="1"/>
                <c:pt idx="0">
                  <c:v>siPPFIA1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Grafici!$C$5:$H$5</c:f>
              <c:strCache>
                <c:ptCount val="6"/>
                <c:pt idx="0">
                  <c:v>MAPK11</c:v>
                </c:pt>
                <c:pt idx="1">
                  <c:v>MAPK12</c:v>
                </c:pt>
                <c:pt idx="2">
                  <c:v>MAPK13</c:v>
                </c:pt>
                <c:pt idx="3">
                  <c:v>MAPK14</c:v>
                </c:pt>
                <c:pt idx="4">
                  <c:v>MBIP</c:v>
                </c:pt>
                <c:pt idx="5">
                  <c:v>FN</c:v>
                </c:pt>
              </c:strCache>
            </c:strRef>
          </c:cat>
          <c:val>
            <c:numRef>
              <c:f>Grafici!$C$7:$H$7</c:f>
              <c:numCache>
                <c:formatCode>General</c:formatCode>
                <c:ptCount val="6"/>
                <c:pt idx="0">
                  <c:v>1.2446497816312381</c:v>
                </c:pt>
                <c:pt idx="1">
                  <c:v>1.0194725371038931</c:v>
                </c:pt>
                <c:pt idx="2">
                  <c:v>1.4280656534966545</c:v>
                </c:pt>
                <c:pt idx="3">
                  <c:v>0.65846681536304663</c:v>
                </c:pt>
                <c:pt idx="4">
                  <c:v>0.85332194301563435</c:v>
                </c:pt>
                <c:pt idx="5">
                  <c:v>1.1312610580531912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4C-6442-BB5C-02A5FE08D2EF}"/>
            </c:ext>
          </c:extLst>
        </c:ser>
        <c:ser>
          <c:idx val="2"/>
          <c:order val="2"/>
          <c:tx>
            <c:strRef>
              <c:f>Grafici!$B$8</c:f>
              <c:strCache>
                <c:ptCount val="1"/>
                <c:pt idx="0">
                  <c:v>siSACM1L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Grafici!$C$5:$H$5</c:f>
              <c:strCache>
                <c:ptCount val="6"/>
                <c:pt idx="0">
                  <c:v>MAPK11</c:v>
                </c:pt>
                <c:pt idx="1">
                  <c:v>MAPK12</c:v>
                </c:pt>
                <c:pt idx="2">
                  <c:v>MAPK13</c:v>
                </c:pt>
                <c:pt idx="3">
                  <c:v>MAPK14</c:v>
                </c:pt>
                <c:pt idx="4">
                  <c:v>MBIP</c:v>
                </c:pt>
                <c:pt idx="5">
                  <c:v>FN</c:v>
                </c:pt>
              </c:strCache>
            </c:strRef>
          </c:cat>
          <c:val>
            <c:numRef>
              <c:f>Grafici!$C$8:$H$8</c:f>
              <c:numCache>
                <c:formatCode>General</c:formatCode>
                <c:ptCount val="6"/>
                <c:pt idx="0">
                  <c:v>0.73577360074431064</c:v>
                </c:pt>
                <c:pt idx="1">
                  <c:v>0.89911254354674686</c:v>
                </c:pt>
                <c:pt idx="2">
                  <c:v>1.8331687030066468</c:v>
                </c:pt>
                <c:pt idx="3">
                  <c:v>0.92132900409529728</c:v>
                </c:pt>
                <c:pt idx="4">
                  <c:v>1.0319582805277403</c:v>
                </c:pt>
                <c:pt idx="5">
                  <c:v>1.6645669118893704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4C-6442-BB5C-02A5FE08D2EF}"/>
            </c:ext>
          </c:extLst>
        </c:ser>
        <c:ser>
          <c:idx val="3"/>
          <c:order val="3"/>
          <c:tx>
            <c:strRef>
              <c:f>Grafici!$B$9</c:f>
              <c:strCache>
                <c:ptCount val="1"/>
                <c:pt idx="0">
                  <c:v>siPPFIA1 + siSACM1L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Grafici!$C$5:$H$5</c:f>
              <c:strCache>
                <c:ptCount val="6"/>
                <c:pt idx="0">
                  <c:v>MAPK11</c:v>
                </c:pt>
                <c:pt idx="1">
                  <c:v>MAPK12</c:v>
                </c:pt>
                <c:pt idx="2">
                  <c:v>MAPK13</c:v>
                </c:pt>
                <c:pt idx="3">
                  <c:v>MAPK14</c:v>
                </c:pt>
                <c:pt idx="4">
                  <c:v>MBIP</c:v>
                </c:pt>
                <c:pt idx="5">
                  <c:v>FN</c:v>
                </c:pt>
              </c:strCache>
            </c:strRef>
          </c:cat>
          <c:val>
            <c:numRef>
              <c:f>Grafici!$C$9:$H$9</c:f>
              <c:numCache>
                <c:formatCode>General</c:formatCode>
                <c:ptCount val="6"/>
                <c:pt idx="0">
                  <c:v>0.65167981971301392</c:v>
                </c:pt>
                <c:pt idx="1">
                  <c:v>0.72854547274977111</c:v>
                </c:pt>
                <c:pt idx="2">
                  <c:v>2.2066038169326547</c:v>
                </c:pt>
                <c:pt idx="3">
                  <c:v>0.86767085770544894</c:v>
                </c:pt>
                <c:pt idx="4">
                  <c:v>0.98137378261458619</c:v>
                </c:pt>
                <c:pt idx="5">
                  <c:v>1.5086541782079095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4C-6442-BB5C-02A5FE08D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68981856"/>
        <c:axId val="1668983536"/>
      </c:barChart>
      <c:catAx>
        <c:axId val="1668981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668983536"/>
        <c:crosses val="autoZero"/>
        <c:auto val="1"/>
        <c:lblAlgn val="ctr"/>
        <c:lblOffset val="100"/>
        <c:noMultiLvlLbl val="0"/>
      </c:catAx>
      <c:valAx>
        <c:axId val="166898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668981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ACTB Norm.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Grafici!$B$21</c:f>
              <c:strCache>
                <c:ptCount val="1"/>
                <c:pt idx="0">
                  <c:v>siCTL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Grafici!$C$20:$H$20</c:f>
              <c:strCache>
                <c:ptCount val="6"/>
                <c:pt idx="0">
                  <c:v>MAPK11</c:v>
                </c:pt>
                <c:pt idx="1">
                  <c:v>MAPK12</c:v>
                </c:pt>
                <c:pt idx="2">
                  <c:v>MAPK13</c:v>
                </c:pt>
                <c:pt idx="3">
                  <c:v>MAPK14</c:v>
                </c:pt>
                <c:pt idx="4">
                  <c:v>MBIP</c:v>
                </c:pt>
                <c:pt idx="5">
                  <c:v>FN</c:v>
                </c:pt>
              </c:strCache>
            </c:strRef>
          </c:cat>
          <c:val>
            <c:numRef>
              <c:f>Grafici!$C$21:$H$21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46-2E46-9DA2-C1372CAA5E9D}"/>
            </c:ext>
          </c:extLst>
        </c:ser>
        <c:ser>
          <c:idx val="1"/>
          <c:order val="1"/>
          <c:tx>
            <c:strRef>
              <c:f>Grafici!$B$22</c:f>
              <c:strCache>
                <c:ptCount val="1"/>
                <c:pt idx="0">
                  <c:v>siPPFIA1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Grafici!$C$20:$H$20</c:f>
              <c:strCache>
                <c:ptCount val="6"/>
                <c:pt idx="0">
                  <c:v>MAPK11</c:v>
                </c:pt>
                <c:pt idx="1">
                  <c:v>MAPK12</c:v>
                </c:pt>
                <c:pt idx="2">
                  <c:v>MAPK13</c:v>
                </c:pt>
                <c:pt idx="3">
                  <c:v>MAPK14</c:v>
                </c:pt>
                <c:pt idx="4">
                  <c:v>MBIP</c:v>
                </c:pt>
                <c:pt idx="5">
                  <c:v>FN</c:v>
                </c:pt>
              </c:strCache>
            </c:strRef>
          </c:cat>
          <c:val>
            <c:numRef>
              <c:f>Grafici!$C$22:$H$22</c:f>
              <c:numCache>
                <c:formatCode>General</c:formatCode>
                <c:ptCount val="6"/>
                <c:pt idx="0">
                  <c:v>0.31573985523976217</c:v>
                </c:pt>
                <c:pt idx="1">
                  <c:v>2.7822912070867036E-2</c:v>
                </c:pt>
                <c:pt idx="2">
                  <c:v>0.51406230695576483</c:v>
                </c:pt>
                <c:pt idx="3">
                  <c:v>-0.60281735982323092</c:v>
                </c:pt>
                <c:pt idx="4">
                  <c:v>-0.22883794775900418</c:v>
                </c:pt>
                <c:pt idx="5">
                  <c:v>0.17793189457863068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46-2E46-9DA2-C1372CAA5E9D}"/>
            </c:ext>
          </c:extLst>
        </c:ser>
        <c:ser>
          <c:idx val="2"/>
          <c:order val="2"/>
          <c:tx>
            <c:strRef>
              <c:f>Grafici!$B$23</c:f>
              <c:strCache>
                <c:ptCount val="1"/>
                <c:pt idx="0">
                  <c:v>siSACM1L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Grafici!$C$20:$H$20</c:f>
              <c:strCache>
                <c:ptCount val="6"/>
                <c:pt idx="0">
                  <c:v>MAPK11</c:v>
                </c:pt>
                <c:pt idx="1">
                  <c:v>MAPK12</c:v>
                </c:pt>
                <c:pt idx="2">
                  <c:v>MAPK13</c:v>
                </c:pt>
                <c:pt idx="3">
                  <c:v>MAPK14</c:v>
                </c:pt>
                <c:pt idx="4">
                  <c:v>MBIP</c:v>
                </c:pt>
                <c:pt idx="5">
                  <c:v>FN</c:v>
                </c:pt>
              </c:strCache>
            </c:strRef>
          </c:cat>
          <c:val>
            <c:numRef>
              <c:f>Grafici!$C$23:$H$23</c:f>
              <c:numCache>
                <c:formatCode>General</c:formatCode>
                <c:ptCount val="6"/>
                <c:pt idx="0">
                  <c:v>-0.44266618095553772</c:v>
                </c:pt>
                <c:pt idx="1">
                  <c:v>-0.15342638309143569</c:v>
                </c:pt>
                <c:pt idx="2">
                  <c:v>0.87433956045036254</c:v>
                </c:pt>
                <c:pt idx="3">
                  <c:v>-0.1182116640668945</c:v>
                </c:pt>
                <c:pt idx="4">
                  <c:v>4.5384647415861498E-2</c:v>
                </c:pt>
                <c:pt idx="5">
                  <c:v>0.73514686477720304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46-2E46-9DA2-C1372CAA5E9D}"/>
            </c:ext>
          </c:extLst>
        </c:ser>
        <c:ser>
          <c:idx val="3"/>
          <c:order val="3"/>
          <c:tx>
            <c:strRef>
              <c:f>Grafici!$B$24</c:f>
              <c:strCache>
                <c:ptCount val="1"/>
                <c:pt idx="0">
                  <c:v>siPPFIA1 + siSACM1L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Grafici!$C$20:$H$20</c:f>
              <c:strCache>
                <c:ptCount val="6"/>
                <c:pt idx="0">
                  <c:v>MAPK11</c:v>
                </c:pt>
                <c:pt idx="1">
                  <c:v>MAPK12</c:v>
                </c:pt>
                <c:pt idx="2">
                  <c:v>MAPK13</c:v>
                </c:pt>
                <c:pt idx="3">
                  <c:v>MAPK14</c:v>
                </c:pt>
                <c:pt idx="4">
                  <c:v>MBIP</c:v>
                </c:pt>
                <c:pt idx="5">
                  <c:v>FN</c:v>
                </c:pt>
              </c:strCache>
            </c:strRef>
          </c:cat>
          <c:val>
            <c:numRef>
              <c:f>Grafici!$C$24:$H$24</c:f>
              <c:numCache>
                <c:formatCode>General</c:formatCode>
                <c:ptCount val="6"/>
                <c:pt idx="0">
                  <c:v>-0.61776477455440226</c:v>
                </c:pt>
                <c:pt idx="1">
                  <c:v>-0.4569090728196662</c:v>
                </c:pt>
                <c:pt idx="2">
                  <c:v>1.1418276252429678</c:v>
                </c:pt>
                <c:pt idx="3">
                  <c:v>-0.20478022043176491</c:v>
                </c:pt>
                <c:pt idx="4">
                  <c:v>-2.7125364542101221E-2</c:v>
                </c:pt>
                <c:pt idx="5">
                  <c:v>0.59326214147616674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746-2E46-9DA2-C1372CAA5E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3943040"/>
        <c:axId val="1773921296"/>
      </c:barChart>
      <c:catAx>
        <c:axId val="1773943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773921296"/>
        <c:crosses val="autoZero"/>
        <c:auto val="1"/>
        <c:lblAlgn val="ctr"/>
        <c:lblOffset val="100"/>
        <c:noMultiLvlLbl val="0"/>
      </c:catAx>
      <c:valAx>
        <c:axId val="177392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773943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GAPDH Norm.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plotArea>
      <c:layout>
        <c:manualLayout>
          <c:layoutTarget val="inner"/>
          <c:xMode val="edge"/>
          <c:yMode val="edge"/>
          <c:x val="4.3740563357415371E-2"/>
          <c:y val="0.17977578475336323"/>
          <c:w val="0.92326974592093514"/>
          <c:h val="0.7296490236926662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Grafici!$AC$6</c:f>
              <c:strCache>
                <c:ptCount val="1"/>
                <c:pt idx="0">
                  <c:v>siCTL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Grafici!$AD$5:$AI$5</c:f>
              <c:strCache>
                <c:ptCount val="6"/>
                <c:pt idx="0">
                  <c:v>MAPK11</c:v>
                </c:pt>
                <c:pt idx="1">
                  <c:v>MAPK12</c:v>
                </c:pt>
                <c:pt idx="2">
                  <c:v>MAPK13</c:v>
                </c:pt>
                <c:pt idx="3">
                  <c:v>MAPK14</c:v>
                </c:pt>
                <c:pt idx="4">
                  <c:v>MBIP</c:v>
                </c:pt>
                <c:pt idx="5">
                  <c:v>FN</c:v>
                </c:pt>
              </c:strCache>
            </c:strRef>
          </c:cat>
          <c:val>
            <c:numRef>
              <c:f>Grafici!$AD$6:$AI$6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CD-6943-8CE8-6C2B94A8E777}"/>
            </c:ext>
          </c:extLst>
        </c:ser>
        <c:ser>
          <c:idx val="1"/>
          <c:order val="1"/>
          <c:tx>
            <c:strRef>
              <c:f>Grafici!$AC$7</c:f>
              <c:strCache>
                <c:ptCount val="1"/>
                <c:pt idx="0">
                  <c:v>siPPFIA1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Grafici!$AD$5:$AI$5</c:f>
              <c:strCache>
                <c:ptCount val="6"/>
                <c:pt idx="0">
                  <c:v>MAPK11</c:v>
                </c:pt>
                <c:pt idx="1">
                  <c:v>MAPK12</c:v>
                </c:pt>
                <c:pt idx="2">
                  <c:v>MAPK13</c:v>
                </c:pt>
                <c:pt idx="3">
                  <c:v>MAPK14</c:v>
                </c:pt>
                <c:pt idx="4">
                  <c:v>MBIP</c:v>
                </c:pt>
                <c:pt idx="5">
                  <c:v>FN</c:v>
                </c:pt>
              </c:strCache>
            </c:strRef>
          </c:cat>
          <c:val>
            <c:numRef>
              <c:f>Grafici!$AD$7:$AI$7</c:f>
              <c:numCache>
                <c:formatCode>General</c:formatCode>
                <c:ptCount val="6"/>
                <c:pt idx="0">
                  <c:v>0.872564490864429</c:v>
                </c:pt>
                <c:pt idx="1">
                  <c:v>0.71470348399730144</c:v>
                </c:pt>
                <c:pt idx="2">
                  <c:v>1.0011485947727197</c:v>
                </c:pt>
                <c:pt idx="3">
                  <c:v>0.46161962182274868</c:v>
                </c:pt>
                <c:pt idx="4">
                  <c:v>0.59822324138042893</c:v>
                </c:pt>
                <c:pt idx="5">
                  <c:v>0.79307307462927201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CD-6943-8CE8-6C2B94A8E777}"/>
            </c:ext>
          </c:extLst>
        </c:ser>
        <c:ser>
          <c:idx val="2"/>
          <c:order val="2"/>
          <c:tx>
            <c:strRef>
              <c:f>Grafici!$AC$8</c:f>
              <c:strCache>
                <c:ptCount val="1"/>
                <c:pt idx="0">
                  <c:v>siSACM1L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Grafici!$AD$5:$AI$5</c:f>
              <c:strCache>
                <c:ptCount val="6"/>
                <c:pt idx="0">
                  <c:v>MAPK11</c:v>
                </c:pt>
                <c:pt idx="1">
                  <c:v>MAPK12</c:v>
                </c:pt>
                <c:pt idx="2">
                  <c:v>MAPK13</c:v>
                </c:pt>
                <c:pt idx="3">
                  <c:v>MAPK14</c:v>
                </c:pt>
                <c:pt idx="4">
                  <c:v>MBIP</c:v>
                </c:pt>
                <c:pt idx="5">
                  <c:v>FN</c:v>
                </c:pt>
              </c:strCache>
            </c:strRef>
          </c:cat>
          <c:val>
            <c:numRef>
              <c:f>Grafici!$AD$8:$AI$8</c:f>
              <c:numCache>
                <c:formatCode>General</c:formatCode>
                <c:ptCount val="6"/>
                <c:pt idx="0">
                  <c:v>0.75208014437762583</c:v>
                </c:pt>
                <c:pt idx="1">
                  <c:v>0.91903907788798245</c:v>
                </c:pt>
                <c:pt idx="2">
                  <c:v>1.8737962077344139</c:v>
                </c:pt>
                <c:pt idx="3">
                  <c:v>0.94174790957209176</c:v>
                </c:pt>
                <c:pt idx="4">
                  <c:v>1.0548290015106128</c:v>
                </c:pt>
                <c:pt idx="5">
                  <c:v>1.7014577883109199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9CD-6943-8CE8-6C2B94A8E777}"/>
            </c:ext>
          </c:extLst>
        </c:ser>
        <c:ser>
          <c:idx val="3"/>
          <c:order val="3"/>
          <c:tx>
            <c:strRef>
              <c:f>Grafici!$AC$9</c:f>
              <c:strCache>
                <c:ptCount val="1"/>
                <c:pt idx="0">
                  <c:v>siPPFIA1 + siSACM1L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Grafici!$AD$5:$AI$5</c:f>
              <c:strCache>
                <c:ptCount val="6"/>
                <c:pt idx="0">
                  <c:v>MAPK11</c:v>
                </c:pt>
                <c:pt idx="1">
                  <c:v>MAPK12</c:v>
                </c:pt>
                <c:pt idx="2">
                  <c:v>MAPK13</c:v>
                </c:pt>
                <c:pt idx="3">
                  <c:v>MAPK14</c:v>
                </c:pt>
                <c:pt idx="4">
                  <c:v>MBIP</c:v>
                </c:pt>
                <c:pt idx="5">
                  <c:v>FN</c:v>
                </c:pt>
              </c:strCache>
            </c:strRef>
          </c:cat>
          <c:val>
            <c:numRef>
              <c:f>Grafici!$AD$9:$AI$9</c:f>
              <c:numCache>
                <c:formatCode>General</c:formatCode>
                <c:ptCount val="6"/>
                <c:pt idx="0">
                  <c:v>0.6848922460592165</c:v>
                </c:pt>
                <c:pt idx="1">
                  <c:v>0.76567530571623743</c:v>
                </c:pt>
                <c:pt idx="2">
                  <c:v>2.3190619052886805</c:v>
                </c:pt>
                <c:pt idx="3">
                  <c:v>0.91189112290712293</c:v>
                </c:pt>
                <c:pt idx="4">
                  <c:v>1.0313888413707937</c:v>
                </c:pt>
                <c:pt idx="5">
                  <c:v>1.5855417298244174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9CD-6943-8CE8-6C2B94A8E7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1583664"/>
        <c:axId val="1771413168"/>
      </c:barChart>
      <c:catAx>
        <c:axId val="177158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771413168"/>
        <c:crosses val="autoZero"/>
        <c:auto val="1"/>
        <c:lblAlgn val="ctr"/>
        <c:lblOffset val="100"/>
        <c:noMultiLvlLbl val="0"/>
      </c:catAx>
      <c:valAx>
        <c:axId val="177141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771583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GAPDH Norm.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Grafici!$AD$20</c:f>
              <c:strCache>
                <c:ptCount val="1"/>
                <c:pt idx="0">
                  <c:v>siCTL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Grafici!$AE$19:$AJ$19</c:f>
              <c:strCache>
                <c:ptCount val="6"/>
                <c:pt idx="0">
                  <c:v>MAPK11</c:v>
                </c:pt>
                <c:pt idx="1">
                  <c:v>MAPK12</c:v>
                </c:pt>
                <c:pt idx="2">
                  <c:v>MAPK13</c:v>
                </c:pt>
                <c:pt idx="3">
                  <c:v>MAPK14</c:v>
                </c:pt>
                <c:pt idx="4">
                  <c:v>MBIP</c:v>
                </c:pt>
                <c:pt idx="5">
                  <c:v>FN</c:v>
                </c:pt>
              </c:strCache>
            </c:strRef>
          </c:cat>
          <c:val>
            <c:numRef>
              <c:f>Grafici!$AE$20:$AJ$20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30-DA4A-ABA4-EC259FE977C1}"/>
            </c:ext>
          </c:extLst>
        </c:ser>
        <c:ser>
          <c:idx val="1"/>
          <c:order val="1"/>
          <c:tx>
            <c:strRef>
              <c:f>Grafici!$AD$21</c:f>
              <c:strCache>
                <c:ptCount val="1"/>
                <c:pt idx="0">
                  <c:v>siPPFIA1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Grafici!$AE$19:$AJ$19</c:f>
              <c:strCache>
                <c:ptCount val="6"/>
                <c:pt idx="0">
                  <c:v>MAPK11</c:v>
                </c:pt>
                <c:pt idx="1">
                  <c:v>MAPK12</c:v>
                </c:pt>
                <c:pt idx="2">
                  <c:v>MAPK13</c:v>
                </c:pt>
                <c:pt idx="3">
                  <c:v>MAPK14</c:v>
                </c:pt>
                <c:pt idx="4">
                  <c:v>MBIP</c:v>
                </c:pt>
                <c:pt idx="5">
                  <c:v>FN</c:v>
                </c:pt>
              </c:strCache>
            </c:strRef>
          </c:cat>
          <c:val>
            <c:numRef>
              <c:f>Grafici!$AE$21:$AJ$21</c:f>
              <c:numCache>
                <c:formatCode>General</c:formatCode>
                <c:ptCount val="6"/>
                <c:pt idx="0">
                  <c:v>-0.19666633065743633</c:v>
                </c:pt>
                <c:pt idx="1">
                  <c:v>-0.48458327382633126</c:v>
                </c:pt>
                <c:pt idx="2">
                  <c:v>1.6561210585662968E-3</c:v>
                </c:pt>
                <c:pt idx="3">
                  <c:v>-1.1152235457204291</c:v>
                </c:pt>
                <c:pt idx="4">
                  <c:v>-0.74124413365620256</c:v>
                </c:pt>
                <c:pt idx="5">
                  <c:v>-0.33447429131856793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30-DA4A-ABA4-EC259FE977C1}"/>
            </c:ext>
          </c:extLst>
        </c:ser>
        <c:ser>
          <c:idx val="2"/>
          <c:order val="2"/>
          <c:tx>
            <c:strRef>
              <c:f>Grafici!$AD$22</c:f>
              <c:strCache>
                <c:ptCount val="1"/>
                <c:pt idx="0">
                  <c:v>siSACM1L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Grafici!$AE$19:$AJ$19</c:f>
              <c:strCache>
                <c:ptCount val="6"/>
                <c:pt idx="0">
                  <c:v>MAPK11</c:v>
                </c:pt>
                <c:pt idx="1">
                  <c:v>MAPK12</c:v>
                </c:pt>
                <c:pt idx="2">
                  <c:v>MAPK13</c:v>
                </c:pt>
                <c:pt idx="3">
                  <c:v>MAPK14</c:v>
                </c:pt>
                <c:pt idx="4">
                  <c:v>MBIP</c:v>
                </c:pt>
                <c:pt idx="5">
                  <c:v>FN</c:v>
                </c:pt>
              </c:strCache>
            </c:strRef>
          </c:cat>
          <c:val>
            <c:numRef>
              <c:f>Grafici!$AE$22:$AJ$22</c:f>
              <c:numCache>
                <c:formatCode>General</c:formatCode>
                <c:ptCount val="6"/>
                <c:pt idx="0">
                  <c:v>-0.41104168599603613</c:v>
                </c:pt>
                <c:pt idx="1">
                  <c:v>-0.12180188813193397</c:v>
                </c:pt>
                <c:pt idx="2">
                  <c:v>0.90596405540986413</c:v>
                </c:pt>
                <c:pt idx="3">
                  <c:v>-8.6587169107392864E-2</c:v>
                </c:pt>
                <c:pt idx="4">
                  <c:v>7.7009142375363146E-2</c:v>
                </c:pt>
                <c:pt idx="5">
                  <c:v>0.76677135973670463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30-DA4A-ABA4-EC259FE977C1}"/>
            </c:ext>
          </c:extLst>
        </c:ser>
        <c:ser>
          <c:idx val="3"/>
          <c:order val="3"/>
          <c:tx>
            <c:strRef>
              <c:f>Grafici!$AD$23</c:f>
              <c:strCache>
                <c:ptCount val="1"/>
                <c:pt idx="0">
                  <c:v>siPPFIA1 + siSACM1L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Grafici!$AE$19:$AJ$19</c:f>
              <c:strCache>
                <c:ptCount val="6"/>
                <c:pt idx="0">
                  <c:v>MAPK11</c:v>
                </c:pt>
                <c:pt idx="1">
                  <c:v>MAPK12</c:v>
                </c:pt>
                <c:pt idx="2">
                  <c:v>MAPK13</c:v>
                </c:pt>
                <c:pt idx="3">
                  <c:v>MAPK14</c:v>
                </c:pt>
                <c:pt idx="4">
                  <c:v>MBIP</c:v>
                </c:pt>
                <c:pt idx="5">
                  <c:v>FN</c:v>
                </c:pt>
              </c:strCache>
            </c:strRef>
          </c:cat>
          <c:val>
            <c:numRef>
              <c:f>Grafici!$AE$23:$AJ$23</c:f>
              <c:numCache>
                <c:formatCode>General</c:formatCode>
                <c:ptCount val="6"/>
                <c:pt idx="0">
                  <c:v>-0.54605106784237001</c:v>
                </c:pt>
                <c:pt idx="1">
                  <c:v>-0.38519536610763405</c:v>
                </c:pt>
                <c:pt idx="2">
                  <c:v>1.2135413319549999</c:v>
                </c:pt>
                <c:pt idx="3">
                  <c:v>-0.13306651371973288</c:v>
                </c:pt>
                <c:pt idx="4">
                  <c:v>4.4588342169930864E-2</c:v>
                </c:pt>
                <c:pt idx="5">
                  <c:v>0.66497584818819899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F30-DA4A-ABA4-EC259FE977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4268224"/>
        <c:axId val="1774734304"/>
      </c:barChart>
      <c:catAx>
        <c:axId val="1774268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774734304"/>
        <c:crosses val="autoZero"/>
        <c:auto val="1"/>
        <c:lblAlgn val="ctr"/>
        <c:lblOffset val="100"/>
        <c:noMultiLvlLbl val="0"/>
      </c:catAx>
      <c:valAx>
        <c:axId val="177473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774268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292100</xdr:colOff>
      <xdr:row>1</xdr:row>
      <xdr:rowOff>101600</xdr:rowOff>
    </xdr:from>
    <xdr:to>
      <xdr:col>20</xdr:col>
      <xdr:colOff>203200</xdr:colOff>
      <xdr:row>15</xdr:row>
      <xdr:rowOff>114300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D1000C9-65D9-D148-BACB-96869AB715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304800</xdr:colOff>
      <xdr:row>16</xdr:row>
      <xdr:rowOff>88900</xdr:rowOff>
    </xdr:from>
    <xdr:to>
      <xdr:col>20</xdr:col>
      <xdr:colOff>228600</xdr:colOff>
      <xdr:row>30</xdr:row>
      <xdr:rowOff>101600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69C335CE-7B19-5349-A2F8-6469CC32D0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101600</xdr:colOff>
      <xdr:row>1</xdr:row>
      <xdr:rowOff>127000</xdr:rowOff>
    </xdr:from>
    <xdr:to>
      <xdr:col>27</xdr:col>
      <xdr:colOff>63500</xdr:colOff>
      <xdr:row>15</xdr:row>
      <xdr:rowOff>114300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22712297-6519-B74D-9965-9F030E63E2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76200</xdr:colOff>
      <xdr:row>16</xdr:row>
      <xdr:rowOff>101600</xdr:rowOff>
    </xdr:from>
    <xdr:to>
      <xdr:col>27</xdr:col>
      <xdr:colOff>38100</xdr:colOff>
      <xdr:row>30</xdr:row>
      <xdr:rowOff>101600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DA567358-231A-DC44-AE3F-2FCBE1D7D4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7"/>
  <sheetViews>
    <sheetView tabSelected="1" workbookViewId="0">
      <pane xSplit="1" ySplit="1" topLeftCell="B4" activePane="bottomRight" state="frozen"/>
      <selection activeCell="B2" sqref="B2"/>
      <selection pane="topRight" activeCell="B2" sqref="B2"/>
      <selection pane="bottomLeft" activeCell="B2" sqref="B2"/>
      <selection pane="bottomRight" activeCell="BN15" sqref="A1:XFD1048576"/>
    </sheetView>
  </sheetViews>
  <sheetFormatPr baseColWidth="10" defaultColWidth="10" defaultRowHeight="15" customHeight="1" x14ac:dyDescent="0.15"/>
  <cols>
    <col min="1" max="1" width="1.5" style="4" customWidth="1"/>
    <col min="2" max="2" width="8.25" style="12" customWidth="1"/>
    <col min="3" max="3" width="10" style="13" customWidth="1"/>
    <col min="4" max="4" width="10" style="14" customWidth="1"/>
    <col min="5" max="5" width="17" style="14" customWidth="1"/>
    <col min="6" max="6" width="16.75" style="14" customWidth="1"/>
    <col min="7" max="7" width="18.75" style="15" customWidth="1"/>
    <col min="8" max="8" width="15" style="16" hidden="1" customWidth="1"/>
    <col min="9" max="9" width="10" style="1" customWidth="1"/>
    <col min="10" max="16384" width="10" style="1"/>
  </cols>
  <sheetData>
    <row r="1" spans="1:8" s="2" customFormat="1" ht="15" customHeight="1" x14ac:dyDescent="0.15">
      <c r="A1" s="5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s="6" customFormat="1" ht="15" customHeight="1" x14ac:dyDescent="0.15">
      <c r="A2" s="4"/>
      <c r="B2" s="7" t="s">
        <v>7</v>
      </c>
      <c r="C2" s="8" t="s">
        <v>8</v>
      </c>
      <c r="D2" s="9" t="s">
        <v>9</v>
      </c>
      <c r="E2" s="9" t="s">
        <v>10</v>
      </c>
      <c r="F2" s="9" t="s">
        <v>11</v>
      </c>
      <c r="G2" s="10">
        <v>21.8905892854965</v>
      </c>
      <c r="H2" s="11"/>
    </row>
    <row r="3" spans="1:8" s="6" customFormat="1" ht="15" customHeight="1" x14ac:dyDescent="0.15">
      <c r="A3" s="4"/>
      <c r="B3" s="7" t="s">
        <v>12</v>
      </c>
      <c r="C3" s="8" t="s">
        <v>8</v>
      </c>
      <c r="D3" s="9" t="s">
        <v>9</v>
      </c>
      <c r="E3" s="9" t="s">
        <v>10</v>
      </c>
      <c r="F3" s="9" t="s">
        <v>11</v>
      </c>
      <c r="G3" s="10">
        <v>21.103588392036599</v>
      </c>
      <c r="H3" s="11"/>
    </row>
    <row r="4" spans="1:8" s="6" customFormat="1" ht="15" customHeight="1" x14ac:dyDescent="0.15">
      <c r="A4" s="4"/>
      <c r="B4" s="7" t="s">
        <v>13</v>
      </c>
      <c r="C4" s="8" t="s">
        <v>8</v>
      </c>
      <c r="D4" s="9" t="s">
        <v>9</v>
      </c>
      <c r="E4" s="9" t="s">
        <v>10</v>
      </c>
      <c r="F4" s="9" t="s">
        <v>11</v>
      </c>
      <c r="G4" s="10">
        <v>21.791179472428801</v>
      </c>
      <c r="H4" s="11"/>
    </row>
    <row r="5" spans="1:8" s="6" customFormat="1" ht="15" customHeight="1" x14ac:dyDescent="0.15">
      <c r="A5" s="4"/>
      <c r="B5" s="7" t="s">
        <v>14</v>
      </c>
      <c r="C5" s="8" t="s">
        <v>8</v>
      </c>
      <c r="D5" s="9" t="s">
        <v>9</v>
      </c>
      <c r="E5" s="9" t="s">
        <v>10</v>
      </c>
      <c r="F5" s="9" t="s">
        <v>15</v>
      </c>
      <c r="G5" s="10">
        <v>21.388843250497001</v>
      </c>
      <c r="H5" s="11"/>
    </row>
    <row r="6" spans="1:8" s="6" customFormat="1" ht="15" customHeight="1" x14ac:dyDescent="0.15">
      <c r="A6" s="4"/>
      <c r="B6" s="7" t="s">
        <v>16</v>
      </c>
      <c r="C6" s="8" t="s">
        <v>8</v>
      </c>
      <c r="D6" s="9" t="s">
        <v>9</v>
      </c>
      <c r="E6" s="9" t="s">
        <v>10</v>
      </c>
      <c r="F6" s="9" t="s">
        <v>15</v>
      </c>
      <c r="G6" s="10">
        <v>21.382998969506399</v>
      </c>
      <c r="H6" s="11"/>
    </row>
    <row r="7" spans="1:8" s="6" customFormat="1" ht="15" customHeight="1" x14ac:dyDescent="0.15">
      <c r="A7" s="4"/>
      <c r="B7" s="7" t="s">
        <v>17</v>
      </c>
      <c r="C7" s="8" t="s">
        <v>8</v>
      </c>
      <c r="D7" s="9" t="s">
        <v>9</v>
      </c>
      <c r="E7" s="9" t="s">
        <v>10</v>
      </c>
      <c r="F7" s="9" t="s">
        <v>15</v>
      </c>
      <c r="G7" s="10">
        <v>21.463713412221701</v>
      </c>
      <c r="H7" s="11"/>
    </row>
    <row r="8" spans="1:8" s="6" customFormat="1" ht="15" customHeight="1" x14ac:dyDescent="0.15">
      <c r="A8" s="4"/>
      <c r="B8" s="7" t="s">
        <v>18</v>
      </c>
      <c r="C8" s="8" t="s">
        <v>8</v>
      </c>
      <c r="D8" s="9" t="s">
        <v>9</v>
      </c>
      <c r="E8" s="9" t="s">
        <v>10</v>
      </c>
      <c r="F8" s="9" t="s">
        <v>19</v>
      </c>
      <c r="G8" s="10">
        <v>21.681751099012601</v>
      </c>
      <c r="H8" s="11"/>
    </row>
    <row r="9" spans="1:8" s="6" customFormat="1" ht="15" customHeight="1" x14ac:dyDescent="0.15">
      <c r="A9" s="4"/>
      <c r="B9" s="7" t="s">
        <v>20</v>
      </c>
      <c r="C9" s="8" t="s">
        <v>8</v>
      </c>
      <c r="D9" s="9" t="s">
        <v>9</v>
      </c>
      <c r="E9" s="9" t="s">
        <v>10</v>
      </c>
      <c r="F9" s="9" t="s">
        <v>19</v>
      </c>
      <c r="G9" s="10">
        <v>21.765260873107501</v>
      </c>
      <c r="H9" s="11"/>
    </row>
    <row r="10" spans="1:8" s="6" customFormat="1" ht="15" customHeight="1" x14ac:dyDescent="0.15">
      <c r="A10" s="4"/>
      <c r="B10" s="7" t="s">
        <v>21</v>
      </c>
      <c r="C10" s="8" t="s">
        <v>8</v>
      </c>
      <c r="D10" s="9" t="s">
        <v>9</v>
      </c>
      <c r="E10" s="9" t="s">
        <v>10</v>
      </c>
      <c r="F10" s="9" t="s">
        <v>19</v>
      </c>
      <c r="G10" s="10">
        <v>21.964789288083399</v>
      </c>
      <c r="H10" s="11"/>
    </row>
    <row r="11" spans="1:8" s="6" customFormat="1" ht="15" customHeight="1" x14ac:dyDescent="0.15">
      <c r="A11" s="4"/>
      <c r="B11" s="7" t="s">
        <v>22</v>
      </c>
      <c r="C11" s="8" t="s">
        <v>8</v>
      </c>
      <c r="D11" s="9" t="s">
        <v>9</v>
      </c>
      <c r="E11" s="9" t="s">
        <v>10</v>
      </c>
      <c r="F11" s="9" t="s">
        <v>23</v>
      </c>
      <c r="G11" s="10">
        <v>21.9731623372451</v>
      </c>
      <c r="H11" s="11"/>
    </row>
    <row r="12" spans="1:8" s="6" customFormat="1" ht="15" customHeight="1" x14ac:dyDescent="0.15">
      <c r="A12" s="4"/>
      <c r="B12" s="7" t="s">
        <v>24</v>
      </c>
      <c r="C12" s="8" t="s">
        <v>8</v>
      </c>
      <c r="D12" s="9" t="s">
        <v>9</v>
      </c>
      <c r="E12" s="9" t="s">
        <v>10</v>
      </c>
      <c r="F12" s="9" t="s">
        <v>23</v>
      </c>
      <c r="G12" s="10">
        <v>21.667314225321199</v>
      </c>
      <c r="H12" s="11"/>
    </row>
    <row r="13" spans="1:8" s="6" customFormat="1" ht="15" customHeight="1" x14ac:dyDescent="0.15">
      <c r="A13" s="4"/>
      <c r="B13" s="7" t="s">
        <v>25</v>
      </c>
      <c r="C13" s="8" t="s">
        <v>8</v>
      </c>
      <c r="D13" s="9" t="s">
        <v>9</v>
      </c>
      <c r="E13" s="9" t="s">
        <v>10</v>
      </c>
      <c r="F13" s="9" t="s">
        <v>23</v>
      </c>
      <c r="G13" s="10">
        <v>21.981414789273</v>
      </c>
      <c r="H13" s="11"/>
    </row>
    <row r="14" spans="1:8" s="6" customFormat="1" ht="15" customHeight="1" x14ac:dyDescent="0.15">
      <c r="A14" s="4"/>
      <c r="B14" s="7" t="s">
        <v>26</v>
      </c>
      <c r="C14" s="8" t="s">
        <v>8</v>
      </c>
      <c r="D14" s="9" t="s">
        <v>27</v>
      </c>
      <c r="E14" s="9" t="s">
        <v>10</v>
      </c>
      <c r="F14" s="9" t="s">
        <v>11</v>
      </c>
      <c r="G14" s="10">
        <v>18.327350137425299</v>
      </c>
      <c r="H14" s="11"/>
    </row>
    <row r="15" spans="1:8" s="6" customFormat="1" ht="15" customHeight="1" x14ac:dyDescent="0.15">
      <c r="A15" s="4"/>
      <c r="B15" s="7" t="s">
        <v>28</v>
      </c>
      <c r="C15" s="8" t="s">
        <v>8</v>
      </c>
      <c r="D15" s="9" t="s">
        <v>27</v>
      </c>
      <c r="E15" s="9" t="s">
        <v>10</v>
      </c>
      <c r="F15" s="9" t="s">
        <v>11</v>
      </c>
      <c r="G15" s="10">
        <v>18.157716624593899</v>
      </c>
      <c r="H15" s="11"/>
    </row>
    <row r="16" spans="1:8" ht="15" customHeight="1" x14ac:dyDescent="0.15">
      <c r="B16" s="12" t="s">
        <v>29</v>
      </c>
      <c r="C16" s="13" t="s">
        <v>8</v>
      </c>
      <c r="D16" s="14" t="s">
        <v>27</v>
      </c>
      <c r="E16" s="14" t="s">
        <v>10</v>
      </c>
      <c r="F16" s="14" t="s">
        <v>11</v>
      </c>
      <c r="G16" s="15">
        <v>18.110370573050599</v>
      </c>
    </row>
    <row r="17" spans="1:8" s="6" customFormat="1" ht="15" customHeight="1" x14ac:dyDescent="0.15">
      <c r="A17" s="4"/>
      <c r="B17" s="7" t="s">
        <v>30</v>
      </c>
      <c r="C17" s="8" t="s">
        <v>8</v>
      </c>
      <c r="D17" s="9" t="s">
        <v>27</v>
      </c>
      <c r="E17" s="9" t="s">
        <v>10</v>
      </c>
      <c r="F17" s="9" t="s">
        <v>15</v>
      </c>
      <c r="G17" s="10">
        <v>18.530049523668001</v>
      </c>
      <c r="H17" s="11"/>
    </row>
    <row r="18" spans="1:8" s="6" customFormat="1" ht="15" customHeight="1" x14ac:dyDescent="0.15">
      <c r="A18" s="4"/>
      <c r="B18" s="7" t="s">
        <v>31</v>
      </c>
      <c r="C18" s="8" t="s">
        <v>8</v>
      </c>
      <c r="D18" s="9" t="s">
        <v>27</v>
      </c>
      <c r="E18" s="9" t="s">
        <v>10</v>
      </c>
      <c r="F18" s="9" t="s">
        <v>15</v>
      </c>
      <c r="G18" s="10">
        <v>18.647839756145402</v>
      </c>
      <c r="H18" s="11"/>
    </row>
    <row r="19" spans="1:8" ht="15" customHeight="1" x14ac:dyDescent="0.15">
      <c r="B19" s="12" t="s">
        <v>32</v>
      </c>
      <c r="C19" s="13" t="s">
        <v>8</v>
      </c>
      <c r="D19" s="14" t="s">
        <v>27</v>
      </c>
      <c r="E19" s="14" t="s">
        <v>10</v>
      </c>
      <c r="F19" s="14" t="s">
        <v>15</v>
      </c>
      <c r="G19" s="15">
        <v>18.4049650952112</v>
      </c>
    </row>
    <row r="20" spans="1:8" s="6" customFormat="1" ht="15" customHeight="1" x14ac:dyDescent="0.15">
      <c r="A20" s="4"/>
      <c r="B20" s="7" t="s">
        <v>33</v>
      </c>
      <c r="C20" s="8" t="s">
        <v>8</v>
      </c>
      <c r="D20" s="9" t="s">
        <v>27</v>
      </c>
      <c r="E20" s="9" t="s">
        <v>10</v>
      </c>
      <c r="F20" s="9" t="s">
        <v>19</v>
      </c>
      <c r="G20" s="10">
        <v>18.175152279423699</v>
      </c>
      <c r="H20" s="11"/>
    </row>
    <row r="21" spans="1:8" s="6" customFormat="1" ht="15" customHeight="1" x14ac:dyDescent="0.15">
      <c r="A21" s="4"/>
      <c r="B21" s="7" t="s">
        <v>34</v>
      </c>
      <c r="C21" s="8" t="s">
        <v>8</v>
      </c>
      <c r="D21" s="9" t="s">
        <v>27</v>
      </c>
      <c r="E21" s="9" t="s">
        <v>10</v>
      </c>
      <c r="F21" s="9" t="s">
        <v>19</v>
      </c>
      <c r="G21" s="10">
        <v>18.622727832411101</v>
      </c>
      <c r="H21" s="11"/>
    </row>
    <row r="22" spans="1:8" s="6" customFormat="1" ht="15" customHeight="1" x14ac:dyDescent="0.15">
      <c r="A22" s="4"/>
      <c r="B22" s="7" t="s">
        <v>35</v>
      </c>
      <c r="C22" s="8" t="s">
        <v>8</v>
      </c>
      <c r="D22" s="9" t="s">
        <v>27</v>
      </c>
      <c r="E22" s="9" t="s">
        <v>10</v>
      </c>
      <c r="F22" s="9" t="s">
        <v>19</v>
      </c>
      <c r="G22" s="10">
        <v>18.329127848598102</v>
      </c>
      <c r="H22" s="11"/>
    </row>
    <row r="23" spans="1:8" s="6" customFormat="1" ht="15" customHeight="1" x14ac:dyDescent="0.15">
      <c r="A23" s="4"/>
      <c r="B23" s="7" t="s">
        <v>36</v>
      </c>
      <c r="C23" s="8" t="s">
        <v>8</v>
      </c>
      <c r="D23" s="9" t="s">
        <v>27</v>
      </c>
      <c r="E23" s="9" t="s">
        <v>10</v>
      </c>
      <c r="F23" s="9" t="s">
        <v>23</v>
      </c>
      <c r="G23" s="10">
        <v>18.218583881574901</v>
      </c>
      <c r="H23" s="11"/>
    </row>
    <row r="24" spans="1:8" s="6" customFormat="1" ht="15" customHeight="1" x14ac:dyDescent="0.15">
      <c r="A24" s="4"/>
      <c r="B24" s="7" t="s">
        <v>37</v>
      </c>
      <c r="C24" s="8" t="s">
        <v>8</v>
      </c>
      <c r="D24" s="9" t="s">
        <v>27</v>
      </c>
      <c r="E24" s="9" t="s">
        <v>10</v>
      </c>
      <c r="F24" s="9" t="s">
        <v>23</v>
      </c>
      <c r="G24" s="10">
        <v>18.525839948888802</v>
      </c>
      <c r="H24" s="11"/>
    </row>
    <row r="25" spans="1:8" s="6" customFormat="1" ht="15" customHeight="1" x14ac:dyDescent="0.15">
      <c r="A25" s="4"/>
      <c r="B25" s="7" t="s">
        <v>38</v>
      </c>
      <c r="C25" s="8" t="s">
        <v>8</v>
      </c>
      <c r="D25" s="9" t="s">
        <v>27</v>
      </c>
      <c r="E25" s="9" t="s">
        <v>10</v>
      </c>
      <c r="F25" s="9" t="s">
        <v>23</v>
      </c>
      <c r="G25" s="10">
        <v>18.4724065863474</v>
      </c>
      <c r="H25" s="11"/>
    </row>
    <row r="26" spans="1:8" ht="15" customHeight="1" x14ac:dyDescent="0.15">
      <c r="B26" s="12" t="s">
        <v>39</v>
      </c>
      <c r="C26" s="13" t="s">
        <v>8</v>
      </c>
      <c r="D26" s="14" t="s">
        <v>40</v>
      </c>
      <c r="E26" s="14" t="s">
        <v>10</v>
      </c>
      <c r="F26" s="14" t="s">
        <v>11</v>
      </c>
      <c r="G26" s="15">
        <v>27.112507542132398</v>
      </c>
    </row>
    <row r="27" spans="1:8" ht="15" customHeight="1" x14ac:dyDescent="0.15">
      <c r="B27" s="12" t="s">
        <v>41</v>
      </c>
      <c r="C27" s="13" t="s">
        <v>8</v>
      </c>
      <c r="D27" s="14" t="s">
        <v>40</v>
      </c>
      <c r="E27" s="14" t="s">
        <v>10</v>
      </c>
      <c r="F27" s="14" t="s">
        <v>11</v>
      </c>
      <c r="G27" s="15">
        <v>26.875857785811501</v>
      </c>
    </row>
    <row r="28" spans="1:8" ht="15" customHeight="1" x14ac:dyDescent="0.15">
      <c r="B28" s="12" t="s">
        <v>42</v>
      </c>
      <c r="C28" s="13" t="s">
        <v>8</v>
      </c>
      <c r="D28" s="14" t="s">
        <v>40</v>
      </c>
      <c r="E28" s="14" t="s">
        <v>10</v>
      </c>
      <c r="F28" s="14" t="s">
        <v>11</v>
      </c>
      <c r="G28" s="15">
        <v>26.852346901313101</v>
      </c>
    </row>
    <row r="29" spans="1:8" ht="15" customHeight="1" x14ac:dyDescent="0.15">
      <c r="B29" s="12" t="s">
        <v>43</v>
      </c>
      <c r="C29" s="13" t="s">
        <v>8</v>
      </c>
      <c r="D29" s="14" t="s">
        <v>40</v>
      </c>
      <c r="E29" s="14" t="s">
        <v>10</v>
      </c>
      <c r="F29" s="14" t="s">
        <v>15</v>
      </c>
      <c r="G29" s="15">
        <v>27.195728454059701</v>
      </c>
    </row>
    <row r="30" spans="1:8" s="6" customFormat="1" ht="15" customHeight="1" x14ac:dyDescent="0.15">
      <c r="A30" s="4"/>
      <c r="B30" s="7" t="s">
        <v>44</v>
      </c>
      <c r="C30" s="8" t="s">
        <v>8</v>
      </c>
      <c r="D30" s="9" t="s">
        <v>40</v>
      </c>
      <c r="E30" s="9" t="s">
        <v>10</v>
      </c>
      <c r="F30" s="9" t="s">
        <v>15</v>
      </c>
      <c r="G30" s="10">
        <v>26.831781029339599</v>
      </c>
      <c r="H30" s="11"/>
    </row>
    <row r="31" spans="1:8" ht="15" customHeight="1" x14ac:dyDescent="0.15">
      <c r="B31" s="12" t="s">
        <v>45</v>
      </c>
      <c r="C31" s="13" t="s">
        <v>8</v>
      </c>
      <c r="D31" s="14" t="s">
        <v>40</v>
      </c>
      <c r="E31" s="14" t="s">
        <v>10</v>
      </c>
      <c r="F31" s="14" t="s">
        <v>15</v>
      </c>
      <c r="G31" s="15">
        <v>26.853400220093199</v>
      </c>
    </row>
    <row r="32" spans="1:8" s="6" customFormat="1" ht="15" customHeight="1" x14ac:dyDescent="0.15">
      <c r="A32" s="4"/>
      <c r="B32" s="7" t="s">
        <v>46</v>
      </c>
      <c r="C32" s="8" t="s">
        <v>8</v>
      </c>
      <c r="D32" s="9" t="s">
        <v>40</v>
      </c>
      <c r="E32" s="9" t="s">
        <v>10</v>
      </c>
      <c r="F32" s="9" t="s">
        <v>19</v>
      </c>
      <c r="G32" s="10">
        <v>27.6851982336227</v>
      </c>
      <c r="H32" s="11"/>
    </row>
    <row r="33" spans="1:8" ht="15" customHeight="1" x14ac:dyDescent="0.15">
      <c r="B33" s="12" t="s">
        <v>47</v>
      </c>
      <c r="C33" s="13" t="s">
        <v>8</v>
      </c>
      <c r="D33" s="14" t="s">
        <v>40</v>
      </c>
      <c r="E33" s="14" t="s">
        <v>10</v>
      </c>
      <c r="F33" s="14" t="s">
        <v>19</v>
      </c>
      <c r="G33" s="15">
        <v>27.455540237473201</v>
      </c>
    </row>
    <row r="34" spans="1:8" ht="15" customHeight="1" x14ac:dyDescent="0.15">
      <c r="B34" s="12" t="s">
        <v>48</v>
      </c>
      <c r="C34" s="13" t="s">
        <v>8</v>
      </c>
      <c r="D34" s="14" t="s">
        <v>40</v>
      </c>
      <c r="E34" s="14" t="s">
        <v>10</v>
      </c>
      <c r="F34" s="14" t="s">
        <v>19</v>
      </c>
      <c r="G34" s="15">
        <v>27.559542926390801</v>
      </c>
    </row>
    <row r="35" spans="1:8" s="6" customFormat="1" ht="15" customHeight="1" x14ac:dyDescent="0.15">
      <c r="A35" s="4"/>
      <c r="B35" s="7" t="s">
        <v>49</v>
      </c>
      <c r="C35" s="8" t="s">
        <v>8</v>
      </c>
      <c r="D35" s="9" t="s">
        <v>40</v>
      </c>
      <c r="E35" s="9" t="s">
        <v>10</v>
      </c>
      <c r="F35" s="9" t="s">
        <v>23</v>
      </c>
      <c r="G35" s="10">
        <v>27.753088541299501</v>
      </c>
      <c r="H35" s="11"/>
    </row>
    <row r="36" spans="1:8" ht="15" customHeight="1" x14ac:dyDescent="0.15">
      <c r="B36" s="12" t="s">
        <v>50</v>
      </c>
      <c r="C36" s="13" t="s">
        <v>8</v>
      </c>
      <c r="D36" s="14" t="s">
        <v>40</v>
      </c>
      <c r="E36" s="14" t="s">
        <v>10</v>
      </c>
      <c r="F36" s="14" t="s">
        <v>23</v>
      </c>
      <c r="G36" s="15">
        <v>27.710422239127201</v>
      </c>
    </row>
    <row r="37" spans="1:8" ht="15" customHeight="1" x14ac:dyDescent="0.15">
      <c r="B37" s="12" t="s">
        <v>51</v>
      </c>
      <c r="C37" s="13" t="s">
        <v>8</v>
      </c>
      <c r="D37" s="14" t="s">
        <v>40</v>
      </c>
      <c r="E37" s="14" t="s">
        <v>10</v>
      </c>
      <c r="F37" s="14" t="s">
        <v>23</v>
      </c>
      <c r="G37" s="15">
        <v>27.851888854234801</v>
      </c>
    </row>
    <row r="38" spans="1:8" ht="15" customHeight="1" x14ac:dyDescent="0.15">
      <c r="B38" s="12" t="s">
        <v>52</v>
      </c>
      <c r="C38" s="13" t="s">
        <v>8</v>
      </c>
      <c r="D38" s="14" t="s">
        <v>53</v>
      </c>
      <c r="E38" s="14" t="s">
        <v>10</v>
      </c>
      <c r="F38" s="14" t="s">
        <v>11</v>
      </c>
      <c r="G38" s="15">
        <v>26.206249968142899</v>
      </c>
    </row>
    <row r="39" spans="1:8" ht="15" customHeight="1" x14ac:dyDescent="0.15">
      <c r="B39" s="12" t="s">
        <v>54</v>
      </c>
      <c r="C39" s="13" t="s">
        <v>8</v>
      </c>
      <c r="D39" s="14" t="s">
        <v>53</v>
      </c>
      <c r="E39" s="14" t="s">
        <v>10</v>
      </c>
      <c r="F39" s="14" t="s">
        <v>11</v>
      </c>
      <c r="G39" s="15">
        <v>26.399472715781801</v>
      </c>
    </row>
    <row r="40" spans="1:8" ht="15" customHeight="1" x14ac:dyDescent="0.15">
      <c r="B40" s="12" t="s">
        <v>55</v>
      </c>
      <c r="C40" s="13" t="s">
        <v>8</v>
      </c>
      <c r="D40" s="14" t="s">
        <v>53</v>
      </c>
      <c r="E40" s="14" t="s">
        <v>10</v>
      </c>
      <c r="F40" s="14" t="s">
        <v>11</v>
      </c>
      <c r="G40" s="15">
        <v>26.104349704924001</v>
      </c>
    </row>
    <row r="41" spans="1:8" ht="15" customHeight="1" x14ac:dyDescent="0.15">
      <c r="B41" s="12" t="s">
        <v>56</v>
      </c>
      <c r="C41" s="13" t="s">
        <v>8</v>
      </c>
      <c r="D41" s="14" t="s">
        <v>53</v>
      </c>
      <c r="E41" s="14" t="s">
        <v>10</v>
      </c>
      <c r="F41" s="14" t="s">
        <v>15</v>
      </c>
      <c r="G41" s="15">
        <v>26.6242591305137</v>
      </c>
    </row>
    <row r="42" spans="1:8" ht="15" customHeight="1" x14ac:dyDescent="0.15">
      <c r="B42" s="12" t="s">
        <v>57</v>
      </c>
      <c r="C42" s="13" t="s">
        <v>8</v>
      </c>
      <c r="D42" s="14" t="s">
        <v>53</v>
      </c>
      <c r="E42" s="14" t="s">
        <v>10</v>
      </c>
      <c r="F42" s="14" t="s">
        <v>15</v>
      </c>
      <c r="G42" s="15">
        <v>26.5376777049763</v>
      </c>
    </row>
    <row r="43" spans="1:8" s="6" customFormat="1" ht="15" customHeight="1" x14ac:dyDescent="0.15">
      <c r="A43" s="4"/>
      <c r="B43" s="7" t="s">
        <v>58</v>
      </c>
      <c r="C43" s="8" t="s">
        <v>8</v>
      </c>
      <c r="D43" s="9" t="s">
        <v>53</v>
      </c>
      <c r="E43" s="9" t="s">
        <v>10</v>
      </c>
      <c r="F43" s="9" t="s">
        <v>15</v>
      </c>
      <c r="G43" s="10">
        <v>26.452083857100899</v>
      </c>
      <c r="H43" s="11"/>
    </row>
    <row r="44" spans="1:8" s="6" customFormat="1" ht="15" customHeight="1" x14ac:dyDescent="0.15">
      <c r="A44" s="4"/>
      <c r="B44" s="7" t="s">
        <v>59</v>
      </c>
      <c r="C44" s="8" t="s">
        <v>8</v>
      </c>
      <c r="D44" s="9" t="s">
        <v>53</v>
      </c>
      <c r="E44" s="9" t="s">
        <v>10</v>
      </c>
      <c r="F44" s="9" t="s">
        <v>19</v>
      </c>
      <c r="G44" s="10">
        <v>26.555390866646299</v>
      </c>
      <c r="H44" s="11"/>
    </row>
    <row r="45" spans="1:8" ht="15" customHeight="1" x14ac:dyDescent="0.15">
      <c r="B45" s="12" t="s">
        <v>60</v>
      </c>
      <c r="C45" s="13" t="s">
        <v>8</v>
      </c>
      <c r="D45" s="14" t="s">
        <v>53</v>
      </c>
      <c r="E45" s="14" t="s">
        <v>10</v>
      </c>
      <c r="F45" s="14" t="s">
        <v>19</v>
      </c>
      <c r="G45" s="15">
        <v>26.540784535788699</v>
      </c>
    </row>
    <row r="46" spans="1:8" ht="15" customHeight="1" x14ac:dyDescent="0.15">
      <c r="B46" s="12" t="s">
        <v>61</v>
      </c>
      <c r="C46" s="13" t="s">
        <v>8</v>
      </c>
      <c r="D46" s="14" t="s">
        <v>53</v>
      </c>
      <c r="E46" s="14" t="s">
        <v>10</v>
      </c>
      <c r="F46" s="14" t="s">
        <v>19</v>
      </c>
      <c r="G46" s="15">
        <v>26.605746761051101</v>
      </c>
    </row>
    <row r="47" spans="1:8" s="6" customFormat="1" ht="15" customHeight="1" x14ac:dyDescent="0.15">
      <c r="A47" s="4"/>
      <c r="B47" s="7" t="s">
        <v>62</v>
      </c>
      <c r="C47" s="8" t="s">
        <v>8</v>
      </c>
      <c r="D47" s="9" t="s">
        <v>53</v>
      </c>
      <c r="E47" s="9" t="s">
        <v>10</v>
      </c>
      <c r="F47" s="9" t="s">
        <v>23</v>
      </c>
      <c r="G47" s="10">
        <v>26.877244813822799</v>
      </c>
      <c r="H47" s="11"/>
    </row>
    <row r="48" spans="1:8" ht="15" customHeight="1" x14ac:dyDescent="0.15">
      <c r="B48" s="12" t="s">
        <v>63</v>
      </c>
      <c r="C48" s="13" t="s">
        <v>8</v>
      </c>
      <c r="D48" s="14" t="s">
        <v>53</v>
      </c>
      <c r="E48" s="14" t="s">
        <v>10</v>
      </c>
      <c r="F48" s="14" t="s">
        <v>23</v>
      </c>
      <c r="G48" s="15">
        <v>26.980911347681499</v>
      </c>
    </row>
    <row r="49" spans="1:8" ht="15" customHeight="1" x14ac:dyDescent="0.15">
      <c r="B49" s="12" t="s">
        <v>64</v>
      </c>
      <c r="C49" s="13" t="s">
        <v>8</v>
      </c>
      <c r="D49" s="14" t="s">
        <v>53</v>
      </c>
      <c r="E49" s="14" t="s">
        <v>10</v>
      </c>
      <c r="F49" s="14" t="s">
        <v>23</v>
      </c>
      <c r="G49" s="15">
        <v>26.844036527544699</v>
      </c>
    </row>
    <row r="50" spans="1:8" ht="15" customHeight="1" x14ac:dyDescent="0.15">
      <c r="B50" s="12" t="s">
        <v>65</v>
      </c>
      <c r="C50" s="13" t="s">
        <v>8</v>
      </c>
      <c r="D50" s="14" t="s">
        <v>66</v>
      </c>
      <c r="E50" s="14" t="s">
        <v>10</v>
      </c>
      <c r="F50" s="14" t="s">
        <v>11</v>
      </c>
      <c r="G50" s="15">
        <v>29.460278929677099</v>
      </c>
    </row>
    <row r="51" spans="1:8" ht="15" customHeight="1" x14ac:dyDescent="0.15">
      <c r="B51" s="12" t="s">
        <v>67</v>
      </c>
      <c r="C51" s="13" t="s">
        <v>8</v>
      </c>
      <c r="D51" s="14" t="s">
        <v>66</v>
      </c>
      <c r="E51" s="14" t="s">
        <v>10</v>
      </c>
      <c r="F51" s="14" t="s">
        <v>11</v>
      </c>
      <c r="G51" s="15">
        <v>29.306742790371299</v>
      </c>
    </row>
    <row r="52" spans="1:8" ht="15" customHeight="1" x14ac:dyDescent="0.15">
      <c r="B52" s="12" t="s">
        <v>68</v>
      </c>
      <c r="C52" s="13" t="s">
        <v>8</v>
      </c>
      <c r="D52" s="14" t="s">
        <v>66</v>
      </c>
      <c r="E52" s="14" t="s">
        <v>10</v>
      </c>
      <c r="F52" s="14" t="s">
        <v>11</v>
      </c>
      <c r="G52" s="15">
        <v>29.304161884117601</v>
      </c>
    </row>
    <row r="53" spans="1:8" ht="15" customHeight="1" x14ac:dyDescent="0.15">
      <c r="B53" s="12" t="s">
        <v>69</v>
      </c>
      <c r="C53" s="13" t="s">
        <v>8</v>
      </c>
      <c r="D53" s="14" t="s">
        <v>66</v>
      </c>
      <c r="E53" s="14" t="s">
        <v>10</v>
      </c>
      <c r="F53" s="14" t="s">
        <v>15</v>
      </c>
      <c r="G53" s="15">
        <v>29.097528788994701</v>
      </c>
    </row>
    <row r="54" spans="1:8" ht="15" customHeight="1" x14ac:dyDescent="0.15">
      <c r="B54" s="12" t="s">
        <v>70</v>
      </c>
      <c r="C54" s="13" t="s">
        <v>8</v>
      </c>
      <c r="D54" s="14" t="s">
        <v>66</v>
      </c>
      <c r="E54" s="14" t="s">
        <v>10</v>
      </c>
      <c r="F54" s="14" t="s">
        <v>15</v>
      </c>
      <c r="G54" s="15">
        <v>29.251594150396599</v>
      </c>
    </row>
    <row r="55" spans="1:8" s="6" customFormat="1" ht="15" customHeight="1" x14ac:dyDescent="0.15">
      <c r="A55" s="4"/>
      <c r="B55" s="7" t="s">
        <v>71</v>
      </c>
      <c r="C55" s="8" t="s">
        <v>8</v>
      </c>
      <c r="D55" s="9" t="s">
        <v>66</v>
      </c>
      <c r="E55" s="9" t="s">
        <v>10</v>
      </c>
      <c r="F55" s="9" t="s">
        <v>15</v>
      </c>
      <c r="G55" s="10">
        <v>29.1672907838622</v>
      </c>
      <c r="H55" s="11"/>
    </row>
    <row r="56" spans="1:8" ht="15" customHeight="1" x14ac:dyDescent="0.15">
      <c r="B56" s="12" t="s">
        <v>72</v>
      </c>
      <c r="C56" s="13" t="s">
        <v>8</v>
      </c>
      <c r="D56" s="14" t="s">
        <v>66</v>
      </c>
      <c r="E56" s="14" t="s">
        <v>10</v>
      </c>
      <c r="F56" s="14" t="s">
        <v>19</v>
      </c>
      <c r="G56" s="15">
        <v>28.725442253284299</v>
      </c>
    </row>
    <row r="57" spans="1:8" s="6" customFormat="1" ht="15" customHeight="1" x14ac:dyDescent="0.15">
      <c r="A57" s="4"/>
      <c r="B57" s="7" t="s">
        <v>73</v>
      </c>
      <c r="C57" s="8" t="s">
        <v>8</v>
      </c>
      <c r="D57" s="9" t="s">
        <v>66</v>
      </c>
      <c r="E57" s="9" t="s">
        <v>10</v>
      </c>
      <c r="F57" s="9" t="s">
        <v>19</v>
      </c>
      <c r="G57" s="10">
        <v>28.603944735802401</v>
      </c>
      <c r="H57" s="11"/>
    </row>
    <row r="58" spans="1:8" s="6" customFormat="1" ht="15" customHeight="1" x14ac:dyDescent="0.15">
      <c r="A58" s="4"/>
      <c r="B58" s="7" t="s">
        <v>74</v>
      </c>
      <c r="C58" s="8" t="s">
        <v>8</v>
      </c>
      <c r="D58" s="9" t="s">
        <v>66</v>
      </c>
      <c r="E58" s="9" t="s">
        <v>10</v>
      </c>
      <c r="F58" s="9" t="s">
        <v>19</v>
      </c>
      <c r="G58" s="10">
        <v>28.650348559091299</v>
      </c>
      <c r="H58" s="11"/>
    </row>
    <row r="59" spans="1:8" s="6" customFormat="1" ht="15" customHeight="1" x14ac:dyDescent="0.15">
      <c r="A59" s="4"/>
      <c r="B59" s="7" t="s">
        <v>75</v>
      </c>
      <c r="C59" s="8" t="s">
        <v>8</v>
      </c>
      <c r="D59" s="9" t="s">
        <v>66</v>
      </c>
      <c r="E59" s="9" t="s">
        <v>10</v>
      </c>
      <c r="F59" s="9" t="s">
        <v>23</v>
      </c>
      <c r="G59" s="10">
        <v>28.333265837599399</v>
      </c>
      <c r="H59" s="11"/>
    </row>
    <row r="60" spans="1:8" ht="15" customHeight="1" x14ac:dyDescent="0.15">
      <c r="B60" s="12" t="s">
        <v>76</v>
      </c>
      <c r="C60" s="13" t="s">
        <v>8</v>
      </c>
      <c r="D60" s="14" t="s">
        <v>66</v>
      </c>
      <c r="E60" s="14" t="s">
        <v>10</v>
      </c>
      <c r="F60" s="14" t="s">
        <v>23</v>
      </c>
      <c r="G60" s="15">
        <v>28.364953171804501</v>
      </c>
    </row>
    <row r="61" spans="1:8" ht="15" customHeight="1" x14ac:dyDescent="0.15">
      <c r="B61" s="12" t="s">
        <v>77</v>
      </c>
      <c r="C61" s="13" t="s">
        <v>8</v>
      </c>
      <c r="D61" s="14" t="s">
        <v>66</v>
      </c>
      <c r="E61" s="14" t="s">
        <v>10</v>
      </c>
      <c r="F61" s="14" t="s">
        <v>23</v>
      </c>
      <c r="G61" s="15">
        <v>28.568874800774498</v>
      </c>
    </row>
    <row r="62" spans="1:8" ht="15" customHeight="1" x14ac:dyDescent="0.15">
      <c r="B62" s="12" t="s">
        <v>78</v>
      </c>
      <c r="C62" s="13" t="s">
        <v>8</v>
      </c>
      <c r="D62" s="14" t="s">
        <v>79</v>
      </c>
      <c r="E62" s="14" t="s">
        <v>10</v>
      </c>
      <c r="F62" s="14" t="s">
        <v>11</v>
      </c>
      <c r="G62" s="15">
        <v>25.291793385845502</v>
      </c>
    </row>
    <row r="63" spans="1:8" ht="15" customHeight="1" x14ac:dyDescent="0.15">
      <c r="B63" s="12" t="s">
        <v>80</v>
      </c>
      <c r="C63" s="13" t="s">
        <v>8</v>
      </c>
      <c r="D63" s="14" t="s">
        <v>79</v>
      </c>
      <c r="E63" s="14" t="s">
        <v>10</v>
      </c>
      <c r="F63" s="14" t="s">
        <v>11</v>
      </c>
      <c r="G63" s="15">
        <v>25.2257319308566</v>
      </c>
    </row>
    <row r="64" spans="1:8" ht="15" customHeight="1" x14ac:dyDescent="0.15">
      <c r="B64" s="12" t="s">
        <v>81</v>
      </c>
      <c r="C64" s="13" t="s">
        <v>8</v>
      </c>
      <c r="D64" s="14" t="s">
        <v>79</v>
      </c>
      <c r="E64" s="14" t="s">
        <v>10</v>
      </c>
      <c r="F64" s="14" t="s">
        <v>11</v>
      </c>
      <c r="G64" s="15">
        <v>25.344096436116601</v>
      </c>
    </row>
    <row r="65" spans="1:8" ht="15" customHeight="1" x14ac:dyDescent="0.15">
      <c r="B65" s="12" t="s">
        <v>82</v>
      </c>
      <c r="C65" s="13" t="s">
        <v>8</v>
      </c>
      <c r="D65" s="14" t="s">
        <v>79</v>
      </c>
      <c r="E65" s="14" t="s">
        <v>10</v>
      </c>
      <c r="F65" s="14" t="s">
        <v>15</v>
      </c>
      <c r="G65" s="15">
        <v>26.273532458667599</v>
      </c>
    </row>
    <row r="66" spans="1:8" ht="15" customHeight="1" x14ac:dyDescent="0.15">
      <c r="B66" s="12" t="s">
        <v>83</v>
      </c>
      <c r="C66" s="13" t="s">
        <v>8</v>
      </c>
      <c r="D66" s="14" t="s">
        <v>79</v>
      </c>
      <c r="E66" s="14" t="s">
        <v>10</v>
      </c>
      <c r="F66" s="14" t="s">
        <v>15</v>
      </c>
      <c r="G66" s="15">
        <v>26.173885021549701</v>
      </c>
    </row>
    <row r="67" spans="1:8" s="6" customFormat="1" ht="15" customHeight="1" x14ac:dyDescent="0.15">
      <c r="A67" s="4"/>
      <c r="B67" s="7" t="s">
        <v>84</v>
      </c>
      <c r="C67" s="8" t="s">
        <v>8</v>
      </c>
      <c r="D67" s="9" t="s">
        <v>79</v>
      </c>
      <c r="E67" s="9" t="s">
        <v>10</v>
      </c>
      <c r="F67" s="9" t="s">
        <v>15</v>
      </c>
      <c r="G67" s="10">
        <v>26.210073392025901</v>
      </c>
      <c r="H67" s="11"/>
    </row>
    <row r="68" spans="1:8" ht="15" customHeight="1" x14ac:dyDescent="0.15">
      <c r="B68" s="12" t="s">
        <v>85</v>
      </c>
      <c r="C68" s="13" t="s">
        <v>8</v>
      </c>
      <c r="D68" s="14" t="s">
        <v>79</v>
      </c>
      <c r="E68" s="14" t="s">
        <v>10</v>
      </c>
      <c r="F68" s="14" t="s">
        <v>19</v>
      </c>
      <c r="G68" s="15">
        <v>25.533423514221798</v>
      </c>
    </row>
    <row r="69" spans="1:8" ht="15" customHeight="1" x14ac:dyDescent="0.15">
      <c r="B69" s="12" t="s">
        <v>86</v>
      </c>
      <c r="C69" s="13" t="s">
        <v>8</v>
      </c>
      <c r="D69" s="14" t="s">
        <v>79</v>
      </c>
      <c r="E69" s="14" t="s">
        <v>10</v>
      </c>
      <c r="F69" s="14" t="s">
        <v>19</v>
      </c>
      <c r="G69" s="15">
        <v>25.721250743972298</v>
      </c>
    </row>
    <row r="70" spans="1:8" ht="15" customHeight="1" x14ac:dyDescent="0.15">
      <c r="B70" s="12" t="s">
        <v>87</v>
      </c>
      <c r="C70" s="13" t="s">
        <v>8</v>
      </c>
      <c r="D70" s="14" t="s">
        <v>79</v>
      </c>
      <c r="E70" s="14" t="s">
        <v>10</v>
      </c>
      <c r="F70" s="14" t="s">
        <v>19</v>
      </c>
      <c r="G70" s="15">
        <v>25.493153112188399</v>
      </c>
    </row>
    <row r="71" spans="1:8" s="6" customFormat="1" ht="15" customHeight="1" x14ac:dyDescent="0.15">
      <c r="A71" s="4"/>
      <c r="B71" s="7" t="s">
        <v>88</v>
      </c>
      <c r="C71" s="8" t="s">
        <v>8</v>
      </c>
      <c r="D71" s="9" t="s">
        <v>79</v>
      </c>
      <c r="E71" s="9" t="s">
        <v>10</v>
      </c>
      <c r="F71" s="9" t="s">
        <v>23</v>
      </c>
      <c r="G71" s="10">
        <v>25.605102807874498</v>
      </c>
      <c r="H71" s="11"/>
    </row>
    <row r="72" spans="1:8" ht="15" customHeight="1" x14ac:dyDescent="0.15">
      <c r="B72" s="12" t="s">
        <v>89</v>
      </c>
      <c r="C72" s="13" t="s">
        <v>8</v>
      </c>
      <c r="D72" s="14" t="s">
        <v>79</v>
      </c>
      <c r="E72" s="14" t="s">
        <v>10</v>
      </c>
      <c r="F72" s="14" t="s">
        <v>23</v>
      </c>
      <c r="G72" s="15">
        <v>25.731910830898201</v>
      </c>
    </row>
    <row r="73" spans="1:8" ht="15" customHeight="1" x14ac:dyDescent="0.15">
      <c r="B73" s="12" t="s">
        <v>90</v>
      </c>
      <c r="C73" s="13" t="s">
        <v>8</v>
      </c>
      <c r="D73" s="14" t="s">
        <v>79</v>
      </c>
      <c r="E73" s="14" t="s">
        <v>10</v>
      </c>
      <c r="F73" s="14" t="s">
        <v>23</v>
      </c>
      <c r="G73" s="15">
        <v>25.760341857082601</v>
      </c>
    </row>
    <row r="74" spans="1:8" ht="15" customHeight="1" x14ac:dyDescent="0.15">
      <c r="B74" s="12" t="s">
        <v>91</v>
      </c>
      <c r="C74" s="13" t="s">
        <v>8</v>
      </c>
      <c r="D74" s="14" t="s">
        <v>92</v>
      </c>
      <c r="E74" s="14" t="s">
        <v>10</v>
      </c>
      <c r="F74" s="14" t="s">
        <v>11</v>
      </c>
      <c r="G74" s="15">
        <v>26.8927305058094</v>
      </c>
    </row>
    <row r="75" spans="1:8" ht="15" customHeight="1" x14ac:dyDescent="0.15">
      <c r="B75" s="12" t="s">
        <v>93</v>
      </c>
      <c r="C75" s="13" t="s">
        <v>8</v>
      </c>
      <c r="D75" s="14" t="s">
        <v>92</v>
      </c>
      <c r="E75" s="14" t="s">
        <v>10</v>
      </c>
      <c r="F75" s="14" t="s">
        <v>11</v>
      </c>
      <c r="G75" s="15">
        <v>26.945410484666699</v>
      </c>
    </row>
    <row r="76" spans="1:8" ht="15" customHeight="1" x14ac:dyDescent="0.15">
      <c r="B76" s="12" t="s">
        <v>94</v>
      </c>
      <c r="C76" s="13" t="s">
        <v>8</v>
      </c>
      <c r="D76" s="14" t="s">
        <v>92</v>
      </c>
      <c r="E76" s="14" t="s">
        <v>10</v>
      </c>
      <c r="F76" s="14" t="s">
        <v>11</v>
      </c>
      <c r="G76" s="15">
        <v>27.130023065772399</v>
      </c>
    </row>
    <row r="77" spans="1:8" ht="15" customHeight="1" x14ac:dyDescent="0.15">
      <c r="B77" s="12" t="s">
        <v>95</v>
      </c>
      <c r="C77" s="13" t="s">
        <v>8</v>
      </c>
      <c r="D77" s="14" t="s">
        <v>92</v>
      </c>
      <c r="E77" s="14" t="s">
        <v>10</v>
      </c>
      <c r="F77" s="14" t="s">
        <v>15</v>
      </c>
      <c r="G77" s="15">
        <v>27.472751177813699</v>
      </c>
    </row>
    <row r="78" spans="1:8" ht="15" customHeight="1" x14ac:dyDescent="0.15">
      <c r="B78" s="12" t="s">
        <v>96</v>
      </c>
      <c r="C78" s="13" t="s">
        <v>8</v>
      </c>
      <c r="D78" s="14" t="s">
        <v>92</v>
      </c>
      <c r="E78" s="14" t="s">
        <v>10</v>
      </c>
      <c r="F78" s="14" t="s">
        <v>15</v>
      </c>
      <c r="G78" s="15">
        <v>27.418393575730999</v>
      </c>
    </row>
    <row r="79" spans="1:8" s="6" customFormat="1" ht="15" customHeight="1" x14ac:dyDescent="0.15">
      <c r="A79" s="4"/>
      <c r="B79" s="7" t="s">
        <v>97</v>
      </c>
      <c r="C79" s="8" t="s">
        <v>8</v>
      </c>
      <c r="D79" s="9" t="s">
        <v>92</v>
      </c>
      <c r="E79" s="9" t="s">
        <v>10</v>
      </c>
      <c r="F79" s="9" t="s">
        <v>15</v>
      </c>
      <c r="G79" s="10">
        <v>27.750950185935601</v>
      </c>
      <c r="H79" s="11"/>
    </row>
    <row r="80" spans="1:8" ht="15" customHeight="1" x14ac:dyDescent="0.15">
      <c r="B80" s="12" t="s">
        <v>98</v>
      </c>
      <c r="C80" s="13" t="s">
        <v>8</v>
      </c>
      <c r="D80" s="14" t="s">
        <v>92</v>
      </c>
      <c r="E80" s="14" t="s">
        <v>10</v>
      </c>
      <c r="F80" s="14" t="s">
        <v>19</v>
      </c>
      <c r="G80" s="15">
        <v>27.077846082814801</v>
      </c>
    </row>
    <row r="81" spans="1:8" ht="15" customHeight="1" x14ac:dyDescent="0.15">
      <c r="B81" s="12" t="s">
        <v>99</v>
      </c>
      <c r="C81" s="13" t="s">
        <v>8</v>
      </c>
      <c r="D81" s="14" t="s">
        <v>92</v>
      </c>
      <c r="E81" s="14" t="s">
        <v>10</v>
      </c>
      <c r="F81" s="14" t="s">
        <v>19</v>
      </c>
      <c r="G81" s="15">
        <v>27.138412342538199</v>
      </c>
    </row>
    <row r="82" spans="1:8" ht="15" customHeight="1" x14ac:dyDescent="0.15">
      <c r="B82" s="12" t="s">
        <v>100</v>
      </c>
      <c r="C82" s="13" t="s">
        <v>8</v>
      </c>
      <c r="D82" s="14" t="s">
        <v>92</v>
      </c>
      <c r="E82" s="14" t="s">
        <v>10</v>
      </c>
      <c r="F82" s="14" t="s">
        <v>19</v>
      </c>
      <c r="G82" s="15">
        <v>27.147322314010999</v>
      </c>
    </row>
    <row r="83" spans="1:8" ht="15" customHeight="1" x14ac:dyDescent="0.15">
      <c r="B83" s="12" t="s">
        <v>101</v>
      </c>
      <c r="C83" s="13" t="s">
        <v>8</v>
      </c>
      <c r="D83" s="14" t="s">
        <v>92</v>
      </c>
      <c r="E83" s="14" t="s">
        <v>10</v>
      </c>
      <c r="F83" s="14" t="s">
        <v>23</v>
      </c>
      <c r="G83" s="15">
        <v>27.279378378392401</v>
      </c>
    </row>
    <row r="84" spans="1:8" ht="15" customHeight="1" x14ac:dyDescent="0.15">
      <c r="B84" s="12" t="s">
        <v>102</v>
      </c>
      <c r="C84" s="13" t="s">
        <v>8</v>
      </c>
      <c r="D84" s="14" t="s">
        <v>92</v>
      </c>
      <c r="E84" s="14" t="s">
        <v>10</v>
      </c>
      <c r="F84" s="14" t="s">
        <v>23</v>
      </c>
      <c r="G84" s="15">
        <v>27.213475388805499</v>
      </c>
    </row>
    <row r="85" spans="1:8" ht="15" customHeight="1" x14ac:dyDescent="0.15">
      <c r="B85" s="12" t="s">
        <v>103</v>
      </c>
      <c r="C85" s="13" t="s">
        <v>8</v>
      </c>
      <c r="D85" s="14" t="s">
        <v>92</v>
      </c>
      <c r="E85" s="14" t="s">
        <v>10</v>
      </c>
      <c r="F85" s="14" t="s">
        <v>23</v>
      </c>
      <c r="G85" s="15">
        <v>27.1780794644182</v>
      </c>
    </row>
    <row r="86" spans="1:8" ht="15" customHeight="1" x14ac:dyDescent="0.15">
      <c r="B86" s="12" t="s">
        <v>104</v>
      </c>
      <c r="C86" s="13" t="s">
        <v>8</v>
      </c>
      <c r="D86" s="14" t="s">
        <v>105</v>
      </c>
      <c r="E86" s="14" t="s">
        <v>10</v>
      </c>
      <c r="F86" s="14" t="s">
        <v>11</v>
      </c>
      <c r="G86" s="15">
        <v>20.1501378346045</v>
      </c>
    </row>
    <row r="87" spans="1:8" s="6" customFormat="1" ht="15" customHeight="1" x14ac:dyDescent="0.15">
      <c r="A87" s="4"/>
      <c r="B87" s="7" t="s">
        <v>106</v>
      </c>
      <c r="C87" s="8" t="s">
        <v>8</v>
      </c>
      <c r="D87" s="9" t="s">
        <v>105</v>
      </c>
      <c r="E87" s="9" t="s">
        <v>10</v>
      </c>
      <c r="F87" s="9" t="s">
        <v>11</v>
      </c>
      <c r="G87" s="10">
        <v>20.1404389706343</v>
      </c>
      <c r="H87" s="11"/>
    </row>
    <row r="88" spans="1:8" ht="15" customHeight="1" x14ac:dyDescent="0.15">
      <c r="B88" s="12" t="s">
        <v>107</v>
      </c>
      <c r="C88" s="13" t="s">
        <v>8</v>
      </c>
      <c r="D88" s="14" t="s">
        <v>105</v>
      </c>
      <c r="E88" s="14" t="s">
        <v>10</v>
      </c>
      <c r="F88" s="14" t="s">
        <v>11</v>
      </c>
      <c r="G88" s="15">
        <v>20.390174066517702</v>
      </c>
    </row>
    <row r="89" spans="1:8" s="6" customFormat="1" ht="15" customHeight="1" x14ac:dyDescent="0.15">
      <c r="A89" s="4"/>
      <c r="B89" s="7" t="s">
        <v>108</v>
      </c>
      <c r="C89" s="8" t="s">
        <v>8</v>
      </c>
      <c r="D89" s="9" t="s">
        <v>105</v>
      </c>
      <c r="E89" s="9" t="s">
        <v>10</v>
      </c>
      <c r="F89" s="9" t="s">
        <v>15</v>
      </c>
      <c r="G89" s="10">
        <v>20.476576269064999</v>
      </c>
      <c r="H89" s="11"/>
    </row>
    <row r="90" spans="1:8" s="6" customFormat="1" ht="15" customHeight="1" x14ac:dyDescent="0.15">
      <c r="A90" s="4"/>
      <c r="B90" s="7" t="s">
        <v>109</v>
      </c>
      <c r="C90" s="8" t="s">
        <v>8</v>
      </c>
      <c r="D90" s="9" t="s">
        <v>105</v>
      </c>
      <c r="E90" s="9" t="s">
        <v>10</v>
      </c>
      <c r="F90" s="9" t="s">
        <v>15</v>
      </c>
      <c r="G90" s="10">
        <v>20.373809283458002</v>
      </c>
      <c r="H90" s="11"/>
    </row>
    <row r="91" spans="1:8" s="6" customFormat="1" ht="15" customHeight="1" x14ac:dyDescent="0.15">
      <c r="A91" s="4"/>
      <c r="B91" s="7" t="s">
        <v>110</v>
      </c>
      <c r="C91" s="8" t="s">
        <v>8</v>
      </c>
      <c r="D91" s="9" t="s">
        <v>105</v>
      </c>
      <c r="E91" s="9" t="s">
        <v>10</v>
      </c>
      <c r="F91" s="9" t="s">
        <v>15</v>
      </c>
      <c r="G91" s="10">
        <v>20.2839866754524</v>
      </c>
      <c r="H91" s="11"/>
    </row>
    <row r="92" spans="1:8" s="6" customFormat="1" ht="15" customHeight="1" x14ac:dyDescent="0.15">
      <c r="A92" s="4"/>
      <c r="B92" s="7" t="s">
        <v>111</v>
      </c>
      <c r="C92" s="8" t="s">
        <v>8</v>
      </c>
      <c r="D92" s="9" t="s">
        <v>105</v>
      </c>
      <c r="E92" s="9" t="s">
        <v>10</v>
      </c>
      <c r="F92" s="9" t="s">
        <v>19</v>
      </c>
      <c r="G92" s="10">
        <v>19.719621280445899</v>
      </c>
      <c r="H92" s="11"/>
    </row>
    <row r="93" spans="1:8" ht="15" customHeight="1" x14ac:dyDescent="0.15">
      <c r="B93" s="12" t="s">
        <v>112</v>
      </c>
      <c r="C93" s="13" t="s">
        <v>8</v>
      </c>
      <c r="D93" s="14" t="s">
        <v>105</v>
      </c>
      <c r="E93" s="14" t="s">
        <v>10</v>
      </c>
      <c r="F93" s="14" t="s">
        <v>19</v>
      </c>
      <c r="G93" s="15">
        <v>19.646567257434299</v>
      </c>
    </row>
    <row r="94" spans="1:8" s="6" customFormat="1" ht="15" customHeight="1" x14ac:dyDescent="0.15">
      <c r="A94" s="4"/>
      <c r="B94" s="7" t="s">
        <v>113</v>
      </c>
      <c r="C94" s="8" t="s">
        <v>8</v>
      </c>
      <c r="D94" s="9" t="s">
        <v>105</v>
      </c>
      <c r="E94" s="9" t="s">
        <v>10</v>
      </c>
      <c r="F94" s="9" t="s">
        <v>19</v>
      </c>
      <c r="G94" s="10">
        <v>19.6406923649078</v>
      </c>
      <c r="H94" s="11"/>
    </row>
    <row r="95" spans="1:8" ht="15" customHeight="1" x14ac:dyDescent="0.15">
      <c r="B95" s="12" t="s">
        <v>114</v>
      </c>
      <c r="C95" s="13" t="s">
        <v>8</v>
      </c>
      <c r="D95" s="14" t="s">
        <v>105</v>
      </c>
      <c r="E95" s="14" t="s">
        <v>10</v>
      </c>
      <c r="F95" s="14" t="s">
        <v>23</v>
      </c>
      <c r="G95" s="15">
        <v>19.871933747544201</v>
      </c>
    </row>
    <row r="96" spans="1:8" ht="15" customHeight="1" x14ac:dyDescent="0.15">
      <c r="B96" s="12" t="s">
        <v>115</v>
      </c>
      <c r="C96" s="13" t="s">
        <v>8</v>
      </c>
      <c r="D96" s="14" t="s">
        <v>105</v>
      </c>
      <c r="E96" s="14" t="s">
        <v>10</v>
      </c>
      <c r="F96" s="14" t="s">
        <v>23</v>
      </c>
      <c r="G96" s="15">
        <v>19.948045699252901</v>
      </c>
    </row>
    <row r="97" spans="2:7" ht="15" customHeight="1" x14ac:dyDescent="0.15">
      <c r="B97" s="12" t="s">
        <v>116</v>
      </c>
      <c r="C97" s="13" t="s">
        <v>8</v>
      </c>
      <c r="D97" s="14" t="s">
        <v>105</v>
      </c>
      <c r="E97" s="14" t="s">
        <v>10</v>
      </c>
      <c r="F97" s="14" t="s">
        <v>23</v>
      </c>
      <c r="G97" s="15">
        <v>19.702378082272201</v>
      </c>
    </row>
  </sheetData>
  <printOptions headings="1" gridLines="1"/>
  <pageMargins left="0" right="0" top="0" bottom="0" header="0" footer="0"/>
  <pageSetup paperSize="0" scale="0" pageOrder="overThenDown" orientation="portrait" blackAndWhite="1" useFirstPageNumber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3"/>
  <sheetViews>
    <sheetView workbookViewId="0"/>
  </sheetViews>
  <sheetFormatPr baseColWidth="10" defaultColWidth="10" defaultRowHeight="15" customHeight="1" x14ac:dyDescent="0.15"/>
  <cols>
    <col min="1" max="1" width="23.25" style="17" customWidth="1"/>
    <col min="2" max="2" width="44.75" style="17" customWidth="1"/>
    <col min="3" max="3" width="10" style="17" customWidth="1"/>
    <col min="4" max="16384" width="10" style="17"/>
  </cols>
  <sheetData>
    <row r="1" spans="1:2" ht="15" customHeight="1" x14ac:dyDescent="0.15">
      <c r="A1" s="17" t="s">
        <v>117</v>
      </c>
      <c r="B1" s="17" t="s">
        <v>118</v>
      </c>
    </row>
    <row r="2" spans="1:2" ht="15" customHeight="1" x14ac:dyDescent="0.15">
      <c r="A2" s="17" t="s">
        <v>119</v>
      </c>
    </row>
    <row r="3" spans="1:2" ht="15" customHeight="1" x14ac:dyDescent="0.15">
      <c r="A3" s="17" t="s">
        <v>120</v>
      </c>
    </row>
    <row r="4" spans="1:2" ht="15" customHeight="1" x14ac:dyDescent="0.15">
      <c r="A4" s="17" t="s">
        <v>121</v>
      </c>
    </row>
    <row r="5" spans="1:2" ht="15" customHeight="1" x14ac:dyDescent="0.15">
      <c r="A5" s="17" t="s">
        <v>122</v>
      </c>
      <c r="B5" s="17" t="s">
        <v>123</v>
      </c>
    </row>
    <row r="6" spans="1:2" ht="15" customHeight="1" x14ac:dyDescent="0.15">
      <c r="A6" s="17" t="s">
        <v>124</v>
      </c>
      <c r="B6" s="17" t="s">
        <v>125</v>
      </c>
    </row>
    <row r="7" spans="1:2" ht="15" customHeight="1" x14ac:dyDescent="0.15">
      <c r="A7" s="17" t="s">
        <v>126</v>
      </c>
      <c r="B7" s="18">
        <v>20</v>
      </c>
    </row>
    <row r="8" spans="1:2" ht="15" customHeight="1" x14ac:dyDescent="0.15">
      <c r="A8" s="17" t="s">
        <v>127</v>
      </c>
      <c r="B8" s="18">
        <v>105</v>
      </c>
    </row>
    <row r="9" spans="1:2" ht="15" customHeight="1" x14ac:dyDescent="0.15">
      <c r="A9" s="17" t="s">
        <v>128</v>
      </c>
      <c r="B9" s="17" t="s">
        <v>129</v>
      </c>
    </row>
    <row r="10" spans="1:2" ht="15" customHeight="1" x14ac:dyDescent="0.15">
      <c r="A10" s="17" t="s">
        <v>130</v>
      </c>
      <c r="B10" s="17" t="s">
        <v>131</v>
      </c>
    </row>
    <row r="11" spans="1:2" ht="15" customHeight="1" x14ac:dyDescent="0.15">
      <c r="A11" s="17" t="s">
        <v>132</v>
      </c>
      <c r="B11" s="17" t="s">
        <v>133</v>
      </c>
    </row>
    <row r="12" spans="1:2" ht="15" customHeight="1" x14ac:dyDescent="0.15">
      <c r="A12" s="17" t="s">
        <v>134</v>
      </c>
      <c r="B12" s="17" t="s">
        <v>135</v>
      </c>
    </row>
    <row r="13" spans="1:2" ht="15" customHeight="1" x14ac:dyDescent="0.15">
      <c r="A13" s="17" t="s">
        <v>136</v>
      </c>
      <c r="B13" s="17" t="s">
        <v>137</v>
      </c>
    </row>
  </sheetData>
  <printOptions headings="1" gridLines="1"/>
  <pageMargins left="0" right="0" top="0" bottom="0" header="0" footer="0"/>
  <pageSetup paperSize="0" scale="0" pageOrder="overThenDown" orientation="portrait" blackAndWhite="1" useFirstPageNumber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7CBCD7-6A82-F54D-B6BB-97A56CEAAE9B}">
  <dimension ref="A1:W29"/>
  <sheetViews>
    <sheetView workbookViewId="0">
      <selection activeCell="U2" sqref="U2:U11"/>
    </sheetView>
  </sheetViews>
  <sheetFormatPr baseColWidth="10" defaultColWidth="8.75" defaultRowHeight="16" x14ac:dyDescent="0.15"/>
  <cols>
    <col min="1" max="2" width="8.75" style="24"/>
    <col min="3" max="3" width="9.5" style="24" bestFit="1" customWidth="1"/>
    <col min="4" max="4" width="8.75" style="24"/>
    <col min="5" max="5" width="9.5" style="24" bestFit="1" customWidth="1"/>
    <col min="6" max="6" width="9" style="24" bestFit="1" customWidth="1"/>
    <col min="7" max="7" width="9.5" style="24" bestFit="1" customWidth="1"/>
    <col min="8" max="8" width="9" style="24" bestFit="1" customWidth="1"/>
    <col min="9" max="9" width="22" style="24" customWidth="1"/>
    <col min="10" max="11" width="9" style="24" bestFit="1" customWidth="1"/>
    <col min="12" max="14" width="8.75" style="24"/>
    <col min="15" max="15" width="9.5" style="24" bestFit="1" customWidth="1"/>
    <col min="16" max="16" width="8.75" style="24"/>
    <col min="17" max="17" width="9.5" style="24" bestFit="1" customWidth="1"/>
    <col min="18" max="18" width="9" style="24" bestFit="1" customWidth="1"/>
    <col min="19" max="19" width="10.25" style="24" bestFit="1" customWidth="1"/>
    <col min="20" max="20" width="9" style="24" bestFit="1" customWidth="1"/>
    <col min="21" max="21" width="25" style="24" customWidth="1"/>
    <col min="22" max="23" width="9" style="24" bestFit="1" customWidth="1"/>
    <col min="24" max="16384" width="8.75" style="24"/>
  </cols>
  <sheetData>
    <row r="1" spans="1:23" x14ac:dyDescent="0.2">
      <c r="A1" s="19" t="s">
        <v>40</v>
      </c>
      <c r="B1" s="20" t="s">
        <v>138</v>
      </c>
      <c r="C1" s="20" t="s">
        <v>139</v>
      </c>
      <c r="D1" s="20"/>
      <c r="E1" s="20" t="s">
        <v>140</v>
      </c>
      <c r="F1" s="21" t="s">
        <v>141</v>
      </c>
      <c r="G1" s="20" t="s">
        <v>142</v>
      </c>
      <c r="H1" s="20" t="s">
        <v>143</v>
      </c>
      <c r="I1" s="22" t="s">
        <v>144</v>
      </c>
      <c r="J1" s="20" t="s">
        <v>145</v>
      </c>
      <c r="K1" s="22" t="s">
        <v>146</v>
      </c>
      <c r="L1" s="23"/>
      <c r="M1" s="19" t="s">
        <v>40</v>
      </c>
      <c r="N1" s="20" t="s">
        <v>138</v>
      </c>
      <c r="O1" s="20" t="s">
        <v>139</v>
      </c>
      <c r="P1" s="20"/>
      <c r="Q1" s="20" t="s">
        <v>140</v>
      </c>
      <c r="R1" s="21" t="s">
        <v>141</v>
      </c>
      <c r="S1" s="20" t="s">
        <v>142</v>
      </c>
      <c r="T1" s="20" t="s">
        <v>143</v>
      </c>
      <c r="U1" s="22" t="s">
        <v>144</v>
      </c>
      <c r="V1" s="20" t="s">
        <v>145</v>
      </c>
      <c r="W1" s="22" t="s">
        <v>146</v>
      </c>
    </row>
    <row r="2" spans="1:23" x14ac:dyDescent="0.2">
      <c r="A2" s="23"/>
      <c r="B2" s="25" t="s">
        <v>147</v>
      </c>
      <c r="C2" s="26">
        <v>27.112507542132398</v>
      </c>
      <c r="D2" s="23"/>
      <c r="E2" s="27">
        <f>AVERAGE(C2:C4)</f>
        <v>26.946904076418999</v>
      </c>
      <c r="F2" s="28">
        <f>STDEV(C2:C3)</f>
        <v>0.16733664746065055</v>
      </c>
      <c r="G2" s="29">
        <f>E2-$E$2</f>
        <v>0</v>
      </c>
      <c r="H2" s="29">
        <f>2^-G2</f>
        <v>1</v>
      </c>
      <c r="I2" s="29">
        <f>H2/H16</f>
        <v>1</v>
      </c>
      <c r="J2" s="23">
        <f>SQRT(F2^2+F16^2)</f>
        <v>0.20588666280536574</v>
      </c>
      <c r="K2" s="30">
        <f>LN(2)*J2*I2</f>
        <v>0.14270975983843542</v>
      </c>
      <c r="L2" s="30"/>
      <c r="M2" s="23"/>
      <c r="N2" s="25" t="s">
        <v>147</v>
      </c>
      <c r="O2" s="26">
        <v>27.112507542132398</v>
      </c>
      <c r="P2" s="23"/>
      <c r="Q2" s="27">
        <f>AVERAGE(O2:O4)</f>
        <v>26.946904076418999</v>
      </c>
      <c r="R2" s="28">
        <f>STDEV(O2:O3)</f>
        <v>0.16733664746065055</v>
      </c>
      <c r="S2" s="29">
        <f>Q2-$E$2</f>
        <v>0</v>
      </c>
      <c r="T2" s="29">
        <f>2^-S2</f>
        <v>1</v>
      </c>
      <c r="U2" s="29">
        <f>T2/T16</f>
        <v>1</v>
      </c>
      <c r="V2" s="23">
        <f>SQRT(R2^2+R16^2)</f>
        <v>0.58110821430841164</v>
      </c>
      <c r="W2" s="30">
        <f>LN(2)*V2*U2</f>
        <v>0.40279352034810001</v>
      </c>
    </row>
    <row r="3" spans="1:23" x14ac:dyDescent="0.2">
      <c r="A3" s="23"/>
      <c r="B3" s="31"/>
      <c r="C3" s="26">
        <v>26.875857785811501</v>
      </c>
      <c r="D3" s="23"/>
      <c r="E3" s="29"/>
      <c r="F3" s="32"/>
      <c r="G3" s="29"/>
      <c r="H3" s="29"/>
      <c r="I3" s="29"/>
      <c r="J3" s="23"/>
      <c r="K3" s="30"/>
      <c r="L3" s="30"/>
      <c r="M3" s="23"/>
      <c r="N3" s="31"/>
      <c r="O3" s="26">
        <v>26.875857785811501</v>
      </c>
      <c r="P3" s="23"/>
      <c r="Q3" s="29"/>
      <c r="R3" s="32"/>
      <c r="S3" s="29"/>
      <c r="T3" s="29"/>
      <c r="U3" s="29"/>
      <c r="V3" s="23"/>
      <c r="W3" s="30"/>
    </row>
    <row r="4" spans="1:23" x14ac:dyDescent="0.2">
      <c r="A4" s="23"/>
      <c r="B4" s="31"/>
      <c r="C4" s="26">
        <v>26.852346901313101</v>
      </c>
      <c r="D4" s="23"/>
      <c r="E4" s="29"/>
      <c r="F4" s="28"/>
      <c r="G4" s="29"/>
      <c r="H4" s="29"/>
      <c r="I4" s="29"/>
      <c r="J4" s="23"/>
      <c r="K4" s="30"/>
      <c r="L4" s="30"/>
      <c r="M4" s="23"/>
      <c r="N4" s="31"/>
      <c r="O4" s="26">
        <v>26.852346901313101</v>
      </c>
      <c r="P4" s="23"/>
      <c r="Q4" s="29"/>
      <c r="R4" s="28"/>
      <c r="S4" s="29"/>
      <c r="T4" s="29"/>
      <c r="U4" s="29"/>
      <c r="V4" s="23"/>
      <c r="W4" s="30"/>
    </row>
    <row r="5" spans="1:23" x14ac:dyDescent="0.2">
      <c r="A5" s="23"/>
      <c r="B5" s="31" t="s">
        <v>15</v>
      </c>
      <c r="C5" s="26">
        <v>27.195728454059701</v>
      </c>
      <c r="D5" s="23"/>
      <c r="E5" s="27">
        <f>AVERAGE(C5:C7)</f>
        <v>26.960303234497502</v>
      </c>
      <c r="F5" s="28">
        <f>STDEV(C5:C6)</f>
        <v>0.25734969201496483</v>
      </c>
      <c r="G5" s="29">
        <f t="shared" ref="G5:G8" si="0">E5-$E$2</f>
        <v>1.3399158078502893E-2</v>
      </c>
      <c r="H5" s="29">
        <f t="shared" ref="H5:H8" si="1">2^-G5</f>
        <v>0.99075540779338456</v>
      </c>
      <c r="I5" s="29">
        <f>H5/H19</f>
        <v>1.2446497816312381</v>
      </c>
      <c r="J5" s="23">
        <f>SQRT(F5^2+F19^2)</f>
        <v>0.27049239067622077</v>
      </c>
      <c r="K5" s="30">
        <f t="shared" ref="K5:K8" si="2">LN(2)*J5*I5</f>
        <v>0.23336067945490449</v>
      </c>
      <c r="L5" s="30"/>
      <c r="M5" s="23"/>
      <c r="N5" s="31" t="s">
        <v>15</v>
      </c>
      <c r="O5" s="26">
        <v>27.195728454059701</v>
      </c>
      <c r="P5" s="23"/>
      <c r="Q5" s="27">
        <f>AVERAGE(O5:O7)</f>
        <v>26.960303234497502</v>
      </c>
      <c r="R5" s="28">
        <f>STDEV(O5:O6)</f>
        <v>0.25734969201496483</v>
      </c>
      <c r="S5" s="29">
        <f t="shared" ref="S5" si="3">Q5-$E$2</f>
        <v>1.3399158078502893E-2</v>
      </c>
      <c r="T5" s="29">
        <f t="shared" ref="T5" si="4">2^-S5</f>
        <v>0.99075540779338456</v>
      </c>
      <c r="U5" s="29">
        <f>T5/T19</f>
        <v>0.872564490864429</v>
      </c>
      <c r="V5" s="23">
        <f>SQRT(R5^2+R19^2)</f>
        <v>0.25738287004061827</v>
      </c>
      <c r="W5" s="30">
        <f t="shared" ref="W5" si="5">LN(2)*V5*U5</f>
        <v>0.15566917927147889</v>
      </c>
    </row>
    <row r="6" spans="1:23" x14ac:dyDescent="0.2">
      <c r="A6" s="23"/>
      <c r="B6" s="31"/>
      <c r="C6" s="26">
        <v>26.831781029339599</v>
      </c>
      <c r="D6" s="23"/>
      <c r="E6" s="27"/>
      <c r="F6" s="28"/>
      <c r="G6" s="29"/>
      <c r="H6" s="29"/>
      <c r="I6" s="29"/>
      <c r="J6" s="23"/>
      <c r="K6" s="30"/>
      <c r="L6" s="30"/>
      <c r="M6" s="23"/>
      <c r="N6" s="31"/>
      <c r="O6" s="26">
        <v>26.831781029339599</v>
      </c>
      <c r="P6" s="23"/>
      <c r="Q6" s="27"/>
      <c r="R6" s="28"/>
      <c r="S6" s="29"/>
      <c r="T6" s="29"/>
      <c r="U6" s="29"/>
      <c r="V6" s="23"/>
      <c r="W6" s="30"/>
    </row>
    <row r="7" spans="1:23" x14ac:dyDescent="0.2">
      <c r="A7" s="23"/>
      <c r="B7" s="31"/>
      <c r="C7" s="26">
        <v>26.853400220093199</v>
      </c>
      <c r="D7" s="23"/>
      <c r="E7" s="27"/>
      <c r="F7" s="28"/>
      <c r="G7" s="29"/>
      <c r="H7" s="29"/>
      <c r="I7" s="29"/>
      <c r="J7" s="23"/>
      <c r="K7" s="30"/>
      <c r="L7" s="23"/>
      <c r="M7" s="23"/>
      <c r="N7" s="31"/>
      <c r="O7" s="26">
        <v>26.853400220093199</v>
      </c>
      <c r="P7" s="23"/>
      <c r="Q7" s="27"/>
      <c r="R7" s="28"/>
      <c r="S7" s="29"/>
      <c r="T7" s="29"/>
      <c r="U7" s="29"/>
      <c r="V7" s="23"/>
      <c r="W7" s="30"/>
    </row>
    <row r="8" spans="1:23" x14ac:dyDescent="0.2">
      <c r="A8" s="23"/>
      <c r="B8" s="31" t="s">
        <v>149</v>
      </c>
      <c r="C8" s="26">
        <v>27.6851982336227</v>
      </c>
      <c r="D8" s="23"/>
      <c r="E8" s="27">
        <f>AVERAGE(C8:C10)</f>
        <v>27.566760465828903</v>
      </c>
      <c r="F8" s="28">
        <f>STDEV(C8:C9)</f>
        <v>0.16239272643102437</v>
      </c>
      <c r="G8" s="29">
        <f t="shared" si="0"/>
        <v>0.61985638940990384</v>
      </c>
      <c r="H8" s="29">
        <f t="shared" si="1"/>
        <v>0.65073570086027699</v>
      </c>
      <c r="I8" s="29">
        <f>H8/H22</f>
        <v>0.73577360074431064</v>
      </c>
      <c r="J8" s="23">
        <f>SQRT(F8^2+F22^2)</f>
        <v>0.35571524484296552</v>
      </c>
      <c r="K8" s="30">
        <f t="shared" si="2"/>
        <v>0.1814145603331955</v>
      </c>
      <c r="L8" s="23"/>
      <c r="M8" s="23"/>
      <c r="N8" s="31" t="s">
        <v>149</v>
      </c>
      <c r="O8" s="26">
        <v>27.6851982336227</v>
      </c>
      <c r="P8" s="23"/>
      <c r="Q8" s="27">
        <f>AVERAGE(O8:O10)</f>
        <v>27.566760465828903</v>
      </c>
      <c r="R8" s="28">
        <f>STDEV(O8:O9)</f>
        <v>0.16239272643102437</v>
      </c>
      <c r="S8" s="29">
        <f t="shared" ref="S8" si="6">Q8-$E$2</f>
        <v>0.61985638940990384</v>
      </c>
      <c r="T8" s="29">
        <f t="shared" ref="T8" si="7">2^-S8</f>
        <v>0.65073570086027699</v>
      </c>
      <c r="U8" s="29">
        <f>T8/T22</f>
        <v>0.75208014437762583</v>
      </c>
      <c r="V8" s="23">
        <f>SQRT(R8^2+R22^2)</f>
        <v>0.17279565614445319</v>
      </c>
      <c r="W8" s="30">
        <f t="shared" ref="W8" si="8">LN(2)*V8*U8</f>
        <v>9.0078761164154433E-2</v>
      </c>
    </row>
    <row r="9" spans="1:23" x14ac:dyDescent="0.2">
      <c r="A9" s="23"/>
      <c r="B9" s="23"/>
      <c r="C9" s="26">
        <v>27.455540237473201</v>
      </c>
      <c r="D9" s="23"/>
      <c r="E9" s="23"/>
      <c r="F9" s="32"/>
      <c r="G9" s="23"/>
      <c r="H9" s="23"/>
      <c r="I9" s="23"/>
      <c r="J9" s="33"/>
      <c r="K9" s="23"/>
      <c r="L9" s="23"/>
      <c r="M9" s="23"/>
      <c r="N9" s="23"/>
      <c r="O9" s="26">
        <v>27.455540237473201</v>
      </c>
      <c r="P9" s="23"/>
      <c r="Q9" s="23"/>
      <c r="R9" s="32"/>
      <c r="S9" s="23"/>
      <c r="T9" s="23"/>
      <c r="U9" s="23"/>
      <c r="V9" s="33"/>
      <c r="W9" s="23"/>
    </row>
    <row r="10" spans="1:23" x14ac:dyDescent="0.2">
      <c r="A10" s="23"/>
      <c r="B10" s="23"/>
      <c r="C10" s="26">
        <v>27.559542926390801</v>
      </c>
      <c r="D10" s="23"/>
      <c r="E10" s="23"/>
      <c r="F10" s="32"/>
      <c r="G10" s="23"/>
      <c r="H10" s="23"/>
      <c r="I10" s="23"/>
      <c r="J10" s="33"/>
      <c r="K10" s="23"/>
      <c r="L10" s="23"/>
      <c r="M10" s="23"/>
      <c r="N10" s="23"/>
      <c r="O10" s="26">
        <v>27.559542926390801</v>
      </c>
      <c r="P10" s="23"/>
      <c r="Q10" s="23"/>
      <c r="R10" s="32"/>
      <c r="S10" s="23"/>
      <c r="T10" s="23"/>
      <c r="U10" s="23"/>
      <c r="V10" s="33"/>
      <c r="W10" s="23"/>
    </row>
    <row r="11" spans="1:23" x14ac:dyDescent="0.2">
      <c r="A11" s="23"/>
      <c r="B11" s="31" t="s">
        <v>148</v>
      </c>
      <c r="C11" s="26">
        <v>27.753088541299501</v>
      </c>
      <c r="D11" s="23"/>
      <c r="E11" s="27">
        <f>AVERAGE(C11:C13)</f>
        <v>27.771799878220502</v>
      </c>
      <c r="F11" s="28">
        <f>STDEV(C11:C12)</f>
        <v>3.0169631594187771E-2</v>
      </c>
      <c r="G11" s="29">
        <f t="shared" ref="G11" si="9">E11-$E$2</f>
        <v>0.82489580180150313</v>
      </c>
      <c r="H11" s="29">
        <f t="shared" ref="H11" si="10">2^-G11</f>
        <v>0.56452297342605728</v>
      </c>
      <c r="I11" s="29">
        <f>H11/H25</f>
        <v>0.65167981971301392</v>
      </c>
      <c r="J11" s="23">
        <f>SQRT(F11^2+F25^2)</f>
        <v>0.21934756009842282</v>
      </c>
      <c r="K11" s="30">
        <f t="shared" ref="K11" si="11">LN(2)*J11*I11</f>
        <v>9.9081492878321561E-2</v>
      </c>
      <c r="L11" s="23"/>
      <c r="M11" s="23"/>
      <c r="N11" s="31" t="s">
        <v>148</v>
      </c>
      <c r="O11" s="26">
        <v>27.753088541299501</v>
      </c>
      <c r="P11" s="23"/>
      <c r="Q11" s="27">
        <f>AVERAGE(O11:O13)</f>
        <v>27.771799878220502</v>
      </c>
      <c r="R11" s="28">
        <f>STDEV(O11:O12)</f>
        <v>3.0169631594187771E-2</v>
      </c>
      <c r="S11" s="29">
        <f t="shared" ref="S11" si="12">Q11-$E$2</f>
        <v>0.82489580180150313</v>
      </c>
      <c r="T11" s="29">
        <f t="shared" ref="T11" si="13">2^-S11</f>
        <v>0.56452297342605728</v>
      </c>
      <c r="U11" s="29">
        <f>T11/T25</f>
        <v>0.6848922460592165</v>
      </c>
      <c r="V11" s="23">
        <f>SQRT(R11^2+R25^2)</f>
        <v>0.2183614903187748</v>
      </c>
      <c r="W11" s="30">
        <f t="shared" ref="W11" si="14">LN(2)*V11*U11</f>
        <v>0.10366299690412113</v>
      </c>
    </row>
    <row r="12" spans="1:23" x14ac:dyDescent="0.2">
      <c r="A12" s="23"/>
      <c r="B12" s="23"/>
      <c r="C12" s="26">
        <v>27.710422239127201</v>
      </c>
      <c r="D12" s="23"/>
      <c r="E12" s="23"/>
      <c r="F12" s="32"/>
      <c r="G12" s="23"/>
      <c r="H12" s="23"/>
      <c r="I12" s="23"/>
      <c r="J12" s="33"/>
      <c r="K12" s="23"/>
      <c r="L12" s="23"/>
      <c r="M12" s="23"/>
      <c r="N12" s="23"/>
      <c r="O12" s="26">
        <v>27.710422239127201</v>
      </c>
      <c r="P12" s="23"/>
      <c r="Q12" s="23"/>
      <c r="R12" s="32"/>
      <c r="S12" s="23"/>
      <c r="T12" s="23"/>
      <c r="U12" s="23"/>
      <c r="V12" s="33"/>
      <c r="W12" s="23"/>
    </row>
    <row r="13" spans="1:23" x14ac:dyDescent="0.2">
      <c r="A13" s="23"/>
      <c r="B13" s="23"/>
      <c r="C13" s="26">
        <v>27.851888854234801</v>
      </c>
      <c r="D13" s="23"/>
      <c r="E13" s="23"/>
      <c r="F13" s="32"/>
      <c r="G13" s="23"/>
      <c r="H13" s="23"/>
      <c r="I13" s="23"/>
      <c r="J13" s="33"/>
      <c r="K13" s="23"/>
      <c r="L13" s="23"/>
      <c r="M13" s="23"/>
      <c r="N13" s="23"/>
      <c r="O13" s="26">
        <v>27.851888854234801</v>
      </c>
      <c r="P13" s="23"/>
      <c r="Q13" s="23"/>
      <c r="R13" s="32"/>
      <c r="S13" s="23"/>
      <c r="T13" s="23"/>
      <c r="U13" s="23"/>
      <c r="V13" s="33"/>
      <c r="W13" s="23"/>
    </row>
    <row r="14" spans="1:23" x14ac:dyDescent="0.2">
      <c r="A14" s="23"/>
      <c r="B14" s="23"/>
      <c r="C14" s="23"/>
      <c r="D14" s="23"/>
      <c r="E14" s="23"/>
      <c r="F14" s="32"/>
      <c r="G14" s="23"/>
      <c r="H14" s="23"/>
      <c r="I14" s="23"/>
      <c r="J14" s="33"/>
      <c r="K14" s="23"/>
      <c r="L14" s="23"/>
      <c r="M14" s="23"/>
      <c r="N14" s="23"/>
      <c r="O14" s="23"/>
      <c r="P14" s="23"/>
      <c r="Q14" s="23"/>
      <c r="R14" s="32"/>
      <c r="S14" s="23"/>
      <c r="T14" s="23"/>
      <c r="U14" s="23"/>
      <c r="V14" s="33"/>
      <c r="W14" s="23"/>
    </row>
    <row r="15" spans="1:23" x14ac:dyDescent="0.2">
      <c r="A15" s="20" t="s">
        <v>27</v>
      </c>
      <c r="B15" s="20" t="s">
        <v>138</v>
      </c>
      <c r="C15" s="23"/>
      <c r="D15" s="23"/>
      <c r="E15" s="23"/>
      <c r="F15" s="32"/>
      <c r="G15" s="23"/>
      <c r="H15" s="23"/>
      <c r="I15" s="23"/>
      <c r="J15" s="33"/>
      <c r="K15" s="23"/>
      <c r="L15" s="23"/>
      <c r="M15" s="20" t="s">
        <v>9</v>
      </c>
      <c r="N15" s="20" t="s">
        <v>138</v>
      </c>
      <c r="O15" s="23"/>
      <c r="P15" s="23"/>
      <c r="Q15" s="23"/>
      <c r="R15" s="32"/>
      <c r="S15" s="23"/>
      <c r="T15" s="23"/>
      <c r="U15" s="23"/>
      <c r="V15" s="33"/>
      <c r="W15" s="23"/>
    </row>
    <row r="16" spans="1:23" x14ac:dyDescent="0.2">
      <c r="A16" s="23"/>
      <c r="B16" s="34" t="s">
        <v>147</v>
      </c>
      <c r="C16" s="26">
        <v>18.327350137425299</v>
      </c>
      <c r="D16" s="23"/>
      <c r="E16" s="27">
        <f>AVERAGE(C16:C18)</f>
        <v>18.198479111689934</v>
      </c>
      <c r="F16" s="28">
        <f>STDEV(C16:C17)</f>
        <v>0.11994900723957796</v>
      </c>
      <c r="G16" s="35">
        <f>E16-$E$16</f>
        <v>0</v>
      </c>
      <c r="H16" s="35">
        <f>2^-G16</f>
        <v>1</v>
      </c>
      <c r="I16" s="29"/>
      <c r="J16" s="33"/>
      <c r="K16" s="23"/>
      <c r="L16" s="23"/>
      <c r="M16" s="23"/>
      <c r="N16" s="34" t="s">
        <v>147</v>
      </c>
      <c r="O16" s="26">
        <v>21.8905892854965</v>
      </c>
      <c r="P16" s="23"/>
      <c r="Q16" s="27">
        <f>AVERAGE(O16:O18)</f>
        <v>21.5951190499873</v>
      </c>
      <c r="R16" s="28">
        <f>STDEV(O16:O17)</f>
        <v>0.55649366856536731</v>
      </c>
      <c r="S16" s="35">
        <f>Q16-$Q$16</f>
        <v>0</v>
      </c>
      <c r="T16" s="35">
        <f>2^-S16</f>
        <v>1</v>
      </c>
      <c r="U16" s="29"/>
      <c r="V16" s="33"/>
      <c r="W16" s="23"/>
    </row>
    <row r="17" spans="1:23" x14ac:dyDescent="0.2">
      <c r="A17" s="23"/>
      <c r="B17" s="31"/>
      <c r="C17" s="26">
        <v>18.157716624593899</v>
      </c>
      <c r="D17" s="23"/>
      <c r="E17" s="27"/>
      <c r="F17" s="32"/>
      <c r="G17" s="35"/>
      <c r="H17" s="29"/>
      <c r="I17" s="23"/>
      <c r="J17" s="33"/>
      <c r="K17" s="23"/>
      <c r="L17" s="23"/>
      <c r="M17" s="23"/>
      <c r="N17" s="31"/>
      <c r="O17" s="26">
        <v>21.103588392036599</v>
      </c>
      <c r="P17" s="23"/>
      <c r="Q17" s="27"/>
      <c r="R17" s="32"/>
      <c r="S17" s="35"/>
      <c r="T17" s="29"/>
      <c r="U17" s="23"/>
      <c r="V17" s="33"/>
      <c r="W17" s="23"/>
    </row>
    <row r="18" spans="1:23" x14ac:dyDescent="0.2">
      <c r="A18" s="23"/>
      <c r="B18" s="31"/>
      <c r="C18" s="26">
        <v>18.110370573050599</v>
      </c>
      <c r="D18" s="23"/>
      <c r="E18" s="27"/>
      <c r="F18" s="28"/>
      <c r="G18" s="35"/>
      <c r="H18" s="29"/>
      <c r="I18" s="23"/>
      <c r="J18" s="33"/>
      <c r="K18" s="23"/>
      <c r="L18" s="23"/>
      <c r="M18" s="23"/>
      <c r="N18" s="31"/>
      <c r="O18" s="26">
        <v>21.791179472428801</v>
      </c>
      <c r="P18" s="23"/>
      <c r="Q18" s="27"/>
      <c r="R18" s="28"/>
      <c r="S18" s="35"/>
      <c r="T18" s="29"/>
      <c r="U18" s="23"/>
      <c r="V18" s="33"/>
      <c r="W18" s="23"/>
    </row>
    <row r="19" spans="1:23" x14ac:dyDescent="0.2">
      <c r="A19" s="23"/>
      <c r="B19" s="31" t="s">
        <v>15</v>
      </c>
      <c r="C19" s="26">
        <v>18.530049523668001</v>
      </c>
      <c r="D19" s="23"/>
      <c r="E19" s="27">
        <f>AVERAGE(C19:C21)</f>
        <v>18.5276181250082</v>
      </c>
      <c r="F19" s="28">
        <f>STDEV(C19:C20)</f>
        <v>8.3290272142309649E-2</v>
      </c>
      <c r="G19" s="35">
        <f t="shared" ref="G19:G22" si="15">E19-$E$16</f>
        <v>0.32913901331826523</v>
      </c>
      <c r="H19" s="29">
        <f t="shared" ref="H19:H22" si="16">2^-G19</f>
        <v>0.7960113940605047</v>
      </c>
      <c r="I19" s="29"/>
      <c r="J19" s="33"/>
      <c r="K19" s="23"/>
      <c r="L19" s="23"/>
      <c r="M19" s="23"/>
      <c r="N19" s="31" t="s">
        <v>15</v>
      </c>
      <c r="O19" s="26">
        <v>21.388843250497001</v>
      </c>
      <c r="P19" s="23"/>
      <c r="Q19" s="27">
        <f>AVERAGE(O19:O21)</f>
        <v>21.411851877408367</v>
      </c>
      <c r="R19" s="28">
        <f>STDEV(O19:O20)</f>
        <v>4.1325307196137364E-3</v>
      </c>
      <c r="S19" s="35">
        <f>Q19-$Q$16</f>
        <v>-0.18326717257893321</v>
      </c>
      <c r="T19" s="35">
        <f>2^-S19</f>
        <v>1.1354523570078661</v>
      </c>
      <c r="U19" s="29"/>
      <c r="V19" s="33"/>
      <c r="W19" s="23"/>
    </row>
    <row r="20" spans="1:23" x14ac:dyDescent="0.2">
      <c r="A20" s="23"/>
      <c r="B20" s="31"/>
      <c r="C20" s="26">
        <v>18.647839756145402</v>
      </c>
      <c r="D20" s="23"/>
      <c r="E20" s="29"/>
      <c r="F20" s="32"/>
      <c r="G20" s="35"/>
      <c r="H20" s="29"/>
      <c r="I20" s="23"/>
      <c r="J20" s="33"/>
      <c r="K20" s="23"/>
      <c r="L20" s="23"/>
      <c r="M20" s="23"/>
      <c r="N20" s="31"/>
      <c r="O20" s="26">
        <v>21.382998969506399</v>
      </c>
      <c r="P20" s="23"/>
      <c r="Q20" s="29"/>
      <c r="R20" s="32"/>
      <c r="S20" s="35"/>
      <c r="T20" s="29"/>
      <c r="U20" s="23"/>
      <c r="V20" s="33"/>
      <c r="W20" s="23"/>
    </row>
    <row r="21" spans="1:23" x14ac:dyDescent="0.2">
      <c r="A21" s="23"/>
      <c r="B21" s="31"/>
      <c r="C21" s="26">
        <v>18.4049650952112</v>
      </c>
      <c r="D21" s="23"/>
      <c r="E21" s="29"/>
      <c r="F21" s="28"/>
      <c r="G21" s="35"/>
      <c r="H21" s="29"/>
      <c r="I21" s="23"/>
      <c r="J21" s="33"/>
      <c r="K21" s="23"/>
      <c r="L21" s="23"/>
      <c r="M21" s="23"/>
      <c r="N21" s="31"/>
      <c r="O21" s="26">
        <v>21.463713412221701</v>
      </c>
      <c r="P21" s="23"/>
      <c r="Q21" s="29"/>
      <c r="R21" s="28"/>
      <c r="S21" s="35"/>
      <c r="T21" s="29"/>
      <c r="U21" s="23"/>
      <c r="V21" s="33"/>
      <c r="W21" s="23"/>
    </row>
    <row r="22" spans="1:23" x14ac:dyDescent="0.2">
      <c r="A22" s="23"/>
      <c r="B22" s="31" t="s">
        <v>149</v>
      </c>
      <c r="C22" s="26">
        <v>18.175152279423699</v>
      </c>
      <c r="D22" s="23"/>
      <c r="E22" s="27">
        <f>AVERAGE(C22:C24)</f>
        <v>18.375669320144301</v>
      </c>
      <c r="F22" s="28">
        <f>STDEV(C22:C23)</f>
        <v>0.31648370861071096</v>
      </c>
      <c r="G22" s="35">
        <f t="shared" si="15"/>
        <v>0.17719020845436617</v>
      </c>
      <c r="H22" s="29">
        <f t="shared" si="16"/>
        <v>0.8844238230374003</v>
      </c>
      <c r="I22" s="29"/>
      <c r="J22" s="33"/>
      <c r="K22" s="23"/>
      <c r="L22" s="23"/>
      <c r="M22" s="23"/>
      <c r="N22" s="31" t="s">
        <v>149</v>
      </c>
      <c r="O22" s="26">
        <v>21.681751099012601</v>
      </c>
      <c r="P22" s="23"/>
      <c r="Q22" s="27">
        <f>AVERAGE(O22:O24)</f>
        <v>21.803933753401168</v>
      </c>
      <c r="R22" s="28">
        <f>STDEV(O22:O23)</f>
        <v>5.9050327557860167E-2</v>
      </c>
      <c r="S22" s="35">
        <f>Q22-$Q$16</f>
        <v>0.20881470341386787</v>
      </c>
      <c r="T22" s="35">
        <f>2^-S22</f>
        <v>0.86524781397969874</v>
      </c>
      <c r="U22" s="29"/>
      <c r="V22" s="33"/>
      <c r="W22" s="23"/>
    </row>
    <row r="23" spans="1:23" x14ac:dyDescent="0.2">
      <c r="A23" s="20"/>
      <c r="B23" s="23"/>
      <c r="C23" s="26">
        <v>18.622727832411101</v>
      </c>
      <c r="D23" s="23"/>
      <c r="E23" s="29"/>
      <c r="F23" s="28"/>
      <c r="G23" s="23"/>
      <c r="H23" s="23"/>
      <c r="I23" s="23"/>
      <c r="J23" s="33"/>
      <c r="K23" s="23"/>
      <c r="L23" s="23"/>
      <c r="M23" s="20"/>
      <c r="N23" s="23"/>
      <c r="O23" s="26">
        <v>21.765260873107501</v>
      </c>
      <c r="P23" s="23"/>
      <c r="Q23" s="29"/>
      <c r="R23" s="28"/>
      <c r="S23" s="35"/>
      <c r="T23" s="23"/>
      <c r="U23" s="23"/>
      <c r="V23" s="33"/>
      <c r="W23" s="23"/>
    </row>
    <row r="24" spans="1:23" x14ac:dyDescent="0.2">
      <c r="A24" s="23"/>
      <c r="B24" s="23"/>
      <c r="C24" s="26">
        <v>18.329127848598102</v>
      </c>
      <c r="D24" s="23"/>
      <c r="E24" s="29"/>
      <c r="F24" s="28"/>
      <c r="G24" s="23"/>
      <c r="H24" s="23"/>
      <c r="I24" s="23"/>
      <c r="J24" s="33"/>
      <c r="K24" s="23"/>
      <c r="L24" s="23"/>
      <c r="M24" s="23"/>
      <c r="N24" s="23"/>
      <c r="O24" s="26">
        <v>21.964789288083399</v>
      </c>
      <c r="P24" s="23"/>
      <c r="Q24" s="29"/>
      <c r="R24" s="28"/>
      <c r="S24" s="35"/>
      <c r="T24" s="23"/>
      <c r="U24" s="23"/>
      <c r="V24" s="33"/>
      <c r="W24" s="23"/>
    </row>
    <row r="25" spans="1:23" x14ac:dyDescent="0.2">
      <c r="A25" s="23"/>
      <c r="B25" s="31" t="s">
        <v>148</v>
      </c>
      <c r="C25" s="26">
        <v>18.218583881574901</v>
      </c>
      <c r="D25" s="23"/>
      <c r="E25" s="27">
        <f>AVERAGE(C25:C27)</f>
        <v>18.405610138937035</v>
      </c>
      <c r="F25" s="28">
        <f>STDEV(C25:C26)</f>
        <v>0.21726284875836963</v>
      </c>
      <c r="G25" s="35">
        <f t="shared" ref="G25" si="17">E25-$E$16</f>
        <v>0.20713102724710097</v>
      </c>
      <c r="H25" s="29">
        <f t="shared" ref="H25" si="18">2^-G25</f>
        <v>0.86625817824873153</v>
      </c>
      <c r="I25" s="29"/>
      <c r="J25" s="33"/>
      <c r="K25" s="23"/>
      <c r="L25" s="23"/>
      <c r="M25" s="23"/>
      <c r="N25" s="31" t="s">
        <v>148</v>
      </c>
      <c r="O25" s="26">
        <v>21.9731623372451</v>
      </c>
      <c r="P25" s="23"/>
      <c r="Q25" s="27">
        <f>AVERAGE(O25:O27)</f>
        <v>21.873963783946433</v>
      </c>
      <c r="R25" s="28">
        <f>STDEV(O25:O26)</f>
        <v>0.21626727395449219</v>
      </c>
      <c r="S25" s="35">
        <f>Q25-$Q$16</f>
        <v>0.2788447339591329</v>
      </c>
      <c r="T25" s="35">
        <f>2^-S25</f>
        <v>0.82425078787831396</v>
      </c>
      <c r="U25" s="29"/>
      <c r="V25" s="33"/>
      <c r="W25" s="23"/>
    </row>
    <row r="26" spans="1:23" x14ac:dyDescent="0.2">
      <c r="A26" s="20"/>
      <c r="B26" s="23"/>
      <c r="C26" s="26">
        <v>18.525839948888802</v>
      </c>
      <c r="D26" s="23"/>
      <c r="E26" s="29"/>
      <c r="F26" s="28"/>
      <c r="G26" s="23"/>
      <c r="H26" s="23"/>
      <c r="I26" s="23"/>
      <c r="J26" s="33"/>
      <c r="K26" s="23"/>
      <c r="L26" s="23"/>
      <c r="M26" s="20"/>
      <c r="N26" s="23"/>
      <c r="O26" s="26">
        <v>21.667314225321199</v>
      </c>
      <c r="P26" s="23"/>
      <c r="Q26" s="29"/>
      <c r="R26" s="28"/>
      <c r="S26" s="23"/>
      <c r="T26" s="23"/>
      <c r="U26" s="23"/>
      <c r="V26" s="33"/>
      <c r="W26" s="23"/>
    </row>
    <row r="27" spans="1:23" x14ac:dyDescent="0.2">
      <c r="A27" s="23"/>
      <c r="B27" s="23"/>
      <c r="C27" s="26">
        <v>18.4724065863474</v>
      </c>
      <c r="D27" s="23"/>
      <c r="E27" s="29"/>
      <c r="F27" s="28"/>
      <c r="G27" s="23"/>
      <c r="H27" s="23"/>
      <c r="I27" s="23"/>
      <c r="J27" s="33"/>
      <c r="K27" s="23"/>
      <c r="L27" s="23"/>
      <c r="M27" s="23"/>
      <c r="N27" s="23"/>
      <c r="O27" s="26">
        <v>21.981414789273</v>
      </c>
      <c r="P27" s="23"/>
      <c r="Q27" s="29"/>
      <c r="R27" s="28"/>
      <c r="S27" s="23"/>
      <c r="T27" s="23"/>
      <c r="U27" s="23"/>
      <c r="V27" s="33"/>
      <c r="W27" s="23"/>
    </row>
    <row r="28" spans="1:23" x14ac:dyDescent="0.2">
      <c r="A28" s="23"/>
      <c r="B28" s="36"/>
      <c r="C28" s="33"/>
      <c r="D28" s="23"/>
      <c r="E28" s="27"/>
      <c r="F28" s="28"/>
      <c r="G28" s="29"/>
      <c r="H28" s="29"/>
      <c r="I28" s="29"/>
      <c r="J28" s="23"/>
      <c r="K28" s="23"/>
      <c r="L28" s="23"/>
    </row>
    <row r="29" spans="1:23" x14ac:dyDescent="0.2">
      <c r="A29" s="23"/>
      <c r="B29" s="36"/>
      <c r="C29" s="33"/>
      <c r="D29" s="23"/>
      <c r="E29" s="29"/>
      <c r="F29" s="28"/>
      <c r="G29" s="23"/>
      <c r="H29" s="23"/>
      <c r="I29" s="23"/>
      <c r="J29" s="23"/>
      <c r="K29" s="23"/>
      <c r="L29" s="2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5C659F-723D-DB44-A815-1FFB33C7D85B}">
  <dimension ref="A1:W29"/>
  <sheetViews>
    <sheetView workbookViewId="0">
      <selection activeCell="U2" sqref="U2:U11"/>
    </sheetView>
  </sheetViews>
  <sheetFormatPr baseColWidth="10" defaultColWidth="8.75" defaultRowHeight="16" x14ac:dyDescent="0.15"/>
  <cols>
    <col min="1" max="2" width="8.75" style="24"/>
    <col min="3" max="3" width="9.5" style="24" bestFit="1" customWidth="1"/>
    <col min="4" max="4" width="8.75" style="24"/>
    <col min="5" max="5" width="9.5" style="24" bestFit="1" customWidth="1"/>
    <col min="6" max="6" width="9" style="24" bestFit="1" customWidth="1"/>
    <col min="7" max="7" width="9.5" style="24" bestFit="1" customWidth="1"/>
    <col min="8" max="8" width="9" style="24" bestFit="1" customWidth="1"/>
    <col min="9" max="9" width="22" style="24" customWidth="1"/>
    <col min="10" max="11" width="9" style="24" bestFit="1" customWidth="1"/>
    <col min="12" max="14" width="8.75" style="24"/>
    <col min="15" max="15" width="9.5" style="24" bestFit="1" customWidth="1"/>
    <col min="16" max="16" width="8.75" style="24"/>
    <col min="17" max="17" width="9.5" style="24" bestFit="1" customWidth="1"/>
    <col min="18" max="18" width="9" style="24" bestFit="1" customWidth="1"/>
    <col min="19" max="19" width="9.5" style="24" bestFit="1" customWidth="1"/>
    <col min="20" max="20" width="9" style="24" bestFit="1" customWidth="1"/>
    <col min="21" max="21" width="25" style="24" customWidth="1"/>
    <col min="22" max="23" width="9" style="24" bestFit="1" customWidth="1"/>
    <col min="24" max="16384" width="8.75" style="24"/>
  </cols>
  <sheetData>
    <row r="1" spans="1:23" x14ac:dyDescent="0.2">
      <c r="A1" s="19" t="s">
        <v>53</v>
      </c>
      <c r="B1" s="20" t="s">
        <v>138</v>
      </c>
      <c r="C1" s="20" t="s">
        <v>139</v>
      </c>
      <c r="D1" s="20"/>
      <c r="E1" s="20" t="s">
        <v>140</v>
      </c>
      <c r="F1" s="21" t="s">
        <v>141</v>
      </c>
      <c r="G1" s="20" t="s">
        <v>142</v>
      </c>
      <c r="H1" s="20" t="s">
        <v>143</v>
      </c>
      <c r="I1" s="22" t="s">
        <v>144</v>
      </c>
      <c r="J1" s="20" t="s">
        <v>145</v>
      </c>
      <c r="K1" s="22" t="s">
        <v>146</v>
      </c>
      <c r="L1" s="23"/>
      <c r="M1" s="19" t="s">
        <v>53</v>
      </c>
      <c r="N1" s="20" t="s">
        <v>138</v>
      </c>
      <c r="O1" s="20" t="s">
        <v>139</v>
      </c>
      <c r="P1" s="20"/>
      <c r="Q1" s="20" t="s">
        <v>140</v>
      </c>
      <c r="R1" s="21" t="s">
        <v>141</v>
      </c>
      <c r="S1" s="20" t="s">
        <v>142</v>
      </c>
      <c r="T1" s="20" t="s">
        <v>143</v>
      </c>
      <c r="U1" s="22" t="s">
        <v>144</v>
      </c>
      <c r="V1" s="20" t="s">
        <v>145</v>
      </c>
      <c r="W1" s="22" t="s">
        <v>146</v>
      </c>
    </row>
    <row r="2" spans="1:23" x14ac:dyDescent="0.2">
      <c r="A2" s="23"/>
      <c r="B2" s="25" t="s">
        <v>147</v>
      </c>
      <c r="C2" s="26">
        <v>26.206249968142899</v>
      </c>
      <c r="D2" s="23"/>
      <c r="E2" s="27">
        <f>AVERAGE(C2:C4)</f>
        <v>26.2366907962829</v>
      </c>
      <c r="F2" s="28">
        <f>STDEV(C2:C3)</f>
        <v>0.13662911513496481</v>
      </c>
      <c r="G2" s="29">
        <f>E2-$E$2</f>
        <v>0</v>
      </c>
      <c r="H2" s="29">
        <f>2^-G2</f>
        <v>1</v>
      </c>
      <c r="I2" s="29">
        <f>H2/H16</f>
        <v>1</v>
      </c>
      <c r="J2" s="23">
        <f>SQRT(F2^2+F16^2)</f>
        <v>0.1818111092324223</v>
      </c>
      <c r="K2" s="30">
        <f>LN(2)*J2*I2</f>
        <v>0.12602185775892977</v>
      </c>
      <c r="L2" s="30"/>
      <c r="M2" s="23"/>
      <c r="N2" s="25" t="s">
        <v>147</v>
      </c>
      <c r="O2" s="26">
        <v>26.206249968142899</v>
      </c>
      <c r="P2" s="23"/>
      <c r="Q2" s="27">
        <f>AVERAGE(O2:O4)</f>
        <v>26.2366907962829</v>
      </c>
      <c r="R2" s="28">
        <f>STDEV(O2:O3)</f>
        <v>0.13662911513496481</v>
      </c>
      <c r="S2" s="29">
        <f>Q2-$E$2</f>
        <v>0</v>
      </c>
      <c r="T2" s="29">
        <f>2^-S2</f>
        <v>1</v>
      </c>
      <c r="U2" s="29">
        <f>T2/T16</f>
        <v>1</v>
      </c>
      <c r="V2" s="23">
        <f>SQRT(R2^2+R16^2)</f>
        <v>0.57302069618461804</v>
      </c>
      <c r="W2" s="30">
        <f>LN(2)*V2*U2</f>
        <v>0.39718767996286497</v>
      </c>
    </row>
    <row r="3" spans="1:23" x14ac:dyDescent="0.2">
      <c r="A3" s="23"/>
      <c r="B3" s="31"/>
      <c r="C3" s="26">
        <v>26.399472715781801</v>
      </c>
      <c r="D3" s="23"/>
      <c r="E3" s="29"/>
      <c r="F3" s="32"/>
      <c r="G3" s="29"/>
      <c r="H3" s="29"/>
      <c r="I3" s="29"/>
      <c r="J3" s="23"/>
      <c r="K3" s="30"/>
      <c r="L3" s="30"/>
      <c r="M3" s="23"/>
      <c r="N3" s="31"/>
      <c r="O3" s="26">
        <v>26.399472715781801</v>
      </c>
      <c r="P3" s="23"/>
      <c r="Q3" s="29"/>
      <c r="R3" s="32"/>
      <c r="S3" s="29"/>
      <c r="T3" s="29"/>
      <c r="U3" s="29"/>
      <c r="V3" s="23"/>
      <c r="W3" s="30"/>
    </row>
    <row r="4" spans="1:23" x14ac:dyDescent="0.2">
      <c r="A4" s="23"/>
      <c r="B4" s="31"/>
      <c r="C4" s="26">
        <v>26.104349704924001</v>
      </c>
      <c r="D4" s="23"/>
      <c r="E4" s="29"/>
      <c r="F4" s="28"/>
      <c r="G4" s="29"/>
      <c r="H4" s="29"/>
      <c r="I4" s="29"/>
      <c r="J4" s="23"/>
      <c r="K4" s="30"/>
      <c r="L4" s="30"/>
      <c r="M4" s="23"/>
      <c r="N4" s="31"/>
      <c r="O4" s="26">
        <v>26.104349704924001</v>
      </c>
      <c r="P4" s="23"/>
      <c r="Q4" s="29"/>
      <c r="R4" s="28"/>
      <c r="S4" s="29"/>
      <c r="T4" s="29"/>
      <c r="U4" s="29"/>
      <c r="V4" s="23"/>
      <c r="W4" s="30"/>
    </row>
    <row r="5" spans="1:23" x14ac:dyDescent="0.2">
      <c r="A5" s="23"/>
      <c r="B5" s="31" t="s">
        <v>15</v>
      </c>
      <c r="C5" s="26">
        <v>26.6242591305137</v>
      </c>
      <c r="D5" s="23"/>
      <c r="E5" s="27">
        <f>AVERAGE(C5:C7)</f>
        <v>26.538006897530298</v>
      </c>
      <c r="F5" s="28">
        <f>STDEV(C5:C6)</f>
        <v>6.1222313122293502E-2</v>
      </c>
      <c r="G5" s="29">
        <f t="shared" ref="G5:G8" si="0">E5-$E$2</f>
        <v>0.30131610124739794</v>
      </c>
      <c r="H5" s="29">
        <f t="shared" ref="H5:H8" si="1">2^-G5</f>
        <v>0.81151175546646959</v>
      </c>
      <c r="I5" s="29">
        <f>H5/H19</f>
        <v>1.0194725371038931</v>
      </c>
      <c r="J5" s="23">
        <f>SQRT(F5^2+F19^2)</f>
        <v>0.10337040706887128</v>
      </c>
      <c r="K5" s="30">
        <f t="shared" ref="K5:K8" si="2">LN(2)*J5*I5</f>
        <v>7.3046131142884552E-2</v>
      </c>
      <c r="L5" s="30"/>
      <c r="M5" s="23"/>
      <c r="N5" s="31" t="s">
        <v>15</v>
      </c>
      <c r="O5" s="26">
        <v>26.6242591305137</v>
      </c>
      <c r="P5" s="23"/>
      <c r="Q5" s="27">
        <f>AVERAGE(O5:O7)</f>
        <v>26.538006897530298</v>
      </c>
      <c r="R5" s="28">
        <f>STDEV(O5:O6)</f>
        <v>6.1222313122293502E-2</v>
      </c>
      <c r="S5" s="29">
        <f t="shared" ref="S5" si="3">Q5-$E$2</f>
        <v>0.30131610124739794</v>
      </c>
      <c r="T5" s="29">
        <f t="shared" ref="T5" si="4">2^-S5</f>
        <v>0.81151175546646959</v>
      </c>
      <c r="U5" s="29">
        <f>T5/T19</f>
        <v>0.71470348399730144</v>
      </c>
      <c r="V5" s="23">
        <f>SQRT(R5^2+R19^2)</f>
        <v>6.1361628353497129E-2</v>
      </c>
      <c r="W5" s="30">
        <f t="shared" ref="W5" si="5">LN(2)*V5*U5</f>
        <v>3.0398225768468078E-2</v>
      </c>
    </row>
    <row r="6" spans="1:23" x14ac:dyDescent="0.2">
      <c r="A6" s="23"/>
      <c r="B6" s="31"/>
      <c r="C6" s="26">
        <v>26.5376777049763</v>
      </c>
      <c r="D6" s="23"/>
      <c r="E6" s="27"/>
      <c r="F6" s="28"/>
      <c r="G6" s="29"/>
      <c r="H6" s="29"/>
      <c r="I6" s="29"/>
      <c r="J6" s="23"/>
      <c r="K6" s="30"/>
      <c r="L6" s="30"/>
      <c r="M6" s="23"/>
      <c r="N6" s="31"/>
      <c r="O6" s="26">
        <v>26.5376777049763</v>
      </c>
      <c r="P6" s="23"/>
      <c r="Q6" s="27"/>
      <c r="R6" s="28"/>
      <c r="S6" s="29"/>
      <c r="T6" s="29"/>
      <c r="U6" s="29"/>
      <c r="V6" s="23"/>
      <c r="W6" s="30"/>
    </row>
    <row r="7" spans="1:23" x14ac:dyDescent="0.2">
      <c r="A7" s="23"/>
      <c r="B7" s="31"/>
      <c r="C7" s="26">
        <v>26.452083857100899</v>
      </c>
      <c r="D7" s="23"/>
      <c r="E7" s="27"/>
      <c r="F7" s="28"/>
      <c r="G7" s="29"/>
      <c r="H7" s="29"/>
      <c r="I7" s="29"/>
      <c r="J7" s="23"/>
      <c r="K7" s="30"/>
      <c r="L7" s="23"/>
      <c r="M7" s="23"/>
      <c r="N7" s="31"/>
      <c r="O7" s="26">
        <v>26.452083857100899</v>
      </c>
      <c r="P7" s="23"/>
      <c r="Q7" s="27"/>
      <c r="R7" s="28"/>
      <c r="S7" s="29"/>
      <c r="T7" s="29"/>
      <c r="U7" s="29"/>
      <c r="V7" s="23"/>
      <c r="W7" s="30"/>
    </row>
    <row r="8" spans="1:23" x14ac:dyDescent="0.2">
      <c r="A8" s="23"/>
      <c r="B8" s="31" t="s">
        <v>149</v>
      </c>
      <c r="C8" s="26">
        <v>26.555390866646299</v>
      </c>
      <c r="D8" s="23"/>
      <c r="E8" s="27">
        <f>AVERAGE(C8:C10)</f>
        <v>26.567307387828702</v>
      </c>
      <c r="F8" s="28">
        <f>STDEV(C8:C9)</f>
        <v>1.0328235597663039E-2</v>
      </c>
      <c r="G8" s="29">
        <f t="shared" si="0"/>
        <v>0.3306165915458017</v>
      </c>
      <c r="H8" s="29">
        <f t="shared" si="1"/>
        <v>0.79519655310449489</v>
      </c>
      <c r="I8" s="29">
        <f>H8/H22</f>
        <v>0.89911254354674686</v>
      </c>
      <c r="J8" s="23">
        <f>SQRT(F8^2+F22^2)</f>
        <v>0.31665219131809308</v>
      </c>
      <c r="K8" s="30">
        <f t="shared" si="2"/>
        <v>0.19734313149106755</v>
      </c>
      <c r="L8" s="23"/>
      <c r="M8" s="23"/>
      <c r="N8" s="31" t="s">
        <v>149</v>
      </c>
      <c r="O8" s="26">
        <v>26.555390866646299</v>
      </c>
      <c r="P8" s="23"/>
      <c r="Q8" s="27">
        <f>AVERAGE(O8:O10)</f>
        <v>26.567307387828702</v>
      </c>
      <c r="R8" s="28">
        <f>STDEV(O8:O9)</f>
        <v>1.0328235597663039E-2</v>
      </c>
      <c r="S8" s="29">
        <f t="shared" ref="S8" si="6">Q8-$E$2</f>
        <v>0.3306165915458017</v>
      </c>
      <c r="T8" s="29">
        <f t="shared" ref="T8" si="7">2^-S8</f>
        <v>0.79519655310449489</v>
      </c>
      <c r="U8" s="29">
        <f>T8/T22</f>
        <v>0.91903907788798245</v>
      </c>
      <c r="V8" s="23">
        <f>SQRT(R8^2+R22^2)</f>
        <v>5.994675666999353E-2</v>
      </c>
      <c r="W8" s="30">
        <f t="shared" ref="W8" si="8">LN(2)*V8*U8</f>
        <v>3.8187843176073107E-2</v>
      </c>
    </row>
    <row r="9" spans="1:23" x14ac:dyDescent="0.2">
      <c r="A9" s="23"/>
      <c r="B9" s="23"/>
      <c r="C9" s="26">
        <v>26.540784535788699</v>
      </c>
      <c r="D9" s="23"/>
      <c r="E9" s="23"/>
      <c r="F9" s="32"/>
      <c r="G9" s="23"/>
      <c r="H9" s="23"/>
      <c r="I9" s="23"/>
      <c r="J9" s="33"/>
      <c r="K9" s="23"/>
      <c r="L9" s="23"/>
      <c r="M9" s="23"/>
      <c r="N9" s="23"/>
      <c r="O9" s="26">
        <v>26.540784535788699</v>
      </c>
      <c r="P9" s="23"/>
      <c r="Q9" s="23"/>
      <c r="R9" s="32"/>
      <c r="S9" s="23"/>
      <c r="T9" s="23"/>
      <c r="U9" s="23"/>
      <c r="V9" s="33"/>
      <c r="W9" s="23"/>
    </row>
    <row r="10" spans="1:23" x14ac:dyDescent="0.2">
      <c r="A10" s="23"/>
      <c r="B10" s="23"/>
      <c r="C10" s="26">
        <v>26.605746761051101</v>
      </c>
      <c r="D10" s="23"/>
      <c r="E10" s="23"/>
      <c r="F10" s="32"/>
      <c r="G10" s="23"/>
      <c r="H10" s="23"/>
      <c r="I10" s="23"/>
      <c r="J10" s="33"/>
      <c r="K10" s="23"/>
      <c r="L10" s="23"/>
      <c r="M10" s="23"/>
      <c r="N10" s="23"/>
      <c r="O10" s="26">
        <v>26.605746761051101</v>
      </c>
      <c r="P10" s="23"/>
      <c r="Q10" s="23"/>
      <c r="R10" s="32"/>
      <c r="S10" s="23"/>
      <c r="T10" s="23"/>
      <c r="U10" s="23"/>
      <c r="V10" s="33"/>
      <c r="W10" s="23"/>
    </row>
    <row r="11" spans="1:23" x14ac:dyDescent="0.2">
      <c r="A11" s="23"/>
      <c r="B11" s="31" t="s">
        <v>148</v>
      </c>
      <c r="C11" s="26">
        <v>26.877244813822799</v>
      </c>
      <c r="D11" s="23"/>
      <c r="E11" s="27">
        <f>AVERAGE(C11:C13)</f>
        <v>26.900730896349668</v>
      </c>
      <c r="F11" s="28">
        <f>STDEV(C11:C12)</f>
        <v>7.330330907359156E-2</v>
      </c>
      <c r="G11" s="29">
        <f t="shared" ref="G11" si="9">E11-$E$2</f>
        <v>0.66404010006676728</v>
      </c>
      <c r="H11" s="29">
        <f t="shared" ref="H11" si="10">2^-G11</f>
        <v>0.63110847399557757</v>
      </c>
      <c r="I11" s="29">
        <f>H11/H25</f>
        <v>0.72854547274977111</v>
      </c>
      <c r="J11" s="23">
        <f>SQRT(F11^2+F25^2)</f>
        <v>0.22929570552398204</v>
      </c>
      <c r="K11" s="30">
        <f t="shared" ref="K11" si="11">LN(2)*J11*I11</f>
        <v>0.11579186414720539</v>
      </c>
      <c r="L11" s="23"/>
      <c r="M11" s="23"/>
      <c r="N11" s="31" t="s">
        <v>148</v>
      </c>
      <c r="O11" s="26">
        <v>26.877244813822799</v>
      </c>
      <c r="P11" s="23"/>
      <c r="Q11" s="27">
        <f>AVERAGE(O11:O13)</f>
        <v>26.900730896349668</v>
      </c>
      <c r="R11" s="28">
        <f>STDEV(O11:O12)</f>
        <v>7.330330907359156E-2</v>
      </c>
      <c r="S11" s="29">
        <f t="shared" ref="S11" si="12">Q11-$E$2</f>
        <v>0.66404010006676728</v>
      </c>
      <c r="T11" s="29">
        <f t="shared" ref="T11" si="13">2^-S11</f>
        <v>0.63110847399557757</v>
      </c>
      <c r="U11" s="29">
        <f>T11/T25</f>
        <v>0.76567530571623743</v>
      </c>
      <c r="V11" s="23">
        <f>SQRT(R11^2+R25^2)</f>
        <v>0.22835259776242062</v>
      </c>
      <c r="W11" s="30">
        <f t="shared" ref="W11" si="14">LN(2)*V11*U11</f>
        <v>0.12119258758601029</v>
      </c>
    </row>
    <row r="12" spans="1:23" x14ac:dyDescent="0.2">
      <c r="A12" s="23"/>
      <c r="B12" s="23"/>
      <c r="C12" s="26">
        <v>26.980911347681499</v>
      </c>
      <c r="D12" s="23"/>
      <c r="E12" s="23"/>
      <c r="F12" s="32"/>
      <c r="G12" s="23"/>
      <c r="H12" s="23"/>
      <c r="I12" s="23"/>
      <c r="J12" s="33"/>
      <c r="K12" s="23"/>
      <c r="L12" s="23"/>
      <c r="M12" s="23"/>
      <c r="N12" s="23"/>
      <c r="O12" s="26">
        <v>26.980911347681499</v>
      </c>
      <c r="P12" s="23"/>
      <c r="Q12" s="23"/>
      <c r="R12" s="32"/>
      <c r="S12" s="23"/>
      <c r="T12" s="23"/>
      <c r="U12" s="23"/>
      <c r="V12" s="33"/>
      <c r="W12" s="23"/>
    </row>
    <row r="13" spans="1:23" x14ac:dyDescent="0.2">
      <c r="A13" s="23"/>
      <c r="B13" s="23"/>
      <c r="C13" s="26">
        <v>26.844036527544699</v>
      </c>
      <c r="D13" s="23"/>
      <c r="E13" s="23"/>
      <c r="F13" s="32"/>
      <c r="G13" s="23"/>
      <c r="H13" s="23"/>
      <c r="I13" s="23"/>
      <c r="J13" s="33"/>
      <c r="K13" s="23"/>
      <c r="L13" s="23"/>
      <c r="M13" s="23"/>
      <c r="N13" s="23"/>
      <c r="O13" s="26">
        <v>26.844036527544699</v>
      </c>
      <c r="P13" s="23"/>
      <c r="Q13" s="23"/>
      <c r="R13" s="32"/>
      <c r="S13" s="23"/>
      <c r="T13" s="23"/>
      <c r="U13" s="23"/>
      <c r="V13" s="33"/>
      <c r="W13" s="23"/>
    </row>
    <row r="14" spans="1:23" x14ac:dyDescent="0.2">
      <c r="A14" s="23"/>
      <c r="B14" s="23"/>
      <c r="C14" s="23"/>
      <c r="D14" s="23"/>
      <c r="E14" s="23"/>
      <c r="F14" s="32"/>
      <c r="G14" s="23"/>
      <c r="H14" s="23"/>
      <c r="I14" s="23"/>
      <c r="J14" s="33"/>
      <c r="K14" s="23"/>
      <c r="L14" s="23"/>
      <c r="M14" s="23"/>
      <c r="N14" s="23"/>
      <c r="O14" s="23"/>
      <c r="P14" s="23"/>
      <c r="Q14" s="23"/>
      <c r="R14" s="32"/>
      <c r="S14" s="23"/>
      <c r="T14" s="23"/>
      <c r="U14" s="23"/>
      <c r="V14" s="33"/>
      <c r="W14" s="23"/>
    </row>
    <row r="15" spans="1:23" x14ac:dyDescent="0.2">
      <c r="A15" s="20" t="s">
        <v>27</v>
      </c>
      <c r="B15" s="20" t="s">
        <v>138</v>
      </c>
      <c r="C15" s="23"/>
      <c r="D15" s="23"/>
      <c r="E15" s="23"/>
      <c r="F15" s="32"/>
      <c r="G15" s="23"/>
      <c r="H15" s="23"/>
      <c r="I15" s="23"/>
      <c r="J15" s="33"/>
      <c r="K15" s="23"/>
      <c r="L15" s="23"/>
      <c r="M15" s="20" t="s">
        <v>9</v>
      </c>
      <c r="N15" s="20" t="s">
        <v>138</v>
      </c>
      <c r="O15" s="23"/>
      <c r="P15" s="23"/>
      <c r="Q15" s="23"/>
      <c r="R15" s="32"/>
      <c r="S15" s="23"/>
      <c r="T15" s="23"/>
      <c r="U15" s="23"/>
      <c r="V15" s="33"/>
      <c r="W15" s="23"/>
    </row>
    <row r="16" spans="1:23" x14ac:dyDescent="0.2">
      <c r="A16" s="23"/>
      <c r="B16" s="34" t="s">
        <v>147</v>
      </c>
      <c r="C16" s="26">
        <v>18.327350137425299</v>
      </c>
      <c r="D16" s="23"/>
      <c r="E16" s="27">
        <f>AVERAGE(C16:C18)</f>
        <v>18.198479111689934</v>
      </c>
      <c r="F16" s="28">
        <f>STDEV(C16:C17)</f>
        <v>0.11994900723957796</v>
      </c>
      <c r="G16" s="35">
        <f>E16-$E$16</f>
        <v>0</v>
      </c>
      <c r="H16" s="29">
        <f>2^-G16</f>
        <v>1</v>
      </c>
      <c r="I16" s="29"/>
      <c r="J16" s="33"/>
      <c r="K16" s="23"/>
      <c r="L16" s="23"/>
      <c r="M16" s="23"/>
      <c r="N16" s="34" t="s">
        <v>147</v>
      </c>
      <c r="O16" s="26">
        <v>21.8905892854965</v>
      </c>
      <c r="P16" s="23"/>
      <c r="Q16" s="27">
        <f>AVERAGE(O16:O18)</f>
        <v>21.5951190499873</v>
      </c>
      <c r="R16" s="28">
        <f>STDEV(O16:O17)</f>
        <v>0.55649366856536731</v>
      </c>
      <c r="S16" s="35">
        <f>Q16-$Q$16</f>
        <v>0</v>
      </c>
      <c r="T16" s="35">
        <f>2^-S16</f>
        <v>1</v>
      </c>
      <c r="U16" s="29"/>
      <c r="V16" s="33"/>
      <c r="W16" s="23"/>
    </row>
    <row r="17" spans="1:23" x14ac:dyDescent="0.2">
      <c r="A17" s="23"/>
      <c r="B17" s="31"/>
      <c r="C17" s="26">
        <v>18.157716624593899</v>
      </c>
      <c r="D17" s="23"/>
      <c r="E17" s="27"/>
      <c r="F17" s="32"/>
      <c r="G17" s="35"/>
      <c r="H17" s="29"/>
      <c r="I17" s="23"/>
      <c r="J17" s="33"/>
      <c r="K17" s="23"/>
      <c r="L17" s="23"/>
      <c r="M17" s="23"/>
      <c r="N17" s="31"/>
      <c r="O17" s="26">
        <v>21.103588392036599</v>
      </c>
      <c r="P17" s="23"/>
      <c r="Q17" s="27"/>
      <c r="R17" s="32"/>
      <c r="S17" s="35"/>
      <c r="T17" s="29"/>
      <c r="U17" s="23"/>
      <c r="V17" s="33"/>
      <c r="W17" s="23"/>
    </row>
    <row r="18" spans="1:23" x14ac:dyDescent="0.2">
      <c r="A18" s="23"/>
      <c r="B18" s="31"/>
      <c r="C18" s="26">
        <v>18.110370573050599</v>
      </c>
      <c r="D18" s="23"/>
      <c r="E18" s="27"/>
      <c r="F18" s="28"/>
      <c r="G18" s="35"/>
      <c r="H18" s="29"/>
      <c r="I18" s="23"/>
      <c r="J18" s="33"/>
      <c r="K18" s="23"/>
      <c r="L18" s="23"/>
      <c r="M18" s="23"/>
      <c r="N18" s="31"/>
      <c r="O18" s="26">
        <v>21.791179472428801</v>
      </c>
      <c r="P18" s="23"/>
      <c r="Q18" s="27"/>
      <c r="R18" s="28"/>
      <c r="S18" s="35"/>
      <c r="T18" s="29"/>
      <c r="U18" s="23"/>
      <c r="V18" s="33"/>
      <c r="W18" s="23"/>
    </row>
    <row r="19" spans="1:23" x14ac:dyDescent="0.2">
      <c r="A19" s="23"/>
      <c r="B19" s="31" t="s">
        <v>15</v>
      </c>
      <c r="C19" s="26">
        <v>18.530049523668001</v>
      </c>
      <c r="D19" s="23"/>
      <c r="E19" s="27">
        <f>AVERAGE(C19:C21)</f>
        <v>18.5276181250082</v>
      </c>
      <c r="F19" s="28">
        <f>STDEV(C19:C20)</f>
        <v>8.3290272142309649E-2</v>
      </c>
      <c r="G19" s="35">
        <f t="shared" ref="G19:G22" si="15">E19-$E$16</f>
        <v>0.32913901331826523</v>
      </c>
      <c r="H19" s="29">
        <f t="shared" ref="H19:H22" si="16">2^-G19</f>
        <v>0.7960113940605047</v>
      </c>
      <c r="I19" s="29"/>
      <c r="J19" s="33"/>
      <c r="K19" s="23"/>
      <c r="L19" s="23"/>
      <c r="M19" s="23"/>
      <c r="N19" s="31" t="s">
        <v>15</v>
      </c>
      <c r="O19" s="26">
        <v>21.388843250497001</v>
      </c>
      <c r="P19" s="23"/>
      <c r="Q19" s="27">
        <f>AVERAGE(O19:O21)</f>
        <v>21.411851877408367</v>
      </c>
      <c r="R19" s="28">
        <f>STDEV(O19:O20)</f>
        <v>4.1325307196137364E-3</v>
      </c>
      <c r="S19" s="35">
        <f>Q19-$Q$16</f>
        <v>-0.18326717257893321</v>
      </c>
      <c r="T19" s="35">
        <f>2^-S19</f>
        <v>1.1354523570078661</v>
      </c>
      <c r="U19" s="29"/>
      <c r="V19" s="33"/>
      <c r="W19" s="23"/>
    </row>
    <row r="20" spans="1:23" x14ac:dyDescent="0.2">
      <c r="A20" s="23"/>
      <c r="B20" s="31"/>
      <c r="C20" s="26">
        <v>18.647839756145402</v>
      </c>
      <c r="D20" s="23"/>
      <c r="E20" s="29"/>
      <c r="F20" s="32"/>
      <c r="G20" s="35"/>
      <c r="H20" s="29"/>
      <c r="I20" s="23"/>
      <c r="J20" s="33"/>
      <c r="K20" s="23"/>
      <c r="L20" s="23"/>
      <c r="M20" s="23"/>
      <c r="N20" s="31"/>
      <c r="O20" s="26">
        <v>21.382998969506399</v>
      </c>
      <c r="P20" s="23"/>
      <c r="Q20" s="29"/>
      <c r="R20" s="32"/>
      <c r="S20" s="35"/>
      <c r="T20" s="29"/>
      <c r="U20" s="23"/>
      <c r="V20" s="33"/>
      <c r="W20" s="23"/>
    </row>
    <row r="21" spans="1:23" x14ac:dyDescent="0.2">
      <c r="A21" s="23"/>
      <c r="B21" s="31"/>
      <c r="C21" s="26">
        <v>18.4049650952112</v>
      </c>
      <c r="D21" s="23"/>
      <c r="E21" s="29"/>
      <c r="F21" s="28"/>
      <c r="G21" s="35"/>
      <c r="H21" s="29"/>
      <c r="I21" s="23"/>
      <c r="J21" s="33"/>
      <c r="K21" s="23"/>
      <c r="L21" s="23"/>
      <c r="M21" s="23"/>
      <c r="N21" s="31"/>
      <c r="O21" s="26">
        <v>21.463713412221701</v>
      </c>
      <c r="P21" s="23"/>
      <c r="Q21" s="29"/>
      <c r="R21" s="28"/>
      <c r="S21" s="35"/>
      <c r="T21" s="29"/>
      <c r="U21" s="23"/>
      <c r="V21" s="33"/>
      <c r="W21" s="23"/>
    </row>
    <row r="22" spans="1:23" x14ac:dyDescent="0.2">
      <c r="A22" s="23"/>
      <c r="B22" s="31" t="s">
        <v>149</v>
      </c>
      <c r="C22" s="26">
        <v>18.175152279423699</v>
      </c>
      <c r="D22" s="23"/>
      <c r="E22" s="27">
        <f>AVERAGE(C22:C24)</f>
        <v>18.375669320144301</v>
      </c>
      <c r="F22" s="28">
        <f>STDEV(C22:C23)</f>
        <v>0.31648370861071096</v>
      </c>
      <c r="G22" s="35">
        <f t="shared" si="15"/>
        <v>0.17719020845436617</v>
      </c>
      <c r="H22" s="29">
        <f t="shared" si="16"/>
        <v>0.8844238230374003</v>
      </c>
      <c r="I22" s="29"/>
      <c r="J22" s="33"/>
      <c r="K22" s="23"/>
      <c r="L22" s="23"/>
      <c r="M22" s="23"/>
      <c r="N22" s="31" t="s">
        <v>149</v>
      </c>
      <c r="O22" s="26">
        <v>21.681751099012601</v>
      </c>
      <c r="P22" s="23"/>
      <c r="Q22" s="27">
        <f>AVERAGE(O22:O24)</f>
        <v>21.803933753401168</v>
      </c>
      <c r="R22" s="28">
        <f>STDEV(O22:O23)</f>
        <v>5.9050327557860167E-2</v>
      </c>
      <c r="S22" s="35">
        <f>Q22-$Q$16</f>
        <v>0.20881470341386787</v>
      </c>
      <c r="T22" s="35">
        <f>2^-S22</f>
        <v>0.86524781397969874</v>
      </c>
      <c r="U22" s="29"/>
      <c r="V22" s="33"/>
      <c r="W22" s="23"/>
    </row>
    <row r="23" spans="1:23" x14ac:dyDescent="0.2">
      <c r="A23" s="20"/>
      <c r="B23" s="23"/>
      <c r="C23" s="26">
        <v>18.622727832411101</v>
      </c>
      <c r="D23" s="23"/>
      <c r="E23" s="29"/>
      <c r="F23" s="28"/>
      <c r="G23" s="23"/>
      <c r="H23" s="23"/>
      <c r="I23" s="23"/>
      <c r="J23" s="33"/>
      <c r="K23" s="23"/>
      <c r="L23" s="23"/>
      <c r="M23" s="20"/>
      <c r="N23" s="23"/>
      <c r="O23" s="26">
        <v>21.765260873107501</v>
      </c>
      <c r="P23" s="23"/>
      <c r="Q23" s="29"/>
      <c r="R23" s="28"/>
      <c r="S23" s="35"/>
      <c r="T23" s="23"/>
      <c r="U23" s="23"/>
      <c r="V23" s="33"/>
      <c r="W23" s="23"/>
    </row>
    <row r="24" spans="1:23" x14ac:dyDescent="0.2">
      <c r="A24" s="23"/>
      <c r="B24" s="23"/>
      <c r="C24" s="26">
        <v>18.329127848598102</v>
      </c>
      <c r="D24" s="23"/>
      <c r="E24" s="29"/>
      <c r="F24" s="28"/>
      <c r="G24" s="23"/>
      <c r="H24" s="23"/>
      <c r="I24" s="23"/>
      <c r="J24" s="33"/>
      <c r="K24" s="23"/>
      <c r="L24" s="23"/>
      <c r="M24" s="23"/>
      <c r="N24" s="23"/>
      <c r="O24" s="26">
        <v>21.964789288083399</v>
      </c>
      <c r="P24" s="23"/>
      <c r="Q24" s="29"/>
      <c r="R24" s="28"/>
      <c r="S24" s="35"/>
      <c r="T24" s="23"/>
      <c r="U24" s="23"/>
      <c r="V24" s="33"/>
      <c r="W24" s="23"/>
    </row>
    <row r="25" spans="1:23" x14ac:dyDescent="0.2">
      <c r="A25" s="23"/>
      <c r="B25" s="31" t="s">
        <v>148</v>
      </c>
      <c r="C25" s="26">
        <v>18.218583881574901</v>
      </c>
      <c r="D25" s="23"/>
      <c r="E25" s="27">
        <f>AVERAGE(C25:C27)</f>
        <v>18.405610138937035</v>
      </c>
      <c r="F25" s="28">
        <f>STDEV(C25:C26)</f>
        <v>0.21726284875836963</v>
      </c>
      <c r="G25" s="35">
        <f t="shared" ref="G25" si="17">E25-$E$16</f>
        <v>0.20713102724710097</v>
      </c>
      <c r="H25" s="29">
        <f t="shared" ref="H25" si="18">2^-G25</f>
        <v>0.86625817824873153</v>
      </c>
      <c r="I25" s="29"/>
      <c r="J25" s="33"/>
      <c r="K25" s="23"/>
      <c r="L25" s="23"/>
      <c r="M25" s="23"/>
      <c r="N25" s="31" t="s">
        <v>148</v>
      </c>
      <c r="O25" s="26">
        <v>21.9731623372451</v>
      </c>
      <c r="P25" s="23"/>
      <c r="Q25" s="27">
        <f>AVERAGE(O25:O27)</f>
        <v>21.873963783946433</v>
      </c>
      <c r="R25" s="28">
        <f>STDEV(O25:O26)</f>
        <v>0.21626727395449219</v>
      </c>
      <c r="S25" s="35">
        <f>Q25-$Q$16</f>
        <v>0.2788447339591329</v>
      </c>
      <c r="T25" s="35">
        <f>2^-S25</f>
        <v>0.82425078787831396</v>
      </c>
      <c r="U25" s="29"/>
      <c r="V25" s="33"/>
      <c r="W25" s="23"/>
    </row>
    <row r="26" spans="1:23" x14ac:dyDescent="0.2">
      <c r="A26" s="20"/>
      <c r="B26" s="23"/>
      <c r="C26" s="26">
        <v>18.525839948888802</v>
      </c>
      <c r="D26" s="23"/>
      <c r="E26" s="29"/>
      <c r="F26" s="28"/>
      <c r="G26" s="23"/>
      <c r="H26" s="23"/>
      <c r="I26" s="23"/>
      <c r="J26" s="33"/>
      <c r="K26" s="23"/>
      <c r="L26" s="23"/>
      <c r="M26" s="20"/>
      <c r="N26" s="23"/>
      <c r="O26" s="26">
        <v>21.667314225321199</v>
      </c>
      <c r="P26" s="23"/>
      <c r="Q26" s="29"/>
      <c r="R26" s="28"/>
      <c r="S26" s="23"/>
      <c r="T26" s="23"/>
      <c r="U26" s="23"/>
      <c r="V26" s="33"/>
      <c r="W26" s="23"/>
    </row>
    <row r="27" spans="1:23" x14ac:dyDescent="0.2">
      <c r="A27" s="23"/>
      <c r="B27" s="23"/>
      <c r="C27" s="26">
        <v>18.4724065863474</v>
      </c>
      <c r="D27" s="23"/>
      <c r="E27" s="29"/>
      <c r="F27" s="28"/>
      <c r="G27" s="23"/>
      <c r="H27" s="23"/>
      <c r="I27" s="23"/>
      <c r="J27" s="33"/>
      <c r="K27" s="23"/>
      <c r="L27" s="23"/>
      <c r="M27" s="23"/>
      <c r="N27" s="23"/>
      <c r="O27" s="26">
        <v>21.981414789273</v>
      </c>
      <c r="P27" s="23"/>
      <c r="Q27" s="29"/>
      <c r="R27" s="28"/>
      <c r="S27" s="23"/>
      <c r="T27" s="23"/>
      <c r="U27" s="23"/>
      <c r="V27" s="33"/>
      <c r="W27" s="23"/>
    </row>
    <row r="28" spans="1:23" x14ac:dyDescent="0.2">
      <c r="A28" s="23"/>
      <c r="B28" s="36"/>
      <c r="C28" s="33"/>
      <c r="D28" s="23"/>
      <c r="E28" s="27"/>
      <c r="F28" s="28"/>
      <c r="G28" s="29"/>
      <c r="H28" s="29"/>
      <c r="I28" s="29"/>
      <c r="J28" s="23"/>
      <c r="K28" s="23"/>
      <c r="L28" s="23"/>
    </row>
    <row r="29" spans="1:23" x14ac:dyDescent="0.2">
      <c r="A29" s="23"/>
      <c r="B29" s="36"/>
      <c r="C29" s="33"/>
      <c r="D29" s="23"/>
      <c r="E29" s="29"/>
      <c r="F29" s="28"/>
      <c r="G29" s="23"/>
      <c r="H29" s="23"/>
      <c r="I29" s="23"/>
      <c r="J29" s="23"/>
      <c r="K29" s="23"/>
      <c r="L29" s="2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AD93EC-346B-5545-802D-B4E94C4B32B4}">
  <dimension ref="A1:W29"/>
  <sheetViews>
    <sheetView workbookViewId="0">
      <selection activeCell="U2" sqref="U2:U11"/>
    </sheetView>
  </sheetViews>
  <sheetFormatPr baseColWidth="10" defaultColWidth="8.75" defaultRowHeight="16" x14ac:dyDescent="0.15"/>
  <cols>
    <col min="1" max="2" width="8.75" style="24"/>
    <col min="3" max="3" width="9.5" style="24" bestFit="1" customWidth="1"/>
    <col min="4" max="4" width="8.75" style="24"/>
    <col min="5" max="5" width="9.5" style="24" bestFit="1" customWidth="1"/>
    <col min="6" max="6" width="9" style="24" bestFit="1" customWidth="1"/>
    <col min="7" max="7" width="9.5" style="24" bestFit="1" customWidth="1"/>
    <col min="8" max="8" width="9" style="24" bestFit="1" customWidth="1"/>
    <col min="9" max="9" width="22" style="24" customWidth="1"/>
    <col min="10" max="11" width="9" style="24" bestFit="1" customWidth="1"/>
    <col min="12" max="14" width="8.75" style="24"/>
    <col min="15" max="15" width="9.5" style="24" bestFit="1" customWidth="1"/>
    <col min="16" max="16" width="8.75" style="24"/>
    <col min="17" max="17" width="9.5" style="24" bestFit="1" customWidth="1"/>
    <col min="18" max="18" width="9" style="24" bestFit="1" customWidth="1"/>
    <col min="19" max="19" width="9.5" style="24" bestFit="1" customWidth="1"/>
    <col min="20" max="20" width="9" style="24" bestFit="1" customWidth="1"/>
    <col min="21" max="21" width="25" style="24" customWidth="1"/>
    <col min="22" max="23" width="9" style="24" bestFit="1" customWidth="1"/>
    <col min="24" max="16384" width="8.75" style="24"/>
  </cols>
  <sheetData>
    <row r="1" spans="1:23" x14ac:dyDescent="0.2">
      <c r="A1" s="19" t="s">
        <v>66</v>
      </c>
      <c r="B1" s="20" t="s">
        <v>138</v>
      </c>
      <c r="C1" s="20" t="s">
        <v>139</v>
      </c>
      <c r="D1" s="20"/>
      <c r="E1" s="20" t="s">
        <v>140</v>
      </c>
      <c r="F1" s="21" t="s">
        <v>141</v>
      </c>
      <c r="G1" s="20" t="s">
        <v>142</v>
      </c>
      <c r="H1" s="20" t="s">
        <v>143</v>
      </c>
      <c r="I1" s="22" t="s">
        <v>144</v>
      </c>
      <c r="J1" s="20" t="s">
        <v>145</v>
      </c>
      <c r="K1" s="22" t="s">
        <v>146</v>
      </c>
      <c r="L1" s="23"/>
      <c r="M1" s="19" t="s">
        <v>66</v>
      </c>
      <c r="N1" s="20" t="s">
        <v>138</v>
      </c>
      <c r="O1" s="20" t="s">
        <v>139</v>
      </c>
      <c r="P1" s="20"/>
      <c r="Q1" s="20" t="s">
        <v>140</v>
      </c>
      <c r="R1" s="21" t="s">
        <v>141</v>
      </c>
      <c r="S1" s="20" t="s">
        <v>142</v>
      </c>
      <c r="T1" s="20" t="s">
        <v>143</v>
      </c>
      <c r="U1" s="22" t="s">
        <v>144</v>
      </c>
      <c r="V1" s="20" t="s">
        <v>145</v>
      </c>
      <c r="W1" s="22" t="s">
        <v>146</v>
      </c>
    </row>
    <row r="2" spans="1:23" x14ac:dyDescent="0.2">
      <c r="A2" s="23"/>
      <c r="B2" s="25" t="s">
        <v>147</v>
      </c>
      <c r="C2" s="26">
        <v>29.460278929677099</v>
      </c>
      <c r="D2" s="23"/>
      <c r="E2" s="27">
        <f>AVERAGE(C2:C4)</f>
        <v>29.357061201388664</v>
      </c>
      <c r="F2" s="28">
        <f>STDEV(C2:C3)</f>
        <v>0.10856644526033338</v>
      </c>
      <c r="G2" s="29">
        <f>E2-$E$2</f>
        <v>0</v>
      </c>
      <c r="H2" s="29">
        <f>2^-G2</f>
        <v>1</v>
      </c>
      <c r="I2" s="29">
        <f>H2/H16</f>
        <v>1</v>
      </c>
      <c r="J2" s="23">
        <f>SQRT(F2^2+F16^2)</f>
        <v>0.16178515807769664</v>
      </c>
      <c r="K2" s="30">
        <f>LN(2)*J2*I2</f>
        <v>0.11214092617800048</v>
      </c>
      <c r="L2" s="30"/>
      <c r="M2" s="23"/>
      <c r="N2" s="25" t="s">
        <v>147</v>
      </c>
      <c r="O2" s="26">
        <v>29.460278929677099</v>
      </c>
      <c r="P2" s="23"/>
      <c r="Q2" s="27">
        <f>AVERAGE(O2:O4)</f>
        <v>29.357061201388664</v>
      </c>
      <c r="R2" s="28">
        <f>STDEV(O2:O3)</f>
        <v>0.10856644526033338</v>
      </c>
      <c r="S2" s="29">
        <f>Q2-$E$2</f>
        <v>0</v>
      </c>
      <c r="T2" s="29">
        <f>2^-S2</f>
        <v>1</v>
      </c>
      <c r="U2" s="29">
        <f>T2/T16</f>
        <v>1</v>
      </c>
      <c r="V2" s="23">
        <f>SQRT(R2^2+R16^2)</f>
        <v>0.56698489943719477</v>
      </c>
      <c r="W2" s="30">
        <f>LN(2)*V2*U2</f>
        <v>0.39300398446495566</v>
      </c>
    </row>
    <row r="3" spans="1:23" x14ac:dyDescent="0.2">
      <c r="A3" s="23"/>
      <c r="B3" s="31"/>
      <c r="C3" s="26">
        <v>29.306742790371299</v>
      </c>
      <c r="D3" s="23"/>
      <c r="E3" s="29"/>
      <c r="F3" s="32"/>
      <c r="G3" s="29"/>
      <c r="H3" s="29"/>
      <c r="I3" s="29"/>
      <c r="J3" s="23"/>
      <c r="K3" s="30"/>
      <c r="L3" s="30"/>
      <c r="M3" s="23"/>
      <c r="N3" s="31"/>
      <c r="O3" s="26">
        <v>29.306742790371299</v>
      </c>
      <c r="P3" s="23"/>
      <c r="Q3" s="29"/>
      <c r="R3" s="32"/>
      <c r="S3" s="29"/>
      <c r="T3" s="29"/>
      <c r="U3" s="29"/>
      <c r="V3" s="23"/>
      <c r="W3" s="30"/>
    </row>
    <row r="4" spans="1:23" x14ac:dyDescent="0.2">
      <c r="A4" s="23"/>
      <c r="B4" s="31"/>
      <c r="C4" s="26">
        <v>29.304161884117601</v>
      </c>
      <c r="D4" s="23"/>
      <c r="E4" s="29"/>
      <c r="F4" s="28"/>
      <c r="G4" s="29"/>
      <c r="H4" s="29"/>
      <c r="I4" s="29"/>
      <c r="J4" s="23"/>
      <c r="K4" s="30"/>
      <c r="L4" s="30"/>
      <c r="M4" s="23"/>
      <c r="N4" s="31"/>
      <c r="O4" s="26">
        <v>29.304161884117601</v>
      </c>
      <c r="P4" s="23"/>
      <c r="Q4" s="29"/>
      <c r="R4" s="28"/>
      <c r="S4" s="29"/>
      <c r="T4" s="29"/>
      <c r="U4" s="29"/>
      <c r="V4" s="23"/>
      <c r="W4" s="30"/>
    </row>
    <row r="5" spans="1:23" x14ac:dyDescent="0.2">
      <c r="A5" s="23"/>
      <c r="B5" s="31" t="s">
        <v>15</v>
      </c>
      <c r="C5" s="26">
        <v>29.097528788994701</v>
      </c>
      <c r="D5" s="23"/>
      <c r="E5" s="27">
        <f>AVERAGE(C5:C7)</f>
        <v>29.172137907751164</v>
      </c>
      <c r="F5" s="28">
        <f>STDEV(C5:C6)</f>
        <v>0.10894066179323815</v>
      </c>
      <c r="G5" s="29">
        <f t="shared" ref="G5:G8" si="0">E5-$E$2</f>
        <v>-0.1849232936374996</v>
      </c>
      <c r="H5" s="29">
        <f t="shared" ref="H5:H8" si="1">2^-G5</f>
        <v>1.1367565316497976</v>
      </c>
      <c r="I5" s="29">
        <f>H5/H19</f>
        <v>1.4280656534966545</v>
      </c>
      <c r="J5" s="23">
        <f>SQRT(F5^2+F19^2)</f>
        <v>0.13713255348562828</v>
      </c>
      <c r="K5" s="30">
        <f t="shared" ref="K5:K8" si="2">LN(2)*J5*I5</f>
        <v>0.1357419856995204</v>
      </c>
      <c r="L5" s="30"/>
      <c r="M5" s="23"/>
      <c r="N5" s="31" t="s">
        <v>15</v>
      </c>
      <c r="O5" s="26">
        <v>29.097528788994701</v>
      </c>
      <c r="P5" s="23"/>
      <c r="Q5" s="27">
        <f>AVERAGE(O5:O7)</f>
        <v>29.172137907751164</v>
      </c>
      <c r="R5" s="28">
        <f>STDEV(O5:O6)</f>
        <v>0.10894066179323815</v>
      </c>
      <c r="S5" s="29">
        <f t="shared" ref="S5" si="3">Q5-$E$2</f>
        <v>-0.1849232936374996</v>
      </c>
      <c r="T5" s="29">
        <f t="shared" ref="T5" si="4">2^-S5</f>
        <v>1.1367565316497976</v>
      </c>
      <c r="U5" s="29">
        <f>T5/T19</f>
        <v>1.0011485947727197</v>
      </c>
      <c r="V5" s="23">
        <f>SQRT(R5^2+R19^2)</f>
        <v>0.10901901486482644</v>
      </c>
      <c r="W5" s="30">
        <f t="shared" ref="W5" si="5">LN(2)*V5*U5</f>
        <v>7.565301774945761E-2</v>
      </c>
    </row>
    <row r="6" spans="1:23" x14ac:dyDescent="0.2">
      <c r="A6" s="23"/>
      <c r="B6" s="31"/>
      <c r="C6" s="26">
        <v>29.251594150396599</v>
      </c>
      <c r="D6" s="23"/>
      <c r="E6" s="27"/>
      <c r="F6" s="28"/>
      <c r="G6" s="29"/>
      <c r="H6" s="29"/>
      <c r="I6" s="29"/>
      <c r="J6" s="23"/>
      <c r="K6" s="30"/>
      <c r="L6" s="30"/>
      <c r="M6" s="23"/>
      <c r="N6" s="31"/>
      <c r="O6" s="26">
        <v>29.251594150396599</v>
      </c>
      <c r="P6" s="23"/>
      <c r="Q6" s="27"/>
      <c r="R6" s="28"/>
      <c r="S6" s="29"/>
      <c r="T6" s="29"/>
      <c r="U6" s="29"/>
      <c r="V6" s="23"/>
      <c r="W6" s="30"/>
    </row>
    <row r="7" spans="1:23" x14ac:dyDescent="0.2">
      <c r="A7" s="23"/>
      <c r="B7" s="31"/>
      <c r="C7" s="26">
        <v>29.1672907838622</v>
      </c>
      <c r="D7" s="23"/>
      <c r="E7" s="27"/>
      <c r="F7" s="28"/>
      <c r="G7" s="29"/>
      <c r="H7" s="29"/>
      <c r="I7" s="29"/>
      <c r="J7" s="23"/>
      <c r="K7" s="30"/>
      <c r="L7" s="23"/>
      <c r="M7" s="23"/>
      <c r="N7" s="31"/>
      <c r="O7" s="26">
        <v>29.1672907838622</v>
      </c>
      <c r="P7" s="23"/>
      <c r="Q7" s="27"/>
      <c r="R7" s="28"/>
      <c r="S7" s="29"/>
      <c r="T7" s="29"/>
      <c r="U7" s="29"/>
      <c r="V7" s="23"/>
      <c r="W7" s="30"/>
    </row>
    <row r="8" spans="1:23" x14ac:dyDescent="0.2">
      <c r="A8" s="23"/>
      <c r="B8" s="31" t="s">
        <v>149</v>
      </c>
      <c r="C8" s="26">
        <v>28.725442253284299</v>
      </c>
      <c r="D8" s="23"/>
      <c r="E8" s="27">
        <f>AVERAGE(C8:C10)</f>
        <v>28.659911849392667</v>
      </c>
      <c r="F8" s="28">
        <f>STDEV(C8:C9)</f>
        <v>8.5911718508781779E-2</v>
      </c>
      <c r="G8" s="29">
        <f t="shared" si="0"/>
        <v>-0.69714935199599637</v>
      </c>
      <c r="H8" s="29">
        <f t="shared" si="1"/>
        <v>1.6212980725856512</v>
      </c>
      <c r="I8" s="29">
        <f>H8/H22</f>
        <v>1.8331687030066468</v>
      </c>
      <c r="J8" s="23">
        <f>SQRT(F8^2+F22^2)</f>
        <v>0.32793712993975166</v>
      </c>
      <c r="K8" s="30">
        <f t="shared" si="2"/>
        <v>0.41669518929582644</v>
      </c>
      <c r="L8" s="23"/>
      <c r="M8" s="23"/>
      <c r="N8" s="31" t="s">
        <v>149</v>
      </c>
      <c r="O8" s="26">
        <v>28.725442253284299</v>
      </c>
      <c r="P8" s="23"/>
      <c r="Q8" s="27">
        <f>AVERAGE(O8:O10)</f>
        <v>28.659911849392667</v>
      </c>
      <c r="R8" s="28">
        <f>STDEV(O8:O9)</f>
        <v>8.5911718508781779E-2</v>
      </c>
      <c r="S8" s="29">
        <f t="shared" ref="S8" si="6">Q8-$E$2</f>
        <v>-0.69714935199599637</v>
      </c>
      <c r="T8" s="29">
        <f t="shared" ref="T8" si="7">2^-S8</f>
        <v>1.6212980725856512</v>
      </c>
      <c r="U8" s="29">
        <f>T8/T22</f>
        <v>1.8737962077344139</v>
      </c>
      <c r="V8" s="23">
        <f>SQRT(R8^2+R22^2)</f>
        <v>0.10424857103012367</v>
      </c>
      <c r="W8" s="30">
        <f t="shared" ref="W8" si="8">LN(2)*V8*U8</f>
        <v>0.13539977023668978</v>
      </c>
    </row>
    <row r="9" spans="1:23" x14ac:dyDescent="0.2">
      <c r="A9" s="23"/>
      <c r="B9" s="23"/>
      <c r="C9" s="26">
        <v>28.603944735802401</v>
      </c>
      <c r="D9" s="23"/>
      <c r="E9" s="23"/>
      <c r="F9" s="32"/>
      <c r="G9" s="23"/>
      <c r="H9" s="23"/>
      <c r="I9" s="23"/>
      <c r="J9" s="33"/>
      <c r="K9" s="23"/>
      <c r="L9" s="23"/>
      <c r="M9" s="23"/>
      <c r="N9" s="23"/>
      <c r="O9" s="26">
        <v>28.603944735802401</v>
      </c>
      <c r="P9" s="23"/>
      <c r="Q9" s="23"/>
      <c r="R9" s="32"/>
      <c r="S9" s="23"/>
      <c r="T9" s="23"/>
      <c r="U9" s="23"/>
      <c r="V9" s="33"/>
      <c r="W9" s="23"/>
    </row>
    <row r="10" spans="1:23" x14ac:dyDescent="0.2">
      <c r="A10" s="23"/>
      <c r="B10" s="23"/>
      <c r="C10" s="26">
        <v>28.650348559091299</v>
      </c>
      <c r="D10" s="23"/>
      <c r="E10" s="23"/>
      <c r="F10" s="32"/>
      <c r="G10" s="23"/>
      <c r="H10" s="23"/>
      <c r="I10" s="23"/>
      <c r="J10" s="33"/>
      <c r="K10" s="23"/>
      <c r="L10" s="23"/>
      <c r="M10" s="23"/>
      <c r="N10" s="23"/>
      <c r="O10" s="26">
        <v>28.650348559091299</v>
      </c>
      <c r="P10" s="23"/>
      <c r="Q10" s="23"/>
      <c r="R10" s="32"/>
      <c r="S10" s="23"/>
      <c r="T10" s="23"/>
      <c r="U10" s="23"/>
      <c r="V10" s="33"/>
      <c r="W10" s="23"/>
    </row>
    <row r="11" spans="1:23" x14ac:dyDescent="0.2">
      <c r="A11" s="23"/>
      <c r="B11" s="31" t="s">
        <v>148</v>
      </c>
      <c r="C11" s="26">
        <v>28.333265837599399</v>
      </c>
      <c r="D11" s="23"/>
      <c r="E11" s="27">
        <f>AVERAGE(C11:C13)</f>
        <v>28.422364603392797</v>
      </c>
      <c r="F11" s="28">
        <f>STDEV(C11:C12)</f>
        <v>2.2406328894152418E-2</v>
      </c>
      <c r="G11" s="29">
        <f t="shared" ref="G11" si="9">E11-$E$2</f>
        <v>-0.9346965979958668</v>
      </c>
      <c r="H11" s="29">
        <f t="shared" ref="H11" si="10">2^-G11</f>
        <v>1.9114886025727789</v>
      </c>
      <c r="I11" s="29">
        <f>H11/H25</f>
        <v>2.2066038169326547</v>
      </c>
      <c r="J11" s="23">
        <f>SQRT(F11^2+F25^2)</f>
        <v>0.21841517581229361</v>
      </c>
      <c r="K11" s="30">
        <f t="shared" ref="K11" si="11">LN(2)*J11*I11</f>
        <v>0.33406627663075017</v>
      </c>
      <c r="L11" s="23"/>
      <c r="M11" s="23"/>
      <c r="N11" s="31" t="s">
        <v>148</v>
      </c>
      <c r="O11" s="26">
        <v>28.333265837599399</v>
      </c>
      <c r="P11" s="23"/>
      <c r="Q11" s="27">
        <f>AVERAGE(O11:O13)</f>
        <v>28.422364603392797</v>
      </c>
      <c r="R11" s="28">
        <f>STDEV(O11:O12)</f>
        <v>2.2406328894152418E-2</v>
      </c>
      <c r="S11" s="29">
        <f t="shared" ref="S11" si="12">Q11-$E$2</f>
        <v>-0.9346965979958668</v>
      </c>
      <c r="T11" s="29">
        <f t="shared" ref="T11" si="13">2^-S11</f>
        <v>1.9114886025727789</v>
      </c>
      <c r="U11" s="29">
        <f>T11/T25</f>
        <v>2.3190619052886805</v>
      </c>
      <c r="V11" s="23">
        <f>SQRT(R11^2+R25^2)</f>
        <v>0.21742487750535885</v>
      </c>
      <c r="W11" s="30">
        <f t="shared" ref="W11" si="14">LN(2)*V11*U11</f>
        <v>0.34949988486412403</v>
      </c>
    </row>
    <row r="12" spans="1:23" x14ac:dyDescent="0.2">
      <c r="A12" s="23"/>
      <c r="B12" s="23"/>
      <c r="C12" s="26">
        <v>28.364953171804501</v>
      </c>
      <c r="D12" s="23"/>
      <c r="E12" s="23"/>
      <c r="F12" s="32"/>
      <c r="G12" s="23"/>
      <c r="H12" s="23"/>
      <c r="I12" s="23"/>
      <c r="J12" s="33"/>
      <c r="K12" s="23"/>
      <c r="L12" s="23"/>
      <c r="M12" s="23"/>
      <c r="N12" s="23"/>
      <c r="O12" s="26">
        <v>28.364953171804501</v>
      </c>
      <c r="P12" s="23"/>
      <c r="Q12" s="23"/>
      <c r="R12" s="32"/>
      <c r="S12" s="23"/>
      <c r="T12" s="23"/>
      <c r="U12" s="23"/>
      <c r="V12" s="33"/>
      <c r="W12" s="23"/>
    </row>
    <row r="13" spans="1:23" x14ac:dyDescent="0.2">
      <c r="A13" s="23"/>
      <c r="B13" s="23"/>
      <c r="C13" s="26">
        <v>28.568874800774498</v>
      </c>
      <c r="D13" s="23"/>
      <c r="E13" s="23"/>
      <c r="F13" s="32"/>
      <c r="G13" s="23"/>
      <c r="H13" s="23"/>
      <c r="I13" s="23"/>
      <c r="J13" s="33"/>
      <c r="K13" s="23"/>
      <c r="L13" s="23"/>
      <c r="M13" s="23"/>
      <c r="N13" s="23"/>
      <c r="O13" s="26">
        <v>28.568874800774498</v>
      </c>
      <c r="P13" s="23"/>
      <c r="Q13" s="23"/>
      <c r="R13" s="32"/>
      <c r="S13" s="23"/>
      <c r="T13" s="23"/>
      <c r="U13" s="23"/>
      <c r="V13" s="33"/>
      <c r="W13" s="23"/>
    </row>
    <row r="14" spans="1:23" x14ac:dyDescent="0.2">
      <c r="A14" s="23"/>
      <c r="B14" s="23"/>
      <c r="C14" s="23"/>
      <c r="D14" s="23"/>
      <c r="E14" s="23"/>
      <c r="F14" s="32"/>
      <c r="G14" s="23"/>
      <c r="H14" s="23"/>
      <c r="I14" s="23"/>
      <c r="J14" s="33"/>
      <c r="K14" s="23"/>
      <c r="L14" s="23"/>
      <c r="M14" s="23"/>
      <c r="N14" s="23"/>
      <c r="O14" s="23"/>
      <c r="P14" s="23"/>
      <c r="Q14" s="23"/>
      <c r="R14" s="32"/>
      <c r="S14" s="23"/>
      <c r="T14" s="23"/>
      <c r="U14" s="23"/>
      <c r="V14" s="33"/>
      <c r="W14" s="23"/>
    </row>
    <row r="15" spans="1:23" x14ac:dyDescent="0.2">
      <c r="A15" s="20" t="s">
        <v>27</v>
      </c>
      <c r="B15" s="20" t="s">
        <v>138</v>
      </c>
      <c r="C15" s="23"/>
      <c r="D15" s="23"/>
      <c r="E15" s="23"/>
      <c r="F15" s="32"/>
      <c r="G15" s="23"/>
      <c r="H15" s="23"/>
      <c r="I15" s="23"/>
      <c r="J15" s="33"/>
      <c r="K15" s="23"/>
      <c r="L15" s="23"/>
      <c r="M15" s="20" t="s">
        <v>9</v>
      </c>
      <c r="N15" s="20" t="s">
        <v>138</v>
      </c>
      <c r="O15" s="23"/>
      <c r="P15" s="23"/>
      <c r="Q15" s="23"/>
      <c r="R15" s="32"/>
      <c r="S15" s="23"/>
      <c r="T15" s="23"/>
      <c r="U15" s="23"/>
      <c r="V15" s="33"/>
      <c r="W15" s="23"/>
    </row>
    <row r="16" spans="1:23" x14ac:dyDescent="0.2">
      <c r="A16" s="23"/>
      <c r="B16" s="34" t="s">
        <v>147</v>
      </c>
      <c r="C16" s="26">
        <v>18.327350137425299</v>
      </c>
      <c r="D16" s="23"/>
      <c r="E16" s="27">
        <f>AVERAGE(C16:C18)</f>
        <v>18.198479111689934</v>
      </c>
      <c r="F16" s="28">
        <f>STDEV(C16:C17)</f>
        <v>0.11994900723957796</v>
      </c>
      <c r="G16" s="35">
        <f>E16-$E$16</f>
        <v>0</v>
      </c>
      <c r="H16" s="29">
        <f>2^-G16</f>
        <v>1</v>
      </c>
      <c r="I16" s="29"/>
      <c r="J16" s="33"/>
      <c r="K16" s="23"/>
      <c r="L16" s="23"/>
      <c r="M16" s="23"/>
      <c r="N16" s="34" t="s">
        <v>147</v>
      </c>
      <c r="O16" s="26">
        <v>21.8905892854965</v>
      </c>
      <c r="P16" s="23"/>
      <c r="Q16" s="27">
        <f>AVERAGE(O16:O18)</f>
        <v>21.5951190499873</v>
      </c>
      <c r="R16" s="28">
        <f>STDEV(O16:O17)</f>
        <v>0.55649366856536731</v>
      </c>
      <c r="S16" s="35">
        <f>Q16-$Q$16</f>
        <v>0</v>
      </c>
      <c r="T16" s="35">
        <f>2^-S16</f>
        <v>1</v>
      </c>
      <c r="U16" s="29"/>
      <c r="V16" s="33"/>
      <c r="W16" s="23"/>
    </row>
    <row r="17" spans="1:23" x14ac:dyDescent="0.2">
      <c r="A17" s="23"/>
      <c r="B17" s="31"/>
      <c r="C17" s="26">
        <v>18.157716624593899</v>
      </c>
      <c r="D17" s="23"/>
      <c r="E17" s="27"/>
      <c r="F17" s="32"/>
      <c r="G17" s="35"/>
      <c r="H17" s="29"/>
      <c r="I17" s="23"/>
      <c r="J17" s="33"/>
      <c r="K17" s="23"/>
      <c r="L17" s="23"/>
      <c r="M17" s="23"/>
      <c r="N17" s="31"/>
      <c r="O17" s="26">
        <v>21.103588392036599</v>
      </c>
      <c r="P17" s="23"/>
      <c r="Q17" s="27"/>
      <c r="R17" s="32"/>
      <c r="S17" s="35"/>
      <c r="T17" s="29"/>
      <c r="U17" s="23"/>
      <c r="V17" s="33"/>
      <c r="W17" s="23"/>
    </row>
    <row r="18" spans="1:23" x14ac:dyDescent="0.2">
      <c r="A18" s="23"/>
      <c r="B18" s="31"/>
      <c r="C18" s="26">
        <v>18.110370573050599</v>
      </c>
      <c r="D18" s="23"/>
      <c r="E18" s="27"/>
      <c r="F18" s="28"/>
      <c r="G18" s="35"/>
      <c r="H18" s="29"/>
      <c r="I18" s="23"/>
      <c r="J18" s="33"/>
      <c r="K18" s="23"/>
      <c r="L18" s="23"/>
      <c r="M18" s="23"/>
      <c r="N18" s="31"/>
      <c r="O18" s="26">
        <v>21.791179472428801</v>
      </c>
      <c r="P18" s="23"/>
      <c r="Q18" s="27"/>
      <c r="R18" s="28"/>
      <c r="S18" s="35"/>
      <c r="T18" s="29"/>
      <c r="U18" s="23"/>
      <c r="V18" s="33"/>
      <c r="W18" s="23"/>
    </row>
    <row r="19" spans="1:23" x14ac:dyDescent="0.2">
      <c r="A19" s="23"/>
      <c r="B19" s="31" t="s">
        <v>15</v>
      </c>
      <c r="C19" s="26">
        <v>18.530049523668001</v>
      </c>
      <c r="D19" s="23"/>
      <c r="E19" s="27">
        <f>AVERAGE(C19:C21)</f>
        <v>18.5276181250082</v>
      </c>
      <c r="F19" s="28">
        <f>STDEV(C19:C20)</f>
        <v>8.3290272142309649E-2</v>
      </c>
      <c r="G19" s="35">
        <f t="shared" ref="G19:G22" si="15">E19-$E$16</f>
        <v>0.32913901331826523</v>
      </c>
      <c r="H19" s="29">
        <f t="shared" ref="H19:H22" si="16">2^-G19</f>
        <v>0.7960113940605047</v>
      </c>
      <c r="I19" s="29"/>
      <c r="J19" s="33"/>
      <c r="K19" s="23"/>
      <c r="L19" s="23"/>
      <c r="M19" s="23"/>
      <c r="N19" s="31" t="s">
        <v>15</v>
      </c>
      <c r="O19" s="26">
        <v>21.388843250497001</v>
      </c>
      <c r="P19" s="23"/>
      <c r="Q19" s="27">
        <f>AVERAGE(O19:O21)</f>
        <v>21.411851877408367</v>
      </c>
      <c r="R19" s="28">
        <f>STDEV(O19:O20)</f>
        <v>4.1325307196137364E-3</v>
      </c>
      <c r="S19" s="35">
        <f>Q19-$Q$16</f>
        <v>-0.18326717257893321</v>
      </c>
      <c r="T19" s="35">
        <f>2^-S19</f>
        <v>1.1354523570078661</v>
      </c>
      <c r="U19" s="29"/>
      <c r="V19" s="33"/>
      <c r="W19" s="23"/>
    </row>
    <row r="20" spans="1:23" x14ac:dyDescent="0.2">
      <c r="A20" s="23"/>
      <c r="B20" s="31"/>
      <c r="C20" s="26">
        <v>18.647839756145402</v>
      </c>
      <c r="D20" s="23"/>
      <c r="E20" s="29"/>
      <c r="F20" s="32"/>
      <c r="G20" s="35"/>
      <c r="H20" s="29"/>
      <c r="I20" s="23"/>
      <c r="J20" s="33"/>
      <c r="K20" s="23"/>
      <c r="L20" s="23"/>
      <c r="M20" s="23"/>
      <c r="N20" s="31"/>
      <c r="O20" s="26">
        <v>21.382998969506399</v>
      </c>
      <c r="P20" s="23"/>
      <c r="Q20" s="29"/>
      <c r="R20" s="32"/>
      <c r="S20" s="35"/>
      <c r="T20" s="29"/>
      <c r="U20" s="23"/>
      <c r="V20" s="33"/>
      <c r="W20" s="23"/>
    </row>
    <row r="21" spans="1:23" x14ac:dyDescent="0.2">
      <c r="A21" s="23"/>
      <c r="B21" s="31"/>
      <c r="C21" s="26">
        <v>18.4049650952112</v>
      </c>
      <c r="D21" s="23"/>
      <c r="E21" s="29"/>
      <c r="F21" s="28"/>
      <c r="G21" s="35"/>
      <c r="H21" s="29"/>
      <c r="I21" s="23"/>
      <c r="J21" s="33"/>
      <c r="K21" s="23"/>
      <c r="L21" s="23"/>
      <c r="M21" s="23"/>
      <c r="N21" s="31"/>
      <c r="O21" s="26">
        <v>21.463713412221701</v>
      </c>
      <c r="P21" s="23"/>
      <c r="Q21" s="29"/>
      <c r="R21" s="28"/>
      <c r="S21" s="35"/>
      <c r="T21" s="29"/>
      <c r="U21" s="23"/>
      <c r="V21" s="33"/>
      <c r="W21" s="23"/>
    </row>
    <row r="22" spans="1:23" x14ac:dyDescent="0.2">
      <c r="A22" s="23"/>
      <c r="B22" s="31" t="s">
        <v>149</v>
      </c>
      <c r="C22" s="26">
        <v>18.175152279423699</v>
      </c>
      <c r="D22" s="23"/>
      <c r="E22" s="27">
        <f>AVERAGE(C22:C24)</f>
        <v>18.375669320144301</v>
      </c>
      <c r="F22" s="28">
        <f>STDEV(C22:C23)</f>
        <v>0.31648370861071096</v>
      </c>
      <c r="G22" s="35">
        <f t="shared" si="15"/>
        <v>0.17719020845436617</v>
      </c>
      <c r="H22" s="29">
        <f t="shared" si="16"/>
        <v>0.8844238230374003</v>
      </c>
      <c r="I22" s="29"/>
      <c r="J22" s="33"/>
      <c r="K22" s="23"/>
      <c r="L22" s="23"/>
      <c r="M22" s="23"/>
      <c r="N22" s="31" t="s">
        <v>149</v>
      </c>
      <c r="O22" s="26">
        <v>21.681751099012601</v>
      </c>
      <c r="P22" s="23"/>
      <c r="Q22" s="27">
        <f>AVERAGE(O22:O24)</f>
        <v>21.803933753401168</v>
      </c>
      <c r="R22" s="28">
        <f>STDEV(O22:O23)</f>
        <v>5.9050327557860167E-2</v>
      </c>
      <c r="S22" s="35">
        <f>Q22-$Q$16</f>
        <v>0.20881470341386787</v>
      </c>
      <c r="T22" s="35">
        <f>2^-S22</f>
        <v>0.86524781397969874</v>
      </c>
      <c r="U22" s="29"/>
      <c r="V22" s="33"/>
      <c r="W22" s="23"/>
    </row>
    <row r="23" spans="1:23" x14ac:dyDescent="0.2">
      <c r="A23" s="20"/>
      <c r="B23" s="23"/>
      <c r="C23" s="26">
        <v>18.622727832411101</v>
      </c>
      <c r="D23" s="23"/>
      <c r="E23" s="29"/>
      <c r="F23" s="28"/>
      <c r="G23" s="23"/>
      <c r="H23" s="23"/>
      <c r="I23" s="23"/>
      <c r="J23" s="33"/>
      <c r="K23" s="23"/>
      <c r="L23" s="23"/>
      <c r="M23" s="20"/>
      <c r="N23" s="23"/>
      <c r="O23" s="26">
        <v>21.765260873107501</v>
      </c>
      <c r="P23" s="23"/>
      <c r="Q23" s="29"/>
      <c r="R23" s="28"/>
      <c r="S23" s="35"/>
      <c r="T23" s="23"/>
      <c r="U23" s="23"/>
      <c r="V23" s="33"/>
      <c r="W23" s="23"/>
    </row>
    <row r="24" spans="1:23" x14ac:dyDescent="0.2">
      <c r="A24" s="23"/>
      <c r="B24" s="23"/>
      <c r="C24" s="26">
        <v>18.329127848598102</v>
      </c>
      <c r="D24" s="23"/>
      <c r="E24" s="29"/>
      <c r="F24" s="28"/>
      <c r="G24" s="23"/>
      <c r="H24" s="23"/>
      <c r="I24" s="23"/>
      <c r="J24" s="33"/>
      <c r="K24" s="23"/>
      <c r="L24" s="23"/>
      <c r="M24" s="23"/>
      <c r="N24" s="23"/>
      <c r="O24" s="26">
        <v>21.964789288083399</v>
      </c>
      <c r="P24" s="23"/>
      <c r="Q24" s="29"/>
      <c r="R24" s="28"/>
      <c r="S24" s="35"/>
      <c r="T24" s="23"/>
      <c r="U24" s="23"/>
      <c r="V24" s="33"/>
      <c r="W24" s="23"/>
    </row>
    <row r="25" spans="1:23" x14ac:dyDescent="0.2">
      <c r="A25" s="23"/>
      <c r="B25" s="31" t="s">
        <v>148</v>
      </c>
      <c r="C25" s="26">
        <v>18.218583881574901</v>
      </c>
      <c r="D25" s="23"/>
      <c r="E25" s="27">
        <f>AVERAGE(C25:C27)</f>
        <v>18.405610138937035</v>
      </c>
      <c r="F25" s="28">
        <f>STDEV(C25:C26)</f>
        <v>0.21726284875836963</v>
      </c>
      <c r="G25" s="35">
        <f t="shared" ref="G25" si="17">E25-$E$16</f>
        <v>0.20713102724710097</v>
      </c>
      <c r="H25" s="29">
        <f t="shared" ref="H25" si="18">2^-G25</f>
        <v>0.86625817824873153</v>
      </c>
      <c r="I25" s="29"/>
      <c r="J25" s="33"/>
      <c r="K25" s="23"/>
      <c r="L25" s="23"/>
      <c r="M25" s="23"/>
      <c r="N25" s="31" t="s">
        <v>148</v>
      </c>
      <c r="O25" s="26">
        <v>21.9731623372451</v>
      </c>
      <c r="P25" s="23"/>
      <c r="Q25" s="27">
        <f>AVERAGE(O25:O27)</f>
        <v>21.873963783946433</v>
      </c>
      <c r="R25" s="28">
        <f>STDEV(O25:O26)</f>
        <v>0.21626727395449219</v>
      </c>
      <c r="S25" s="35">
        <f>Q25-$Q$16</f>
        <v>0.2788447339591329</v>
      </c>
      <c r="T25" s="35">
        <f>2^-S25</f>
        <v>0.82425078787831396</v>
      </c>
      <c r="U25" s="29"/>
      <c r="V25" s="33"/>
      <c r="W25" s="23"/>
    </row>
    <row r="26" spans="1:23" x14ac:dyDescent="0.2">
      <c r="A26" s="20"/>
      <c r="B26" s="23"/>
      <c r="C26" s="26">
        <v>18.525839948888802</v>
      </c>
      <c r="D26" s="23"/>
      <c r="E26" s="29"/>
      <c r="F26" s="28"/>
      <c r="G26" s="23"/>
      <c r="H26" s="23"/>
      <c r="I26" s="23"/>
      <c r="J26" s="33"/>
      <c r="K26" s="23"/>
      <c r="L26" s="23"/>
      <c r="M26" s="20"/>
      <c r="N26" s="23"/>
      <c r="O26" s="26">
        <v>21.667314225321199</v>
      </c>
      <c r="P26" s="23"/>
      <c r="Q26" s="29"/>
      <c r="R26" s="28"/>
      <c r="S26" s="23"/>
      <c r="T26" s="23"/>
      <c r="U26" s="23"/>
      <c r="V26" s="33"/>
      <c r="W26" s="23"/>
    </row>
    <row r="27" spans="1:23" x14ac:dyDescent="0.2">
      <c r="A27" s="23"/>
      <c r="B27" s="23"/>
      <c r="C27" s="26">
        <v>18.4724065863474</v>
      </c>
      <c r="D27" s="23"/>
      <c r="E27" s="29"/>
      <c r="F27" s="28"/>
      <c r="G27" s="23"/>
      <c r="H27" s="23"/>
      <c r="I27" s="23"/>
      <c r="J27" s="33"/>
      <c r="K27" s="23"/>
      <c r="L27" s="23"/>
      <c r="M27" s="23"/>
      <c r="N27" s="23"/>
      <c r="O27" s="26">
        <v>21.981414789273</v>
      </c>
      <c r="P27" s="23"/>
      <c r="Q27" s="29"/>
      <c r="R27" s="28"/>
      <c r="S27" s="23"/>
      <c r="T27" s="23"/>
      <c r="U27" s="23"/>
      <c r="V27" s="33"/>
      <c r="W27" s="23"/>
    </row>
    <row r="28" spans="1:23" x14ac:dyDescent="0.2">
      <c r="A28" s="23"/>
      <c r="B28" s="36"/>
      <c r="C28" s="33"/>
      <c r="D28" s="23"/>
      <c r="E28" s="27"/>
      <c r="F28" s="28"/>
      <c r="G28" s="29"/>
      <c r="H28" s="29"/>
      <c r="I28" s="29"/>
      <c r="J28" s="23"/>
      <c r="K28" s="23"/>
      <c r="L28" s="23"/>
    </row>
    <row r="29" spans="1:23" x14ac:dyDescent="0.2">
      <c r="A29" s="23"/>
      <c r="B29" s="36"/>
      <c r="C29" s="33"/>
      <c r="D29" s="23"/>
      <c r="E29" s="29"/>
      <c r="F29" s="28"/>
      <c r="G29" s="23"/>
      <c r="H29" s="23"/>
      <c r="I29" s="23"/>
      <c r="J29" s="23"/>
      <c r="K29" s="23"/>
      <c r="L29" s="2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EA54C9-A0DD-3341-86CE-1F158DA14490}">
  <dimension ref="A1:W29"/>
  <sheetViews>
    <sheetView workbookViewId="0">
      <selection activeCell="U2" sqref="U2:U11"/>
    </sheetView>
  </sheetViews>
  <sheetFormatPr baseColWidth="10" defaultColWidth="8.75" defaultRowHeight="16" x14ac:dyDescent="0.15"/>
  <cols>
    <col min="1" max="2" width="8.75" style="24"/>
    <col min="3" max="3" width="9.5" style="24" bestFit="1" customWidth="1"/>
    <col min="4" max="4" width="8.75" style="24"/>
    <col min="5" max="5" width="9.5" style="24" bestFit="1" customWidth="1"/>
    <col min="6" max="6" width="9" style="24" bestFit="1" customWidth="1"/>
    <col min="7" max="7" width="9.5" style="24" bestFit="1" customWidth="1"/>
    <col min="8" max="8" width="9" style="24" bestFit="1" customWidth="1"/>
    <col min="9" max="9" width="22" style="24" customWidth="1"/>
    <col min="10" max="11" width="9" style="24" bestFit="1" customWidth="1"/>
    <col min="12" max="14" width="8.75" style="24"/>
    <col min="15" max="15" width="9.5" style="24" bestFit="1" customWidth="1"/>
    <col min="16" max="16" width="8.75" style="24"/>
    <col min="17" max="17" width="9.5" style="24" bestFit="1" customWidth="1"/>
    <col min="18" max="18" width="9" style="24" bestFit="1" customWidth="1"/>
    <col min="19" max="19" width="9.5" style="24" bestFit="1" customWidth="1"/>
    <col min="20" max="20" width="9" style="24" bestFit="1" customWidth="1"/>
    <col min="21" max="21" width="25" style="24" customWidth="1"/>
    <col min="22" max="23" width="9" style="24" bestFit="1" customWidth="1"/>
    <col min="24" max="16384" width="8.75" style="24"/>
  </cols>
  <sheetData>
    <row r="1" spans="1:23" x14ac:dyDescent="0.2">
      <c r="A1" s="19" t="s">
        <v>66</v>
      </c>
      <c r="B1" s="20" t="s">
        <v>138</v>
      </c>
      <c r="C1" s="20" t="s">
        <v>139</v>
      </c>
      <c r="D1" s="20"/>
      <c r="E1" s="20" t="s">
        <v>140</v>
      </c>
      <c r="F1" s="21" t="s">
        <v>141</v>
      </c>
      <c r="G1" s="20" t="s">
        <v>142</v>
      </c>
      <c r="H1" s="20" t="s">
        <v>143</v>
      </c>
      <c r="I1" s="22" t="s">
        <v>144</v>
      </c>
      <c r="J1" s="20" t="s">
        <v>145</v>
      </c>
      <c r="K1" s="22" t="s">
        <v>146</v>
      </c>
      <c r="L1" s="23"/>
      <c r="M1" s="19" t="s">
        <v>79</v>
      </c>
      <c r="N1" s="20" t="s">
        <v>138</v>
      </c>
      <c r="O1" s="20" t="s">
        <v>139</v>
      </c>
      <c r="P1" s="20"/>
      <c r="Q1" s="20" t="s">
        <v>140</v>
      </c>
      <c r="R1" s="21" t="s">
        <v>141</v>
      </c>
      <c r="S1" s="20" t="s">
        <v>142</v>
      </c>
      <c r="T1" s="20" t="s">
        <v>143</v>
      </c>
      <c r="U1" s="22" t="s">
        <v>144</v>
      </c>
      <c r="V1" s="20" t="s">
        <v>145</v>
      </c>
      <c r="W1" s="22" t="s">
        <v>146</v>
      </c>
    </row>
    <row r="2" spans="1:23" x14ac:dyDescent="0.2">
      <c r="A2" s="23"/>
      <c r="B2" s="25" t="s">
        <v>147</v>
      </c>
      <c r="C2" s="26">
        <v>25.291793385845502</v>
      </c>
      <c r="D2" s="23"/>
      <c r="E2" s="27">
        <f>AVERAGE(C2:C4)</f>
        <v>25.28720725093957</v>
      </c>
      <c r="F2" s="28">
        <f>STDEV(C2:C3)</f>
        <v>4.671250279770188E-2</v>
      </c>
      <c r="G2" s="29">
        <f>E2-$E$2</f>
        <v>0</v>
      </c>
      <c r="H2" s="29">
        <f>2^-G2</f>
        <v>1</v>
      </c>
      <c r="I2" s="29">
        <f>H2/H16</f>
        <v>1</v>
      </c>
      <c r="J2" s="23">
        <f>SQRT(F2^2+F16^2)</f>
        <v>0.12872382163137339</v>
      </c>
      <c r="K2" s="30">
        <f>LN(2)*J2*I2</f>
        <v>8.9224554034687764E-2</v>
      </c>
      <c r="L2" s="30"/>
      <c r="M2" s="23"/>
      <c r="N2" s="25" t="s">
        <v>147</v>
      </c>
      <c r="O2" s="26">
        <v>25.291793385845502</v>
      </c>
      <c r="P2" s="23"/>
      <c r="Q2" s="27">
        <f>AVERAGE(O2:O4)</f>
        <v>25.28720725093957</v>
      </c>
      <c r="R2" s="28">
        <f>STDEV(O2:O3)</f>
        <v>4.671250279770188E-2</v>
      </c>
      <c r="S2" s="29">
        <f>Q2-$E$2</f>
        <v>0</v>
      </c>
      <c r="T2" s="29">
        <f>2^-S2</f>
        <v>1</v>
      </c>
      <c r="U2" s="29">
        <f>T2/T16</f>
        <v>1</v>
      </c>
      <c r="V2" s="23">
        <f>SQRT(R2^2+R16^2)</f>
        <v>0.55845076870836718</v>
      </c>
      <c r="W2" s="30">
        <f>LN(2)*V2*U2</f>
        <v>0.38708857581173883</v>
      </c>
    </row>
    <row r="3" spans="1:23" x14ac:dyDescent="0.2">
      <c r="A3" s="23"/>
      <c r="B3" s="31"/>
      <c r="C3" s="26">
        <v>25.2257319308566</v>
      </c>
      <c r="D3" s="23"/>
      <c r="E3" s="29"/>
      <c r="F3" s="32"/>
      <c r="G3" s="29"/>
      <c r="H3" s="29"/>
      <c r="I3" s="29"/>
      <c r="J3" s="23"/>
      <c r="K3" s="30"/>
      <c r="L3" s="30"/>
      <c r="M3" s="23"/>
      <c r="N3" s="31"/>
      <c r="O3" s="26">
        <v>25.2257319308566</v>
      </c>
      <c r="P3" s="23"/>
      <c r="Q3" s="29"/>
      <c r="R3" s="32"/>
      <c r="S3" s="29"/>
      <c r="T3" s="29"/>
      <c r="U3" s="29"/>
      <c r="V3" s="23"/>
      <c r="W3" s="30"/>
    </row>
    <row r="4" spans="1:23" x14ac:dyDescent="0.2">
      <c r="A4" s="23"/>
      <c r="B4" s="31"/>
      <c r="C4" s="26">
        <v>25.344096436116601</v>
      </c>
      <c r="D4" s="23"/>
      <c r="E4" s="29"/>
      <c r="F4" s="28"/>
      <c r="G4" s="29"/>
      <c r="H4" s="29"/>
      <c r="I4" s="29"/>
      <c r="J4" s="23"/>
      <c r="K4" s="30"/>
      <c r="L4" s="30"/>
      <c r="M4" s="23"/>
      <c r="N4" s="31"/>
      <c r="O4" s="26">
        <v>25.344096436116601</v>
      </c>
      <c r="P4" s="23"/>
      <c r="Q4" s="29"/>
      <c r="R4" s="28"/>
      <c r="S4" s="29"/>
      <c r="T4" s="29"/>
      <c r="U4" s="29"/>
      <c r="V4" s="23"/>
      <c r="W4" s="30"/>
    </row>
    <row r="5" spans="1:23" x14ac:dyDescent="0.2">
      <c r="A5" s="23"/>
      <c r="B5" s="31" t="s">
        <v>15</v>
      </c>
      <c r="C5" s="26">
        <v>26.273532458667599</v>
      </c>
      <c r="D5" s="23"/>
      <c r="E5" s="27">
        <f>AVERAGE(C5:C7)</f>
        <v>26.219163624081066</v>
      </c>
      <c r="F5" s="28">
        <f>STDEV(C5:C6)</f>
        <v>7.0461378513926018E-2</v>
      </c>
      <c r="G5" s="29">
        <f t="shared" ref="G5:G8" si="0">E5-$E$2</f>
        <v>0.93195637314149593</v>
      </c>
      <c r="H5" s="29">
        <f t="shared" ref="H5:H8" si="1">2^-G5</f>
        <v>0.52414708763971973</v>
      </c>
      <c r="I5" s="29">
        <f>H5/H19</f>
        <v>0.65846681536304663</v>
      </c>
      <c r="J5" s="23">
        <f>SQRT(F5^2+F19^2)</f>
        <v>0.10909663283356988</v>
      </c>
      <c r="K5" s="30">
        <f t="shared" ref="K5:K8" si="2">LN(2)*J5*I5</f>
        <v>4.9793276023523271E-2</v>
      </c>
      <c r="L5" s="30"/>
      <c r="M5" s="23"/>
      <c r="N5" s="31" t="s">
        <v>15</v>
      </c>
      <c r="O5" s="26">
        <v>26.273532458667599</v>
      </c>
      <c r="P5" s="23"/>
      <c r="Q5" s="27">
        <f>AVERAGE(O5:O7)</f>
        <v>26.219163624081066</v>
      </c>
      <c r="R5" s="28">
        <f>STDEV(O5:O6)</f>
        <v>7.0461378513926018E-2</v>
      </c>
      <c r="S5" s="29">
        <f t="shared" ref="S5" si="3">Q5-$E$2</f>
        <v>0.93195637314149593</v>
      </c>
      <c r="T5" s="29">
        <f t="shared" ref="T5" si="4">2^-S5</f>
        <v>0.52414708763971973</v>
      </c>
      <c r="U5" s="29">
        <f>T5/T19</f>
        <v>0.46161962182274868</v>
      </c>
      <c r="V5" s="23">
        <f>SQRT(R5^2+R19^2)</f>
        <v>7.058246008911355E-2</v>
      </c>
      <c r="W5" s="30">
        <f t="shared" ref="W5" si="5">LN(2)*V5*U5</f>
        <v>2.2584293707406965E-2</v>
      </c>
    </row>
    <row r="6" spans="1:23" x14ac:dyDescent="0.2">
      <c r="A6" s="23"/>
      <c r="B6" s="31"/>
      <c r="C6" s="26">
        <v>26.173885021549701</v>
      </c>
      <c r="D6" s="23"/>
      <c r="E6" s="27"/>
      <c r="F6" s="28"/>
      <c r="G6" s="29"/>
      <c r="H6" s="29"/>
      <c r="I6" s="29"/>
      <c r="J6" s="23"/>
      <c r="K6" s="30"/>
      <c r="L6" s="30"/>
      <c r="M6" s="23"/>
      <c r="N6" s="31"/>
      <c r="O6" s="26">
        <v>26.173885021549701</v>
      </c>
      <c r="P6" s="23"/>
      <c r="Q6" s="27"/>
      <c r="R6" s="28"/>
      <c r="S6" s="29"/>
      <c r="T6" s="29"/>
      <c r="U6" s="29"/>
      <c r="V6" s="23"/>
      <c r="W6" s="30"/>
    </row>
    <row r="7" spans="1:23" x14ac:dyDescent="0.2">
      <c r="A7" s="23"/>
      <c r="B7" s="31"/>
      <c r="C7" s="26">
        <v>26.210073392025901</v>
      </c>
      <c r="D7" s="23"/>
      <c r="E7" s="27"/>
      <c r="F7" s="28"/>
      <c r="G7" s="29"/>
      <c r="H7" s="29"/>
      <c r="I7" s="29"/>
      <c r="J7" s="23"/>
      <c r="K7" s="30"/>
      <c r="L7" s="23"/>
      <c r="M7" s="23"/>
      <c r="N7" s="31"/>
      <c r="O7" s="26">
        <v>26.210073392025901</v>
      </c>
      <c r="P7" s="23"/>
      <c r="Q7" s="27"/>
      <c r="R7" s="28"/>
      <c r="S7" s="29"/>
      <c r="T7" s="29"/>
      <c r="U7" s="29"/>
      <c r="V7" s="23"/>
      <c r="W7" s="30"/>
    </row>
    <row r="8" spans="1:23" x14ac:dyDescent="0.2">
      <c r="A8" s="23"/>
      <c r="B8" s="31" t="s">
        <v>149</v>
      </c>
      <c r="C8" s="26">
        <v>25.533423514221798</v>
      </c>
      <c r="D8" s="23"/>
      <c r="E8" s="27">
        <f>AVERAGE(C8:C10)</f>
        <v>25.582609123460831</v>
      </c>
      <c r="F8" s="28">
        <f>STDEV(C8:C9)</f>
        <v>0.13281390784806213</v>
      </c>
      <c r="G8" s="29">
        <f t="shared" si="0"/>
        <v>0.2954018725212606</v>
      </c>
      <c r="H8" s="29">
        <f t="shared" si="1"/>
        <v>0.81484532007720345</v>
      </c>
      <c r="I8" s="29">
        <f>H8/H22</f>
        <v>0.92132900409529728</v>
      </c>
      <c r="J8" s="23">
        <f>SQRT(F8^2+F22^2)</f>
        <v>0.34322219032845608</v>
      </c>
      <c r="K8" s="30">
        <f t="shared" si="2"/>
        <v>0.21918738876642527</v>
      </c>
      <c r="L8" s="23"/>
      <c r="M8" s="23"/>
      <c r="N8" s="31" t="s">
        <v>149</v>
      </c>
      <c r="O8" s="26">
        <v>25.533423514221798</v>
      </c>
      <c r="P8" s="23"/>
      <c r="Q8" s="27">
        <f>AVERAGE(O8:O10)</f>
        <v>25.582609123460831</v>
      </c>
      <c r="R8" s="28">
        <f>STDEV(O8:O9)</f>
        <v>0.13281390784806213</v>
      </c>
      <c r="S8" s="29">
        <f t="shared" ref="S8" si="6">Q8-$E$2</f>
        <v>0.2954018725212606</v>
      </c>
      <c r="T8" s="29">
        <f t="shared" ref="T8" si="7">2^-S8</f>
        <v>0.81484532007720345</v>
      </c>
      <c r="U8" s="29">
        <f>T8/T22</f>
        <v>0.94174790957209176</v>
      </c>
      <c r="V8" s="23">
        <f>SQRT(R8^2+R22^2)</f>
        <v>0.14534949364398941</v>
      </c>
      <c r="W8" s="30">
        <f t="shared" ref="W8" si="8">LN(2)*V8*U8</f>
        <v>9.4879775640071801E-2</v>
      </c>
    </row>
    <row r="9" spans="1:23" x14ac:dyDescent="0.2">
      <c r="A9" s="23"/>
      <c r="B9" s="23"/>
      <c r="C9" s="26">
        <v>25.721250743972298</v>
      </c>
      <c r="D9" s="23"/>
      <c r="E9" s="23"/>
      <c r="F9" s="32"/>
      <c r="G9" s="23"/>
      <c r="H9" s="23"/>
      <c r="I9" s="23"/>
      <c r="J9" s="33"/>
      <c r="K9" s="23"/>
      <c r="L9" s="23"/>
      <c r="M9" s="23"/>
      <c r="N9" s="23"/>
      <c r="O9" s="26">
        <v>25.721250743972298</v>
      </c>
      <c r="P9" s="23"/>
      <c r="Q9" s="23"/>
      <c r="R9" s="32"/>
      <c r="S9" s="23"/>
      <c r="T9" s="23"/>
      <c r="U9" s="23"/>
      <c r="V9" s="33"/>
      <c r="W9" s="23"/>
    </row>
    <row r="10" spans="1:23" x14ac:dyDescent="0.2">
      <c r="A10" s="23"/>
      <c r="B10" s="23"/>
      <c r="C10" s="26">
        <v>25.493153112188399</v>
      </c>
      <c r="D10" s="23"/>
      <c r="E10" s="23"/>
      <c r="F10" s="32"/>
      <c r="G10" s="23"/>
      <c r="H10" s="23"/>
      <c r="I10" s="23"/>
      <c r="J10" s="33"/>
      <c r="K10" s="23"/>
      <c r="L10" s="23"/>
      <c r="M10" s="23"/>
      <c r="N10" s="23"/>
      <c r="O10" s="26">
        <v>25.493153112188399</v>
      </c>
      <c r="P10" s="23"/>
      <c r="Q10" s="23"/>
      <c r="R10" s="32"/>
      <c r="S10" s="23"/>
      <c r="T10" s="23"/>
      <c r="U10" s="23"/>
      <c r="V10" s="33"/>
      <c r="W10" s="23"/>
    </row>
    <row r="11" spans="1:23" x14ac:dyDescent="0.2">
      <c r="A11" s="23"/>
      <c r="B11" s="31" t="s">
        <v>148</v>
      </c>
      <c r="C11" s="26">
        <v>25.605102807874498</v>
      </c>
      <c r="D11" s="23"/>
      <c r="E11" s="27">
        <f>AVERAGE(C11:C13)</f>
        <v>25.699118498618436</v>
      </c>
      <c r="F11" s="28">
        <f>STDEV(C11:C12)</f>
        <v>8.9666812988919917E-2</v>
      </c>
      <c r="G11" s="29">
        <f t="shared" ref="G11" si="9">E11-$E$2</f>
        <v>0.41191124767886578</v>
      </c>
      <c r="H11" s="29">
        <f t="shared" ref="H11" si="10">2^-G11</f>
        <v>0.75162697651543653</v>
      </c>
      <c r="I11" s="29">
        <f>H11/H25</f>
        <v>0.86767085770544894</v>
      </c>
      <c r="J11" s="23">
        <f>SQRT(F11^2+F25^2)</f>
        <v>0.23503889636013894</v>
      </c>
      <c r="K11" s="30">
        <f t="shared" ref="K11" si="11">LN(2)*J11*I11</f>
        <v>0.14135794122733092</v>
      </c>
      <c r="L11" s="23"/>
      <c r="M11" s="23"/>
      <c r="N11" s="31" t="s">
        <v>148</v>
      </c>
      <c r="O11" s="26">
        <v>25.605102807874498</v>
      </c>
      <c r="P11" s="23"/>
      <c r="Q11" s="27">
        <f>AVERAGE(O11:O13)</f>
        <v>25.699118498618436</v>
      </c>
      <c r="R11" s="28">
        <f>STDEV(O11:O12)</f>
        <v>8.9666812988919917E-2</v>
      </c>
      <c r="S11" s="29">
        <f t="shared" ref="S11" si="12">Q11-$E$2</f>
        <v>0.41191124767886578</v>
      </c>
      <c r="T11" s="29">
        <f t="shared" ref="T11" si="13">2^-S11</f>
        <v>0.75162697651543653</v>
      </c>
      <c r="U11" s="29">
        <f>T11/T25</f>
        <v>0.91189112290712293</v>
      </c>
      <c r="V11" s="23">
        <f>SQRT(R11^2+R25^2)</f>
        <v>0.23411892519678393</v>
      </c>
      <c r="W11" s="30">
        <f t="shared" ref="W11" si="14">LN(2)*V11*U11</f>
        <v>0.14798066364736001</v>
      </c>
    </row>
    <row r="12" spans="1:23" x14ac:dyDescent="0.2">
      <c r="A12" s="23"/>
      <c r="B12" s="23"/>
      <c r="C12" s="26">
        <v>25.731910830898201</v>
      </c>
      <c r="D12" s="23"/>
      <c r="E12" s="23"/>
      <c r="F12" s="32"/>
      <c r="G12" s="23"/>
      <c r="H12" s="23"/>
      <c r="I12" s="23"/>
      <c r="J12" s="33"/>
      <c r="K12" s="23"/>
      <c r="L12" s="23"/>
      <c r="M12" s="23"/>
      <c r="N12" s="23"/>
      <c r="O12" s="26">
        <v>25.731910830898201</v>
      </c>
      <c r="P12" s="23"/>
      <c r="Q12" s="23"/>
      <c r="R12" s="32"/>
      <c r="S12" s="23"/>
      <c r="T12" s="23"/>
      <c r="U12" s="23"/>
      <c r="V12" s="33"/>
      <c r="W12" s="23"/>
    </row>
    <row r="13" spans="1:23" x14ac:dyDescent="0.2">
      <c r="A13" s="23"/>
      <c r="B13" s="23"/>
      <c r="C13" s="26">
        <v>25.760341857082601</v>
      </c>
      <c r="D13" s="23"/>
      <c r="E13" s="23"/>
      <c r="F13" s="32"/>
      <c r="G13" s="23"/>
      <c r="H13" s="23"/>
      <c r="I13" s="23"/>
      <c r="J13" s="33"/>
      <c r="K13" s="23"/>
      <c r="L13" s="23"/>
      <c r="M13" s="23"/>
      <c r="N13" s="23"/>
      <c r="O13" s="26">
        <v>25.760341857082601</v>
      </c>
      <c r="P13" s="23"/>
      <c r="Q13" s="23"/>
      <c r="R13" s="32"/>
      <c r="S13" s="23"/>
      <c r="T13" s="23"/>
      <c r="U13" s="23"/>
      <c r="V13" s="33"/>
      <c r="W13" s="23"/>
    </row>
    <row r="14" spans="1:23" x14ac:dyDescent="0.2">
      <c r="A14" s="23"/>
      <c r="B14" s="23"/>
      <c r="C14" s="23"/>
      <c r="D14" s="23"/>
      <c r="E14" s="23"/>
      <c r="F14" s="32"/>
      <c r="G14" s="23"/>
      <c r="H14" s="23"/>
      <c r="I14" s="23"/>
      <c r="J14" s="33"/>
      <c r="K14" s="23"/>
      <c r="L14" s="23"/>
      <c r="M14" s="23"/>
      <c r="N14" s="23"/>
      <c r="O14" s="23"/>
      <c r="P14" s="23"/>
      <c r="Q14" s="23"/>
      <c r="R14" s="32"/>
      <c r="S14" s="23"/>
      <c r="T14" s="23"/>
      <c r="U14" s="23"/>
      <c r="V14" s="33"/>
      <c r="W14" s="23"/>
    </row>
    <row r="15" spans="1:23" x14ac:dyDescent="0.2">
      <c r="A15" s="20" t="s">
        <v>27</v>
      </c>
      <c r="B15" s="20" t="s">
        <v>138</v>
      </c>
      <c r="C15" s="23"/>
      <c r="D15" s="23"/>
      <c r="E15" s="23"/>
      <c r="F15" s="32"/>
      <c r="G15" s="23"/>
      <c r="H15" s="23"/>
      <c r="I15" s="23"/>
      <c r="J15" s="33"/>
      <c r="K15" s="23"/>
      <c r="L15" s="23"/>
      <c r="M15" s="20" t="s">
        <v>9</v>
      </c>
      <c r="N15" s="20" t="s">
        <v>138</v>
      </c>
      <c r="O15" s="23"/>
      <c r="P15" s="23"/>
      <c r="Q15" s="23"/>
      <c r="R15" s="32"/>
      <c r="S15" s="23"/>
      <c r="T15" s="23"/>
      <c r="U15" s="23"/>
      <c r="V15" s="33"/>
      <c r="W15" s="23"/>
    </row>
    <row r="16" spans="1:23" x14ac:dyDescent="0.2">
      <c r="A16" s="23"/>
      <c r="B16" s="34" t="s">
        <v>147</v>
      </c>
      <c r="C16" s="26">
        <v>18.327350137425299</v>
      </c>
      <c r="D16" s="23"/>
      <c r="E16" s="27">
        <f>AVERAGE(C16:C18)</f>
        <v>18.198479111689934</v>
      </c>
      <c r="F16" s="28">
        <f>STDEV(C16:C17)</f>
        <v>0.11994900723957796</v>
      </c>
      <c r="G16" s="35">
        <f>E16-$E$16</f>
        <v>0</v>
      </c>
      <c r="H16" s="29">
        <f>2^-G16</f>
        <v>1</v>
      </c>
      <c r="I16" s="29"/>
      <c r="J16" s="33"/>
      <c r="K16" s="23"/>
      <c r="L16" s="23"/>
      <c r="M16" s="23"/>
      <c r="N16" s="34" t="s">
        <v>147</v>
      </c>
      <c r="O16" s="26">
        <v>21.8905892854965</v>
      </c>
      <c r="P16" s="23"/>
      <c r="Q16" s="27">
        <f>AVERAGE(O16:O18)</f>
        <v>21.5951190499873</v>
      </c>
      <c r="R16" s="28">
        <f>STDEV(O16:O17)</f>
        <v>0.55649366856536731</v>
      </c>
      <c r="S16" s="35">
        <f>Q16-$Q$16</f>
        <v>0</v>
      </c>
      <c r="T16" s="35">
        <f>2^-S16</f>
        <v>1</v>
      </c>
      <c r="U16" s="29"/>
      <c r="V16" s="33"/>
      <c r="W16" s="23"/>
    </row>
    <row r="17" spans="1:23" x14ac:dyDescent="0.2">
      <c r="A17" s="23"/>
      <c r="B17" s="31"/>
      <c r="C17" s="26">
        <v>18.157716624593899</v>
      </c>
      <c r="D17" s="23"/>
      <c r="E17" s="27"/>
      <c r="F17" s="32"/>
      <c r="G17" s="35"/>
      <c r="H17" s="29"/>
      <c r="I17" s="23"/>
      <c r="J17" s="33"/>
      <c r="K17" s="23"/>
      <c r="L17" s="23"/>
      <c r="M17" s="23"/>
      <c r="N17" s="31"/>
      <c r="O17" s="26">
        <v>21.103588392036599</v>
      </c>
      <c r="P17" s="23"/>
      <c r="Q17" s="27"/>
      <c r="R17" s="32"/>
      <c r="S17" s="35"/>
      <c r="T17" s="29"/>
      <c r="U17" s="23"/>
      <c r="V17" s="33"/>
      <c r="W17" s="23"/>
    </row>
    <row r="18" spans="1:23" x14ac:dyDescent="0.2">
      <c r="A18" s="23"/>
      <c r="B18" s="31"/>
      <c r="C18" s="26">
        <v>18.110370573050599</v>
      </c>
      <c r="D18" s="23"/>
      <c r="E18" s="27"/>
      <c r="F18" s="28"/>
      <c r="G18" s="35"/>
      <c r="H18" s="29"/>
      <c r="I18" s="23"/>
      <c r="J18" s="33"/>
      <c r="K18" s="23"/>
      <c r="L18" s="23"/>
      <c r="M18" s="23"/>
      <c r="N18" s="31"/>
      <c r="O18" s="26">
        <v>21.791179472428801</v>
      </c>
      <c r="P18" s="23"/>
      <c r="Q18" s="27"/>
      <c r="R18" s="28"/>
      <c r="S18" s="35"/>
      <c r="T18" s="29"/>
      <c r="U18" s="23"/>
      <c r="V18" s="33"/>
      <c r="W18" s="23"/>
    </row>
    <row r="19" spans="1:23" x14ac:dyDescent="0.2">
      <c r="A19" s="23"/>
      <c r="B19" s="31" t="s">
        <v>15</v>
      </c>
      <c r="C19" s="26">
        <v>18.530049523668001</v>
      </c>
      <c r="D19" s="23"/>
      <c r="E19" s="27">
        <f>AVERAGE(C19:C21)</f>
        <v>18.5276181250082</v>
      </c>
      <c r="F19" s="28">
        <f>STDEV(C19:C20)</f>
        <v>8.3290272142309649E-2</v>
      </c>
      <c r="G19" s="35">
        <f t="shared" ref="G19:G22" si="15">E19-$E$16</f>
        <v>0.32913901331826523</v>
      </c>
      <c r="H19" s="29">
        <f t="shared" ref="H19:H22" si="16">2^-G19</f>
        <v>0.7960113940605047</v>
      </c>
      <c r="I19" s="29"/>
      <c r="J19" s="33"/>
      <c r="K19" s="23"/>
      <c r="L19" s="23"/>
      <c r="M19" s="23"/>
      <c r="N19" s="31" t="s">
        <v>15</v>
      </c>
      <c r="O19" s="26">
        <v>21.388843250497001</v>
      </c>
      <c r="P19" s="23"/>
      <c r="Q19" s="27">
        <f>AVERAGE(O19:O21)</f>
        <v>21.411851877408367</v>
      </c>
      <c r="R19" s="28">
        <f>STDEV(O19:O20)</f>
        <v>4.1325307196137364E-3</v>
      </c>
      <c r="S19" s="35">
        <f>Q19-$Q$16</f>
        <v>-0.18326717257893321</v>
      </c>
      <c r="T19" s="35">
        <f>2^-S19</f>
        <v>1.1354523570078661</v>
      </c>
      <c r="U19" s="29"/>
      <c r="V19" s="33"/>
      <c r="W19" s="23"/>
    </row>
    <row r="20" spans="1:23" x14ac:dyDescent="0.2">
      <c r="A20" s="23"/>
      <c r="B20" s="31"/>
      <c r="C20" s="26">
        <v>18.647839756145402</v>
      </c>
      <c r="D20" s="23"/>
      <c r="E20" s="29"/>
      <c r="F20" s="32"/>
      <c r="G20" s="35"/>
      <c r="H20" s="29"/>
      <c r="I20" s="23"/>
      <c r="J20" s="33"/>
      <c r="K20" s="23"/>
      <c r="L20" s="23"/>
      <c r="M20" s="23"/>
      <c r="N20" s="31"/>
      <c r="O20" s="26">
        <v>21.382998969506399</v>
      </c>
      <c r="P20" s="23"/>
      <c r="Q20" s="29"/>
      <c r="R20" s="32"/>
      <c r="S20" s="35"/>
      <c r="T20" s="29"/>
      <c r="U20" s="23"/>
      <c r="V20" s="33"/>
      <c r="W20" s="23"/>
    </row>
    <row r="21" spans="1:23" x14ac:dyDescent="0.2">
      <c r="A21" s="23"/>
      <c r="B21" s="31"/>
      <c r="C21" s="26">
        <v>18.4049650952112</v>
      </c>
      <c r="D21" s="23"/>
      <c r="E21" s="29"/>
      <c r="F21" s="28"/>
      <c r="G21" s="35"/>
      <c r="H21" s="29"/>
      <c r="I21" s="23"/>
      <c r="J21" s="33"/>
      <c r="K21" s="23"/>
      <c r="L21" s="23"/>
      <c r="M21" s="23"/>
      <c r="N21" s="31"/>
      <c r="O21" s="26">
        <v>21.463713412221701</v>
      </c>
      <c r="P21" s="23"/>
      <c r="Q21" s="29"/>
      <c r="R21" s="28"/>
      <c r="S21" s="35"/>
      <c r="T21" s="29"/>
      <c r="U21" s="23"/>
      <c r="V21" s="33"/>
      <c r="W21" s="23"/>
    </row>
    <row r="22" spans="1:23" x14ac:dyDescent="0.2">
      <c r="A22" s="23"/>
      <c r="B22" s="31" t="s">
        <v>149</v>
      </c>
      <c r="C22" s="26">
        <v>18.175152279423699</v>
      </c>
      <c r="D22" s="23"/>
      <c r="E22" s="27">
        <f>AVERAGE(C22:C24)</f>
        <v>18.375669320144301</v>
      </c>
      <c r="F22" s="28">
        <f>STDEV(C22:C23)</f>
        <v>0.31648370861071096</v>
      </c>
      <c r="G22" s="35">
        <f t="shared" si="15"/>
        <v>0.17719020845436617</v>
      </c>
      <c r="H22" s="29">
        <f t="shared" si="16"/>
        <v>0.8844238230374003</v>
      </c>
      <c r="I22" s="29"/>
      <c r="J22" s="33"/>
      <c r="K22" s="23"/>
      <c r="L22" s="23"/>
      <c r="M22" s="23"/>
      <c r="N22" s="31" t="s">
        <v>149</v>
      </c>
      <c r="O22" s="26">
        <v>21.681751099012601</v>
      </c>
      <c r="P22" s="23"/>
      <c r="Q22" s="27">
        <f>AVERAGE(O22:O24)</f>
        <v>21.803933753401168</v>
      </c>
      <c r="R22" s="28">
        <f>STDEV(O22:O23)</f>
        <v>5.9050327557860167E-2</v>
      </c>
      <c r="S22" s="35">
        <f>Q22-$Q$16</f>
        <v>0.20881470341386787</v>
      </c>
      <c r="T22" s="35">
        <f>2^-S22</f>
        <v>0.86524781397969874</v>
      </c>
      <c r="U22" s="29"/>
      <c r="V22" s="33"/>
      <c r="W22" s="23"/>
    </row>
    <row r="23" spans="1:23" x14ac:dyDescent="0.2">
      <c r="A23" s="20"/>
      <c r="B23" s="23"/>
      <c r="C23" s="26">
        <v>18.622727832411101</v>
      </c>
      <c r="D23" s="23"/>
      <c r="E23" s="29"/>
      <c r="F23" s="28"/>
      <c r="G23" s="23"/>
      <c r="H23" s="23"/>
      <c r="I23" s="23"/>
      <c r="J23" s="33"/>
      <c r="K23" s="23"/>
      <c r="L23" s="23"/>
      <c r="M23" s="20"/>
      <c r="N23" s="23"/>
      <c r="O23" s="26">
        <v>21.765260873107501</v>
      </c>
      <c r="P23" s="23"/>
      <c r="Q23" s="29"/>
      <c r="R23" s="28"/>
      <c r="S23" s="35"/>
      <c r="T23" s="23"/>
      <c r="U23" s="23"/>
      <c r="V23" s="33"/>
      <c r="W23" s="23"/>
    </row>
    <row r="24" spans="1:23" x14ac:dyDescent="0.2">
      <c r="A24" s="23"/>
      <c r="B24" s="23"/>
      <c r="C24" s="26">
        <v>18.329127848598102</v>
      </c>
      <c r="D24" s="23"/>
      <c r="E24" s="29"/>
      <c r="F24" s="28"/>
      <c r="G24" s="23"/>
      <c r="H24" s="23"/>
      <c r="I24" s="23"/>
      <c r="J24" s="33"/>
      <c r="K24" s="23"/>
      <c r="L24" s="23"/>
      <c r="M24" s="23"/>
      <c r="N24" s="23"/>
      <c r="O24" s="26">
        <v>21.964789288083399</v>
      </c>
      <c r="P24" s="23"/>
      <c r="Q24" s="29"/>
      <c r="R24" s="28"/>
      <c r="S24" s="35"/>
      <c r="T24" s="23"/>
      <c r="U24" s="23"/>
      <c r="V24" s="33"/>
      <c r="W24" s="23"/>
    </row>
    <row r="25" spans="1:23" x14ac:dyDescent="0.2">
      <c r="A25" s="23"/>
      <c r="B25" s="31" t="s">
        <v>148</v>
      </c>
      <c r="C25" s="26">
        <v>18.218583881574901</v>
      </c>
      <c r="D25" s="23"/>
      <c r="E25" s="27">
        <f>AVERAGE(C25:C27)</f>
        <v>18.405610138937035</v>
      </c>
      <c r="F25" s="28">
        <f>STDEV(C25:C26)</f>
        <v>0.21726284875836963</v>
      </c>
      <c r="G25" s="35">
        <f t="shared" ref="G25" si="17">E25-$E$16</f>
        <v>0.20713102724710097</v>
      </c>
      <c r="H25" s="29">
        <f t="shared" ref="H25" si="18">2^-G25</f>
        <v>0.86625817824873153</v>
      </c>
      <c r="I25" s="29"/>
      <c r="J25" s="33"/>
      <c r="K25" s="23"/>
      <c r="L25" s="23"/>
      <c r="M25" s="23"/>
      <c r="N25" s="31" t="s">
        <v>148</v>
      </c>
      <c r="O25" s="26">
        <v>21.9731623372451</v>
      </c>
      <c r="P25" s="23"/>
      <c r="Q25" s="27">
        <f>AVERAGE(O25:O27)</f>
        <v>21.873963783946433</v>
      </c>
      <c r="R25" s="28">
        <f>STDEV(O25:O26)</f>
        <v>0.21626727395449219</v>
      </c>
      <c r="S25" s="35">
        <f>Q25-$Q$16</f>
        <v>0.2788447339591329</v>
      </c>
      <c r="T25" s="35">
        <f>2^-S25</f>
        <v>0.82425078787831396</v>
      </c>
      <c r="U25" s="29"/>
      <c r="V25" s="33"/>
      <c r="W25" s="23"/>
    </row>
    <row r="26" spans="1:23" x14ac:dyDescent="0.2">
      <c r="A26" s="20"/>
      <c r="B26" s="23"/>
      <c r="C26" s="26">
        <v>18.525839948888802</v>
      </c>
      <c r="D26" s="23"/>
      <c r="E26" s="29"/>
      <c r="F26" s="28"/>
      <c r="G26" s="23"/>
      <c r="H26" s="23"/>
      <c r="I26" s="23"/>
      <c r="J26" s="33"/>
      <c r="K26" s="23"/>
      <c r="L26" s="23"/>
      <c r="M26" s="20"/>
      <c r="N26" s="23"/>
      <c r="O26" s="26">
        <v>21.667314225321199</v>
      </c>
      <c r="P26" s="23"/>
      <c r="Q26" s="29"/>
      <c r="R26" s="28"/>
      <c r="S26" s="23"/>
      <c r="T26" s="23"/>
      <c r="U26" s="23"/>
      <c r="V26" s="33"/>
      <c r="W26" s="23"/>
    </row>
    <row r="27" spans="1:23" x14ac:dyDescent="0.2">
      <c r="A27" s="23"/>
      <c r="B27" s="23"/>
      <c r="C27" s="26">
        <v>18.4724065863474</v>
      </c>
      <c r="D27" s="23"/>
      <c r="E27" s="29"/>
      <c r="F27" s="28"/>
      <c r="G27" s="23"/>
      <c r="H27" s="23"/>
      <c r="I27" s="23"/>
      <c r="J27" s="33"/>
      <c r="K27" s="23"/>
      <c r="L27" s="23"/>
      <c r="M27" s="23"/>
      <c r="N27" s="23"/>
      <c r="O27" s="26">
        <v>21.981414789273</v>
      </c>
      <c r="P27" s="23"/>
      <c r="Q27" s="29"/>
      <c r="R27" s="28"/>
      <c r="S27" s="23"/>
      <c r="T27" s="23"/>
      <c r="U27" s="23"/>
      <c r="V27" s="33"/>
      <c r="W27" s="23"/>
    </row>
    <row r="28" spans="1:23" x14ac:dyDescent="0.2">
      <c r="A28" s="23"/>
      <c r="B28" s="36"/>
      <c r="C28" s="33"/>
      <c r="D28" s="23"/>
      <c r="E28" s="27"/>
      <c r="F28" s="28"/>
      <c r="G28" s="29"/>
      <c r="H28" s="29"/>
      <c r="I28" s="29"/>
      <c r="J28" s="23"/>
      <c r="K28" s="23"/>
      <c r="L28" s="23"/>
    </row>
    <row r="29" spans="1:23" x14ac:dyDescent="0.2">
      <c r="A29" s="23"/>
      <c r="B29" s="36"/>
      <c r="C29" s="33"/>
      <c r="D29" s="23"/>
      <c r="E29" s="29"/>
      <c r="F29" s="28"/>
      <c r="G29" s="23"/>
      <c r="H29" s="23"/>
      <c r="I29" s="23"/>
      <c r="J29" s="23"/>
      <c r="K29" s="23"/>
      <c r="L29" s="2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F1C52-2E6E-1546-8F5B-527C97997FC8}">
  <dimension ref="A1:W29"/>
  <sheetViews>
    <sheetView workbookViewId="0">
      <selection activeCell="U2" sqref="U2:U11"/>
    </sheetView>
  </sheetViews>
  <sheetFormatPr baseColWidth="10" defaultColWidth="8.75" defaultRowHeight="16" x14ac:dyDescent="0.15"/>
  <cols>
    <col min="1" max="2" width="8.75" style="24"/>
    <col min="3" max="3" width="9.5" style="24" bestFit="1" customWidth="1"/>
    <col min="4" max="4" width="8.75" style="24"/>
    <col min="5" max="5" width="9.5" style="24" bestFit="1" customWidth="1"/>
    <col min="6" max="6" width="9" style="24" bestFit="1" customWidth="1"/>
    <col min="7" max="7" width="9.5" style="24" bestFit="1" customWidth="1"/>
    <col min="8" max="8" width="9" style="24" bestFit="1" customWidth="1"/>
    <col min="9" max="9" width="22" style="24" customWidth="1"/>
    <col min="10" max="11" width="9" style="24" bestFit="1" customWidth="1"/>
    <col min="12" max="14" width="8.75" style="24"/>
    <col min="15" max="15" width="9.5" style="24" bestFit="1" customWidth="1"/>
    <col min="16" max="16" width="8.75" style="24"/>
    <col min="17" max="17" width="9.5" style="24" bestFit="1" customWidth="1"/>
    <col min="18" max="18" width="9" style="24" bestFit="1" customWidth="1"/>
    <col min="19" max="19" width="9.5" style="24" bestFit="1" customWidth="1"/>
    <col min="20" max="20" width="9" style="24" bestFit="1" customWidth="1"/>
    <col min="21" max="21" width="25" style="24" customWidth="1"/>
    <col min="22" max="23" width="9" style="24" bestFit="1" customWidth="1"/>
    <col min="24" max="16384" width="8.75" style="24"/>
  </cols>
  <sheetData>
    <row r="1" spans="1:23" x14ac:dyDescent="0.2">
      <c r="A1" s="19" t="s">
        <v>92</v>
      </c>
      <c r="B1" s="20" t="s">
        <v>138</v>
      </c>
      <c r="C1" s="20" t="s">
        <v>139</v>
      </c>
      <c r="D1" s="20"/>
      <c r="E1" s="20" t="s">
        <v>140</v>
      </c>
      <c r="F1" s="21" t="s">
        <v>141</v>
      </c>
      <c r="G1" s="20" t="s">
        <v>142</v>
      </c>
      <c r="H1" s="20" t="s">
        <v>143</v>
      </c>
      <c r="I1" s="22" t="s">
        <v>144</v>
      </c>
      <c r="J1" s="20" t="s">
        <v>145</v>
      </c>
      <c r="K1" s="22" t="s">
        <v>146</v>
      </c>
      <c r="L1" s="23"/>
      <c r="M1" s="19" t="s">
        <v>92</v>
      </c>
      <c r="N1" s="20" t="s">
        <v>138</v>
      </c>
      <c r="O1" s="20" t="s">
        <v>139</v>
      </c>
      <c r="P1" s="20"/>
      <c r="Q1" s="20" t="s">
        <v>140</v>
      </c>
      <c r="R1" s="21" t="s">
        <v>141</v>
      </c>
      <c r="S1" s="20" t="s">
        <v>142</v>
      </c>
      <c r="T1" s="20" t="s">
        <v>143</v>
      </c>
      <c r="U1" s="22" t="s">
        <v>144</v>
      </c>
      <c r="V1" s="20" t="s">
        <v>145</v>
      </c>
      <c r="W1" s="22" t="s">
        <v>146</v>
      </c>
    </row>
    <row r="2" spans="1:23" x14ac:dyDescent="0.2">
      <c r="A2" s="23"/>
      <c r="B2" s="25" t="s">
        <v>147</v>
      </c>
      <c r="C2" s="26">
        <v>26.8927305058094</v>
      </c>
      <c r="D2" s="23"/>
      <c r="E2" s="27">
        <f>AVERAGE(C2:C4)</f>
        <v>26.989388018749498</v>
      </c>
      <c r="F2" s="28">
        <f>STDEV(C2:C3)</f>
        <v>3.7250370282759855E-2</v>
      </c>
      <c r="G2" s="29">
        <f>E2-$E$2</f>
        <v>0</v>
      </c>
      <c r="H2" s="29">
        <f>2^-G2</f>
        <v>1</v>
      </c>
      <c r="I2" s="29">
        <f>H2/H16</f>
        <v>1</v>
      </c>
      <c r="J2" s="23">
        <f>SQRT(F2^2+F16^2)</f>
        <v>0.1255999778023987</v>
      </c>
      <c r="K2" s="30">
        <f>LN(2)*J2*I2</f>
        <v>8.7059270492124377E-2</v>
      </c>
      <c r="L2" s="30"/>
      <c r="M2" s="23"/>
      <c r="N2" s="25" t="s">
        <v>147</v>
      </c>
      <c r="O2" s="26">
        <v>26.8927305058094</v>
      </c>
      <c r="P2" s="23"/>
      <c r="Q2" s="27">
        <f>AVERAGE(O2:O4)</f>
        <v>26.989388018749498</v>
      </c>
      <c r="R2" s="28">
        <f>STDEV(O2:O3)</f>
        <v>3.7250370282759855E-2</v>
      </c>
      <c r="S2" s="29">
        <f>Q2-$E$2</f>
        <v>0</v>
      </c>
      <c r="T2" s="29">
        <f>2^-S2</f>
        <v>1</v>
      </c>
      <c r="U2" s="29">
        <f>T2/T16</f>
        <v>1</v>
      </c>
      <c r="V2" s="23">
        <f>SQRT(R2^2+R16^2)</f>
        <v>0.5577390010027482</v>
      </c>
      <c r="W2" s="30">
        <f>LN(2)*V2*U2</f>
        <v>0.38659521603337543</v>
      </c>
    </row>
    <row r="3" spans="1:23" x14ac:dyDescent="0.2">
      <c r="A3" s="23"/>
      <c r="B3" s="31"/>
      <c r="C3" s="26">
        <v>26.945410484666699</v>
      </c>
      <c r="D3" s="23"/>
      <c r="E3" s="29"/>
      <c r="F3" s="32"/>
      <c r="G3" s="29"/>
      <c r="H3" s="29"/>
      <c r="I3" s="29"/>
      <c r="J3" s="23"/>
      <c r="K3" s="30"/>
      <c r="L3" s="30"/>
      <c r="M3" s="23"/>
      <c r="N3" s="31"/>
      <c r="O3" s="26">
        <v>26.945410484666699</v>
      </c>
      <c r="P3" s="23"/>
      <c r="Q3" s="29"/>
      <c r="R3" s="32"/>
      <c r="S3" s="29"/>
      <c r="T3" s="29"/>
      <c r="U3" s="29"/>
      <c r="V3" s="23"/>
      <c r="W3" s="30"/>
    </row>
    <row r="4" spans="1:23" x14ac:dyDescent="0.2">
      <c r="A4" s="23"/>
      <c r="B4" s="31"/>
      <c r="C4" s="26">
        <v>27.130023065772399</v>
      </c>
      <c r="D4" s="23"/>
      <c r="E4" s="29"/>
      <c r="F4" s="28"/>
      <c r="G4" s="29"/>
      <c r="H4" s="29"/>
      <c r="I4" s="29"/>
      <c r="J4" s="23"/>
      <c r="K4" s="30"/>
      <c r="L4" s="30"/>
      <c r="M4" s="23"/>
      <c r="N4" s="31"/>
      <c r="O4" s="26">
        <v>27.130023065772399</v>
      </c>
      <c r="P4" s="23"/>
      <c r="Q4" s="29"/>
      <c r="R4" s="28"/>
      <c r="S4" s="29"/>
      <c r="T4" s="29"/>
      <c r="U4" s="29"/>
      <c r="V4" s="23"/>
      <c r="W4" s="30"/>
    </row>
    <row r="5" spans="1:23" x14ac:dyDescent="0.2">
      <c r="A5" s="23"/>
      <c r="B5" s="31" t="s">
        <v>15</v>
      </c>
      <c r="C5" s="26">
        <v>27.472751177813699</v>
      </c>
      <c r="D5" s="23"/>
      <c r="E5" s="27">
        <f>AVERAGE(C5:C7)</f>
        <v>27.547364979826767</v>
      </c>
      <c r="F5" s="28">
        <f>STDEV(C5:C6)</f>
        <v>3.8436629041716949E-2</v>
      </c>
      <c r="G5" s="29">
        <f t="shared" ref="G5:G8" si="0">E5-$E$2</f>
        <v>0.55797696107726935</v>
      </c>
      <c r="H5" s="29">
        <f t="shared" ref="H5:H8" si="1">2^-G5</f>
        <v>0.67925398944229365</v>
      </c>
      <c r="I5" s="29">
        <f>H5/H19</f>
        <v>0.85332194301563435</v>
      </c>
      <c r="J5" s="23">
        <f>SQRT(F5^2+F19^2)</f>
        <v>9.1731368057118609E-2</v>
      </c>
      <c r="K5" s="30">
        <f t="shared" ref="K5:K8" si="2">LN(2)*J5*I5</f>
        <v>5.4257058496402812E-2</v>
      </c>
      <c r="L5" s="30"/>
      <c r="M5" s="23"/>
      <c r="N5" s="31" t="s">
        <v>15</v>
      </c>
      <c r="O5" s="26">
        <v>27.472751177813699</v>
      </c>
      <c r="P5" s="23"/>
      <c r="Q5" s="27">
        <f>AVERAGE(O5:O7)</f>
        <v>27.547364979826767</v>
      </c>
      <c r="R5" s="28">
        <f>STDEV(O5:O6)</f>
        <v>3.8436629041716949E-2</v>
      </c>
      <c r="S5" s="29">
        <f t="shared" ref="S5" si="3">Q5-$E$2</f>
        <v>0.55797696107726935</v>
      </c>
      <c r="T5" s="29">
        <f t="shared" ref="T5" si="4">2^-S5</f>
        <v>0.67925398944229365</v>
      </c>
      <c r="U5" s="29">
        <f>T5/T19</f>
        <v>0.59822324138042893</v>
      </c>
      <c r="V5" s="23">
        <f>SQRT(R5^2+R19^2)</f>
        <v>3.865814613039676E-2</v>
      </c>
      <c r="W5" s="30">
        <f t="shared" ref="W5" si="5">LN(2)*V5*U5</f>
        <v>1.6029861355615582E-2</v>
      </c>
    </row>
    <row r="6" spans="1:23" x14ac:dyDescent="0.2">
      <c r="A6" s="23"/>
      <c r="B6" s="31"/>
      <c r="C6" s="26">
        <v>27.418393575730999</v>
      </c>
      <c r="D6" s="23"/>
      <c r="E6" s="27"/>
      <c r="F6" s="28"/>
      <c r="G6" s="29"/>
      <c r="H6" s="29"/>
      <c r="I6" s="29"/>
      <c r="J6" s="23"/>
      <c r="K6" s="30"/>
      <c r="L6" s="30"/>
      <c r="M6" s="23"/>
      <c r="N6" s="31"/>
      <c r="O6" s="26">
        <v>27.418393575730999</v>
      </c>
      <c r="P6" s="23"/>
      <c r="Q6" s="27"/>
      <c r="R6" s="28"/>
      <c r="S6" s="29"/>
      <c r="T6" s="29"/>
      <c r="U6" s="29"/>
      <c r="V6" s="23"/>
      <c r="W6" s="30"/>
    </row>
    <row r="7" spans="1:23" x14ac:dyDescent="0.2">
      <c r="A7" s="23"/>
      <c r="B7" s="31"/>
      <c r="C7" s="26">
        <v>27.750950185935601</v>
      </c>
      <c r="D7" s="23"/>
      <c r="E7" s="27"/>
      <c r="F7" s="28"/>
      <c r="G7" s="29"/>
      <c r="H7" s="29"/>
      <c r="I7" s="29"/>
      <c r="J7" s="23"/>
      <c r="K7" s="30"/>
      <c r="L7" s="23"/>
      <c r="M7" s="23"/>
      <c r="N7" s="31"/>
      <c r="O7" s="26">
        <v>27.750950185935601</v>
      </c>
      <c r="P7" s="23"/>
      <c r="Q7" s="27"/>
      <c r="R7" s="28"/>
      <c r="S7" s="29"/>
      <c r="T7" s="29"/>
      <c r="U7" s="29"/>
      <c r="V7" s="23"/>
      <c r="W7" s="30"/>
    </row>
    <row r="8" spans="1:23" x14ac:dyDescent="0.2">
      <c r="A8" s="23"/>
      <c r="B8" s="31" t="s">
        <v>149</v>
      </c>
      <c r="C8" s="26">
        <v>27.077846082814801</v>
      </c>
      <c r="D8" s="23"/>
      <c r="E8" s="27">
        <f>AVERAGE(C8:C10)</f>
        <v>27.121193579788002</v>
      </c>
      <c r="F8" s="28">
        <f>STDEV(C8:C9)</f>
        <v>4.2826812961520411E-2</v>
      </c>
      <c r="G8" s="29">
        <f t="shared" si="0"/>
        <v>0.13180556103850449</v>
      </c>
      <c r="H8" s="29">
        <f t="shared" si="1"/>
        <v>0.9126884876794461</v>
      </c>
      <c r="I8" s="29">
        <f>H8/H22</f>
        <v>1.0319582805277403</v>
      </c>
      <c r="J8" s="23">
        <f>SQRT(F8^2+F22^2)</f>
        <v>0.31936824157143501</v>
      </c>
      <c r="K8" s="30">
        <f t="shared" si="2"/>
        <v>0.22844377507816752</v>
      </c>
      <c r="L8" s="23"/>
      <c r="M8" s="23"/>
      <c r="N8" s="31" t="s">
        <v>149</v>
      </c>
      <c r="O8" s="26">
        <v>27.077846082814801</v>
      </c>
      <c r="P8" s="23"/>
      <c r="Q8" s="27">
        <f>AVERAGE(O8:O10)</f>
        <v>27.121193579788002</v>
      </c>
      <c r="R8" s="28">
        <f>STDEV(O8:O9)</f>
        <v>4.2826812961520411E-2</v>
      </c>
      <c r="S8" s="29">
        <f t="shared" ref="S8" si="6">Q8-$E$2</f>
        <v>0.13180556103850449</v>
      </c>
      <c r="T8" s="29">
        <f t="shared" ref="T8" si="7">2^-S8</f>
        <v>0.9126884876794461</v>
      </c>
      <c r="U8" s="29">
        <f>T8/T22</f>
        <v>1.0548290015106128</v>
      </c>
      <c r="V8" s="23">
        <f>SQRT(R8^2+R22^2)</f>
        <v>7.2945713329376882E-2</v>
      </c>
      <c r="W8" s="30">
        <f t="shared" ref="W8" si="8">LN(2)*V8*U8</f>
        <v>5.3334385836866602E-2</v>
      </c>
    </row>
    <row r="9" spans="1:23" x14ac:dyDescent="0.2">
      <c r="A9" s="23"/>
      <c r="B9" s="23"/>
      <c r="C9" s="26">
        <v>27.138412342538199</v>
      </c>
      <c r="D9" s="23"/>
      <c r="E9" s="23"/>
      <c r="F9" s="32"/>
      <c r="G9" s="23"/>
      <c r="H9" s="23"/>
      <c r="I9" s="23"/>
      <c r="J9" s="33"/>
      <c r="K9" s="23"/>
      <c r="L9" s="23"/>
      <c r="M9" s="23"/>
      <c r="N9" s="23"/>
      <c r="O9" s="26">
        <v>27.138412342538199</v>
      </c>
      <c r="P9" s="23"/>
      <c r="Q9" s="23"/>
      <c r="R9" s="32"/>
      <c r="S9" s="23"/>
      <c r="T9" s="23"/>
      <c r="U9" s="23"/>
      <c r="V9" s="33"/>
      <c r="W9" s="23"/>
    </row>
    <row r="10" spans="1:23" x14ac:dyDescent="0.2">
      <c r="A10" s="23"/>
      <c r="B10" s="23"/>
      <c r="C10" s="26">
        <v>27.147322314010999</v>
      </c>
      <c r="D10" s="23"/>
      <c r="E10" s="23"/>
      <c r="F10" s="32"/>
      <c r="G10" s="23"/>
      <c r="H10" s="23"/>
      <c r="I10" s="23"/>
      <c r="J10" s="33"/>
      <c r="K10" s="23"/>
      <c r="L10" s="23"/>
      <c r="M10" s="23"/>
      <c r="N10" s="23"/>
      <c r="O10" s="26">
        <v>27.147322314010999</v>
      </c>
      <c r="P10" s="23"/>
      <c r="Q10" s="23"/>
      <c r="R10" s="32"/>
      <c r="S10" s="23"/>
      <c r="T10" s="23"/>
      <c r="U10" s="23"/>
      <c r="V10" s="33"/>
      <c r="W10" s="23"/>
    </row>
    <row r="11" spans="1:23" x14ac:dyDescent="0.2">
      <c r="A11" s="23"/>
      <c r="B11" s="31" t="s">
        <v>148</v>
      </c>
      <c r="C11" s="26">
        <v>27.279378378392401</v>
      </c>
      <c r="D11" s="23"/>
      <c r="E11" s="27">
        <f>AVERAGE(C11:C13)</f>
        <v>27.2236444105387</v>
      </c>
      <c r="F11" s="28">
        <f>STDEV(C11:C12)</f>
        <v>4.660045083736522E-2</v>
      </c>
      <c r="G11" s="29">
        <f t="shared" ref="G11" si="9">E11-$E$2</f>
        <v>0.23425639178920221</v>
      </c>
      <c r="H11" s="29">
        <f t="shared" ref="H11" si="10">2^-G11</f>
        <v>0.85012306510877811</v>
      </c>
      <c r="I11" s="29">
        <f>H11/H25</f>
        <v>0.98137378261458619</v>
      </c>
      <c r="J11" s="23">
        <f>SQRT(F11^2+F25^2)</f>
        <v>0.22220429219267546</v>
      </c>
      <c r="K11" s="30">
        <f t="shared" ref="K11" si="11">LN(2)*J11*I11</f>
        <v>0.15115146344992947</v>
      </c>
      <c r="L11" s="23"/>
      <c r="M11" s="23"/>
      <c r="N11" s="31" t="s">
        <v>148</v>
      </c>
      <c r="O11" s="26">
        <v>27.279378378392401</v>
      </c>
      <c r="P11" s="23"/>
      <c r="Q11" s="27">
        <f>AVERAGE(O11:O13)</f>
        <v>27.2236444105387</v>
      </c>
      <c r="R11" s="28">
        <f>STDEV(O11:O12)</f>
        <v>4.660045083736522E-2</v>
      </c>
      <c r="S11" s="29">
        <f t="shared" ref="S11" si="12">Q11-$E$2</f>
        <v>0.23425639178920221</v>
      </c>
      <c r="T11" s="29">
        <f t="shared" ref="T11" si="13">2^-S11</f>
        <v>0.85012306510877811</v>
      </c>
      <c r="U11" s="29">
        <f>T11/T25</f>
        <v>1.0313888413707937</v>
      </c>
      <c r="V11" s="23">
        <f>SQRT(R11^2+R25^2)</f>
        <v>0.22123095579496344</v>
      </c>
      <c r="W11" s="30">
        <f t="shared" ref="W11" si="14">LN(2)*V11*U11</f>
        <v>0.15815895439144442</v>
      </c>
    </row>
    <row r="12" spans="1:23" x14ac:dyDescent="0.2">
      <c r="A12" s="23"/>
      <c r="B12" s="23"/>
      <c r="C12" s="26">
        <v>27.213475388805499</v>
      </c>
      <c r="D12" s="23"/>
      <c r="E12" s="23"/>
      <c r="F12" s="32"/>
      <c r="G12" s="23"/>
      <c r="H12" s="23"/>
      <c r="I12" s="23"/>
      <c r="J12" s="33"/>
      <c r="K12" s="23"/>
      <c r="L12" s="23"/>
      <c r="M12" s="23"/>
      <c r="N12" s="23"/>
      <c r="O12" s="26">
        <v>27.213475388805499</v>
      </c>
      <c r="P12" s="23"/>
      <c r="Q12" s="23"/>
      <c r="R12" s="32"/>
      <c r="S12" s="23"/>
      <c r="T12" s="23"/>
      <c r="U12" s="23"/>
      <c r="V12" s="33"/>
      <c r="W12" s="23"/>
    </row>
    <row r="13" spans="1:23" x14ac:dyDescent="0.2">
      <c r="A13" s="23"/>
      <c r="B13" s="23"/>
      <c r="C13" s="26">
        <v>27.1780794644182</v>
      </c>
      <c r="D13" s="23"/>
      <c r="E13" s="23"/>
      <c r="F13" s="32"/>
      <c r="G13" s="23"/>
      <c r="H13" s="23"/>
      <c r="I13" s="23"/>
      <c r="J13" s="33"/>
      <c r="K13" s="23"/>
      <c r="L13" s="23"/>
      <c r="M13" s="23"/>
      <c r="N13" s="23"/>
      <c r="O13" s="26">
        <v>27.1780794644182</v>
      </c>
      <c r="P13" s="23"/>
      <c r="Q13" s="23"/>
      <c r="R13" s="32"/>
      <c r="S13" s="23"/>
      <c r="T13" s="23"/>
      <c r="U13" s="23"/>
      <c r="V13" s="33"/>
      <c r="W13" s="23"/>
    </row>
    <row r="14" spans="1:23" x14ac:dyDescent="0.2">
      <c r="A14" s="23"/>
      <c r="B14" s="23"/>
      <c r="C14" s="23"/>
      <c r="D14" s="23"/>
      <c r="E14" s="23"/>
      <c r="F14" s="32"/>
      <c r="G14" s="23"/>
      <c r="H14" s="23"/>
      <c r="I14" s="23"/>
      <c r="J14" s="33"/>
      <c r="K14" s="23"/>
      <c r="L14" s="23"/>
      <c r="M14" s="23"/>
      <c r="N14" s="23"/>
      <c r="O14" s="23"/>
      <c r="P14" s="23"/>
      <c r="Q14" s="23"/>
      <c r="R14" s="32"/>
      <c r="S14" s="23"/>
      <c r="T14" s="23"/>
      <c r="U14" s="23"/>
      <c r="V14" s="33"/>
      <c r="W14" s="23"/>
    </row>
    <row r="15" spans="1:23" x14ac:dyDescent="0.2">
      <c r="A15" s="20" t="s">
        <v>27</v>
      </c>
      <c r="B15" s="20" t="s">
        <v>138</v>
      </c>
      <c r="C15" s="23"/>
      <c r="D15" s="23"/>
      <c r="E15" s="23"/>
      <c r="F15" s="32"/>
      <c r="G15" s="23"/>
      <c r="H15" s="23"/>
      <c r="I15" s="23"/>
      <c r="J15" s="33"/>
      <c r="K15" s="23"/>
      <c r="L15" s="23"/>
      <c r="M15" s="20" t="s">
        <v>9</v>
      </c>
      <c r="N15" s="20" t="s">
        <v>138</v>
      </c>
      <c r="O15" s="23"/>
      <c r="P15" s="23"/>
      <c r="Q15" s="23"/>
      <c r="R15" s="32"/>
      <c r="S15" s="23"/>
      <c r="T15" s="23"/>
      <c r="U15" s="23"/>
      <c r="V15" s="33"/>
      <c r="W15" s="23"/>
    </row>
    <row r="16" spans="1:23" x14ac:dyDescent="0.2">
      <c r="A16" s="23"/>
      <c r="B16" s="34" t="s">
        <v>147</v>
      </c>
      <c r="C16" s="26">
        <v>18.327350137425299</v>
      </c>
      <c r="D16" s="23"/>
      <c r="E16" s="27">
        <f>AVERAGE(C16:C18)</f>
        <v>18.198479111689934</v>
      </c>
      <c r="F16" s="28">
        <f>STDEV(C16:C17)</f>
        <v>0.11994900723957796</v>
      </c>
      <c r="G16" s="35">
        <f>E16-$E$16</f>
        <v>0</v>
      </c>
      <c r="H16" s="29">
        <f>2^-G16</f>
        <v>1</v>
      </c>
      <c r="I16" s="29"/>
      <c r="J16" s="33"/>
      <c r="K16" s="23"/>
      <c r="L16" s="23"/>
      <c r="M16" s="23"/>
      <c r="N16" s="34" t="s">
        <v>147</v>
      </c>
      <c r="O16" s="26">
        <v>21.8905892854965</v>
      </c>
      <c r="P16" s="23"/>
      <c r="Q16" s="27">
        <f>AVERAGE(O16:O18)</f>
        <v>21.5951190499873</v>
      </c>
      <c r="R16" s="28">
        <f>STDEV(O16:O17)</f>
        <v>0.55649366856536731</v>
      </c>
      <c r="S16" s="35">
        <f>Q16-$Q$16</f>
        <v>0</v>
      </c>
      <c r="T16" s="35">
        <f>2^-S16</f>
        <v>1</v>
      </c>
      <c r="U16" s="29"/>
      <c r="V16" s="33"/>
      <c r="W16" s="23"/>
    </row>
    <row r="17" spans="1:23" x14ac:dyDescent="0.2">
      <c r="A17" s="23"/>
      <c r="B17" s="31"/>
      <c r="C17" s="26">
        <v>18.157716624593899</v>
      </c>
      <c r="D17" s="23"/>
      <c r="E17" s="27"/>
      <c r="F17" s="32"/>
      <c r="G17" s="35"/>
      <c r="H17" s="29"/>
      <c r="I17" s="23"/>
      <c r="J17" s="33"/>
      <c r="K17" s="23"/>
      <c r="L17" s="23"/>
      <c r="M17" s="23"/>
      <c r="N17" s="31"/>
      <c r="O17" s="26">
        <v>21.103588392036599</v>
      </c>
      <c r="P17" s="23"/>
      <c r="Q17" s="27"/>
      <c r="R17" s="32"/>
      <c r="S17" s="35"/>
      <c r="T17" s="29"/>
      <c r="U17" s="23"/>
      <c r="V17" s="33"/>
      <c r="W17" s="23"/>
    </row>
    <row r="18" spans="1:23" x14ac:dyDescent="0.2">
      <c r="A18" s="23"/>
      <c r="B18" s="31"/>
      <c r="C18" s="26">
        <v>18.110370573050599</v>
      </c>
      <c r="D18" s="23"/>
      <c r="E18" s="27"/>
      <c r="F18" s="28"/>
      <c r="G18" s="35"/>
      <c r="H18" s="29"/>
      <c r="I18" s="23"/>
      <c r="J18" s="33"/>
      <c r="K18" s="23"/>
      <c r="L18" s="23"/>
      <c r="M18" s="23"/>
      <c r="N18" s="31"/>
      <c r="O18" s="26">
        <v>21.791179472428801</v>
      </c>
      <c r="P18" s="23"/>
      <c r="Q18" s="27"/>
      <c r="R18" s="28"/>
      <c r="S18" s="35"/>
      <c r="T18" s="29"/>
      <c r="U18" s="23"/>
      <c r="V18" s="33"/>
      <c r="W18" s="23"/>
    </row>
    <row r="19" spans="1:23" x14ac:dyDescent="0.2">
      <c r="A19" s="23"/>
      <c r="B19" s="31" t="s">
        <v>15</v>
      </c>
      <c r="C19" s="26">
        <v>18.530049523668001</v>
      </c>
      <c r="D19" s="23"/>
      <c r="E19" s="27">
        <f>AVERAGE(C19:C21)</f>
        <v>18.5276181250082</v>
      </c>
      <c r="F19" s="28">
        <f>STDEV(C19:C20)</f>
        <v>8.3290272142309649E-2</v>
      </c>
      <c r="G19" s="35">
        <f t="shared" ref="G19:G22" si="15">E19-$E$16</f>
        <v>0.32913901331826523</v>
      </c>
      <c r="H19" s="29">
        <f t="shared" ref="H19:H22" si="16">2^-G19</f>
        <v>0.7960113940605047</v>
      </c>
      <c r="I19" s="29"/>
      <c r="J19" s="33"/>
      <c r="K19" s="23"/>
      <c r="L19" s="23"/>
      <c r="M19" s="23"/>
      <c r="N19" s="31" t="s">
        <v>15</v>
      </c>
      <c r="O19" s="26">
        <v>21.388843250497001</v>
      </c>
      <c r="P19" s="23"/>
      <c r="Q19" s="27">
        <f>AVERAGE(O19:O21)</f>
        <v>21.411851877408367</v>
      </c>
      <c r="R19" s="28">
        <f>STDEV(O19:O20)</f>
        <v>4.1325307196137364E-3</v>
      </c>
      <c r="S19" s="35">
        <f>Q19-$Q$16</f>
        <v>-0.18326717257893321</v>
      </c>
      <c r="T19" s="35">
        <f>2^-S19</f>
        <v>1.1354523570078661</v>
      </c>
      <c r="U19" s="29"/>
      <c r="V19" s="33"/>
      <c r="W19" s="23"/>
    </row>
    <row r="20" spans="1:23" x14ac:dyDescent="0.2">
      <c r="A20" s="23"/>
      <c r="B20" s="31"/>
      <c r="C20" s="26">
        <v>18.647839756145402</v>
      </c>
      <c r="D20" s="23"/>
      <c r="E20" s="29"/>
      <c r="F20" s="32"/>
      <c r="G20" s="35"/>
      <c r="H20" s="29"/>
      <c r="I20" s="23"/>
      <c r="J20" s="33"/>
      <c r="K20" s="23"/>
      <c r="L20" s="23"/>
      <c r="M20" s="23"/>
      <c r="N20" s="31"/>
      <c r="O20" s="26">
        <v>21.382998969506399</v>
      </c>
      <c r="P20" s="23"/>
      <c r="Q20" s="29"/>
      <c r="R20" s="32"/>
      <c r="S20" s="35"/>
      <c r="T20" s="29"/>
      <c r="U20" s="23"/>
      <c r="V20" s="33"/>
      <c r="W20" s="23"/>
    </row>
    <row r="21" spans="1:23" x14ac:dyDescent="0.2">
      <c r="A21" s="23"/>
      <c r="B21" s="31"/>
      <c r="C21" s="26">
        <v>18.4049650952112</v>
      </c>
      <c r="D21" s="23"/>
      <c r="E21" s="29"/>
      <c r="F21" s="28"/>
      <c r="G21" s="35"/>
      <c r="H21" s="29"/>
      <c r="I21" s="23"/>
      <c r="J21" s="33"/>
      <c r="K21" s="23"/>
      <c r="L21" s="23"/>
      <c r="M21" s="23"/>
      <c r="N21" s="31"/>
      <c r="O21" s="26">
        <v>21.463713412221701</v>
      </c>
      <c r="P21" s="23"/>
      <c r="Q21" s="29"/>
      <c r="R21" s="28"/>
      <c r="S21" s="35"/>
      <c r="T21" s="29"/>
      <c r="U21" s="23"/>
      <c r="V21" s="33"/>
      <c r="W21" s="23"/>
    </row>
    <row r="22" spans="1:23" x14ac:dyDescent="0.2">
      <c r="A22" s="23"/>
      <c r="B22" s="31" t="s">
        <v>149</v>
      </c>
      <c r="C22" s="26">
        <v>18.175152279423699</v>
      </c>
      <c r="D22" s="23"/>
      <c r="E22" s="27">
        <f>AVERAGE(C22:C24)</f>
        <v>18.375669320144301</v>
      </c>
      <c r="F22" s="28">
        <f>STDEV(C22:C23)</f>
        <v>0.31648370861071096</v>
      </c>
      <c r="G22" s="35">
        <f t="shared" si="15"/>
        <v>0.17719020845436617</v>
      </c>
      <c r="H22" s="29">
        <f t="shared" si="16"/>
        <v>0.8844238230374003</v>
      </c>
      <c r="I22" s="29"/>
      <c r="J22" s="33"/>
      <c r="K22" s="23"/>
      <c r="L22" s="23"/>
      <c r="M22" s="23"/>
      <c r="N22" s="31" t="s">
        <v>149</v>
      </c>
      <c r="O22" s="26">
        <v>21.681751099012601</v>
      </c>
      <c r="P22" s="23"/>
      <c r="Q22" s="27">
        <f>AVERAGE(O22:O24)</f>
        <v>21.803933753401168</v>
      </c>
      <c r="R22" s="28">
        <f>STDEV(O22:O23)</f>
        <v>5.9050327557860167E-2</v>
      </c>
      <c r="S22" s="35">
        <f>Q22-$Q$16</f>
        <v>0.20881470341386787</v>
      </c>
      <c r="T22" s="35">
        <f>2^-S22</f>
        <v>0.86524781397969874</v>
      </c>
      <c r="U22" s="29"/>
      <c r="V22" s="33"/>
      <c r="W22" s="23"/>
    </row>
    <row r="23" spans="1:23" x14ac:dyDescent="0.2">
      <c r="A23" s="20"/>
      <c r="B23" s="23"/>
      <c r="C23" s="26">
        <v>18.622727832411101</v>
      </c>
      <c r="D23" s="23"/>
      <c r="E23" s="29"/>
      <c r="F23" s="28"/>
      <c r="G23" s="23"/>
      <c r="H23" s="23"/>
      <c r="I23" s="23"/>
      <c r="J23" s="33"/>
      <c r="K23" s="23"/>
      <c r="L23" s="23"/>
      <c r="M23" s="20"/>
      <c r="N23" s="23"/>
      <c r="O23" s="26">
        <v>21.765260873107501</v>
      </c>
      <c r="P23" s="23"/>
      <c r="Q23" s="29"/>
      <c r="R23" s="28"/>
      <c r="S23" s="35"/>
      <c r="T23" s="23"/>
      <c r="U23" s="23"/>
      <c r="V23" s="33"/>
      <c r="W23" s="23"/>
    </row>
    <row r="24" spans="1:23" x14ac:dyDescent="0.2">
      <c r="A24" s="23"/>
      <c r="B24" s="23"/>
      <c r="C24" s="26">
        <v>18.329127848598102</v>
      </c>
      <c r="D24" s="23"/>
      <c r="E24" s="29"/>
      <c r="F24" s="28"/>
      <c r="G24" s="23"/>
      <c r="H24" s="23"/>
      <c r="I24" s="23"/>
      <c r="J24" s="33"/>
      <c r="K24" s="23"/>
      <c r="L24" s="23"/>
      <c r="M24" s="23"/>
      <c r="N24" s="23"/>
      <c r="O24" s="26">
        <v>21.964789288083399</v>
      </c>
      <c r="P24" s="23"/>
      <c r="Q24" s="29"/>
      <c r="R24" s="28"/>
      <c r="S24" s="35"/>
      <c r="T24" s="23"/>
      <c r="U24" s="23"/>
      <c r="V24" s="33"/>
      <c r="W24" s="23"/>
    </row>
    <row r="25" spans="1:23" x14ac:dyDescent="0.2">
      <c r="A25" s="23"/>
      <c r="B25" s="31" t="s">
        <v>148</v>
      </c>
      <c r="C25" s="26">
        <v>18.218583881574901</v>
      </c>
      <c r="D25" s="23"/>
      <c r="E25" s="27">
        <f>AVERAGE(C25:C27)</f>
        <v>18.405610138937035</v>
      </c>
      <c r="F25" s="28">
        <f>STDEV(C25:C26)</f>
        <v>0.21726284875836963</v>
      </c>
      <c r="G25" s="35">
        <f t="shared" ref="G25" si="17">E25-$E$16</f>
        <v>0.20713102724710097</v>
      </c>
      <c r="H25" s="29">
        <f t="shared" ref="H25" si="18">2^-G25</f>
        <v>0.86625817824873153</v>
      </c>
      <c r="I25" s="29"/>
      <c r="J25" s="33"/>
      <c r="K25" s="23"/>
      <c r="L25" s="23"/>
      <c r="M25" s="23"/>
      <c r="N25" s="31" t="s">
        <v>148</v>
      </c>
      <c r="O25" s="26">
        <v>21.9731623372451</v>
      </c>
      <c r="P25" s="23"/>
      <c r="Q25" s="27">
        <f>AVERAGE(O25:O27)</f>
        <v>21.873963783946433</v>
      </c>
      <c r="R25" s="28">
        <f>STDEV(O25:O26)</f>
        <v>0.21626727395449219</v>
      </c>
      <c r="S25" s="35">
        <f>Q25-$Q$16</f>
        <v>0.2788447339591329</v>
      </c>
      <c r="T25" s="35">
        <f>2^-S25</f>
        <v>0.82425078787831396</v>
      </c>
      <c r="U25" s="29"/>
      <c r="V25" s="33"/>
      <c r="W25" s="23"/>
    </row>
    <row r="26" spans="1:23" x14ac:dyDescent="0.2">
      <c r="A26" s="20"/>
      <c r="B26" s="23"/>
      <c r="C26" s="26">
        <v>18.525839948888802</v>
      </c>
      <c r="D26" s="23"/>
      <c r="E26" s="29"/>
      <c r="F26" s="28"/>
      <c r="G26" s="23"/>
      <c r="H26" s="23"/>
      <c r="I26" s="23"/>
      <c r="J26" s="33"/>
      <c r="K26" s="23"/>
      <c r="L26" s="23"/>
      <c r="M26" s="20"/>
      <c r="N26" s="23"/>
      <c r="O26" s="26">
        <v>21.667314225321199</v>
      </c>
      <c r="P26" s="23"/>
      <c r="Q26" s="29"/>
      <c r="R26" s="28"/>
      <c r="S26" s="23"/>
      <c r="T26" s="23"/>
      <c r="U26" s="23"/>
      <c r="V26" s="33"/>
      <c r="W26" s="23"/>
    </row>
    <row r="27" spans="1:23" x14ac:dyDescent="0.2">
      <c r="A27" s="23"/>
      <c r="B27" s="23"/>
      <c r="C27" s="26">
        <v>18.4724065863474</v>
      </c>
      <c r="D27" s="23"/>
      <c r="E27" s="29"/>
      <c r="F27" s="28"/>
      <c r="G27" s="23"/>
      <c r="H27" s="23"/>
      <c r="I27" s="23"/>
      <c r="J27" s="33"/>
      <c r="K27" s="23"/>
      <c r="L27" s="23"/>
      <c r="M27" s="23"/>
      <c r="N27" s="23"/>
      <c r="O27" s="26">
        <v>21.981414789273</v>
      </c>
      <c r="P27" s="23"/>
      <c r="Q27" s="29"/>
      <c r="R27" s="28"/>
      <c r="S27" s="23"/>
      <c r="T27" s="23"/>
      <c r="U27" s="23"/>
      <c r="V27" s="33"/>
      <c r="W27" s="23"/>
    </row>
    <row r="28" spans="1:23" x14ac:dyDescent="0.2">
      <c r="A28" s="23"/>
      <c r="B28" s="36"/>
      <c r="C28" s="33"/>
      <c r="D28" s="23"/>
      <c r="E28" s="27"/>
      <c r="F28" s="28"/>
      <c r="G28" s="29"/>
      <c r="H28" s="29"/>
      <c r="I28" s="29"/>
      <c r="J28" s="23"/>
      <c r="K28" s="23"/>
      <c r="L28" s="23"/>
    </row>
    <row r="29" spans="1:23" x14ac:dyDescent="0.2">
      <c r="A29" s="23"/>
      <c r="B29" s="36"/>
      <c r="C29" s="33"/>
      <c r="D29" s="23"/>
      <c r="E29" s="29"/>
      <c r="F29" s="28"/>
      <c r="G29" s="23"/>
      <c r="H29" s="23"/>
      <c r="I29" s="23"/>
      <c r="J29" s="23"/>
      <c r="K29" s="23"/>
      <c r="L29" s="2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8021F-A7B5-494F-913E-9FD11384A55F}">
  <dimension ref="A1:W29"/>
  <sheetViews>
    <sheetView workbookViewId="0">
      <selection activeCell="U2" sqref="U2:U12"/>
    </sheetView>
  </sheetViews>
  <sheetFormatPr baseColWidth="10" defaultColWidth="8.75" defaultRowHeight="16" x14ac:dyDescent="0.15"/>
  <cols>
    <col min="1" max="2" width="8.75" style="24"/>
    <col min="3" max="3" width="9.5" style="24" bestFit="1" customWidth="1"/>
    <col min="4" max="4" width="8.75" style="24"/>
    <col min="5" max="5" width="9.5" style="24" bestFit="1" customWidth="1"/>
    <col min="6" max="6" width="9" style="24" bestFit="1" customWidth="1"/>
    <col min="7" max="7" width="9.5" style="24" bestFit="1" customWidth="1"/>
    <col min="8" max="8" width="9" style="24" bestFit="1" customWidth="1"/>
    <col min="9" max="9" width="22" style="24" customWidth="1"/>
    <col min="10" max="11" width="9" style="24" bestFit="1" customWidth="1"/>
    <col min="12" max="14" width="8.75" style="24"/>
    <col min="15" max="15" width="9.5" style="24" bestFit="1" customWidth="1"/>
    <col min="16" max="16" width="8.75" style="24"/>
    <col min="17" max="17" width="9.5" style="24" bestFit="1" customWidth="1"/>
    <col min="18" max="18" width="9" style="24" bestFit="1" customWidth="1"/>
    <col min="19" max="19" width="9.5" style="24" bestFit="1" customWidth="1"/>
    <col min="20" max="20" width="9" style="24" bestFit="1" customWidth="1"/>
    <col min="21" max="21" width="25" style="24" customWidth="1"/>
    <col min="22" max="23" width="9" style="24" bestFit="1" customWidth="1"/>
    <col min="24" max="16384" width="8.75" style="24"/>
  </cols>
  <sheetData>
    <row r="1" spans="1:23" x14ac:dyDescent="0.2">
      <c r="A1" s="19" t="s">
        <v>105</v>
      </c>
      <c r="B1" s="20" t="s">
        <v>138</v>
      </c>
      <c r="C1" s="20" t="s">
        <v>139</v>
      </c>
      <c r="D1" s="20"/>
      <c r="E1" s="20" t="s">
        <v>140</v>
      </c>
      <c r="F1" s="21" t="s">
        <v>141</v>
      </c>
      <c r="G1" s="20" t="s">
        <v>142</v>
      </c>
      <c r="H1" s="20" t="s">
        <v>143</v>
      </c>
      <c r="I1" s="22" t="s">
        <v>144</v>
      </c>
      <c r="J1" s="20" t="s">
        <v>145</v>
      </c>
      <c r="K1" s="22" t="s">
        <v>146</v>
      </c>
      <c r="L1" s="23"/>
      <c r="M1" s="19" t="s">
        <v>105</v>
      </c>
      <c r="N1" s="20" t="s">
        <v>138</v>
      </c>
      <c r="O1" s="20" t="s">
        <v>139</v>
      </c>
      <c r="P1" s="20"/>
      <c r="Q1" s="20" t="s">
        <v>140</v>
      </c>
      <c r="R1" s="21" t="s">
        <v>141</v>
      </c>
      <c r="S1" s="20" t="s">
        <v>142</v>
      </c>
      <c r="T1" s="20" t="s">
        <v>143</v>
      </c>
      <c r="U1" s="22" t="s">
        <v>144</v>
      </c>
      <c r="V1" s="20" t="s">
        <v>145</v>
      </c>
      <c r="W1" s="22" t="s">
        <v>146</v>
      </c>
    </row>
    <row r="2" spans="1:23" x14ac:dyDescent="0.2">
      <c r="A2" s="23"/>
      <c r="B2" s="25" t="s">
        <v>147</v>
      </c>
      <c r="C2" s="26">
        <v>20.1501378346045</v>
      </c>
      <c r="D2" s="23"/>
      <c r="E2" s="27">
        <f>AVERAGE(C2:C4)</f>
        <v>20.226916957252168</v>
      </c>
      <c r="F2" s="28">
        <f>STDEV(C2:C3)</f>
        <v>6.8581324831346385E-3</v>
      </c>
      <c r="G2" s="29">
        <f>E2-$E$2</f>
        <v>0</v>
      </c>
      <c r="H2" s="29">
        <f>2^-G2</f>
        <v>1</v>
      </c>
      <c r="I2" s="29">
        <f>H2/H16</f>
        <v>1</v>
      </c>
      <c r="J2" s="23">
        <f>SQRT(F2^2+F16^2)</f>
        <v>0.12014490550546267</v>
      </c>
      <c r="K2" s="30">
        <f>LN(2)*J2*I2</f>
        <v>8.3278102509752497E-2</v>
      </c>
      <c r="L2" s="30"/>
      <c r="M2" s="23"/>
      <c r="N2" s="25" t="s">
        <v>147</v>
      </c>
      <c r="O2" s="26">
        <v>20.1501378346045</v>
      </c>
      <c r="P2" s="23"/>
      <c r="Q2" s="27">
        <f>AVERAGE(O2:O4)</f>
        <v>20.226916957252168</v>
      </c>
      <c r="R2" s="28">
        <f>STDEV(O2:O3)</f>
        <v>6.8581324831346385E-3</v>
      </c>
      <c r="S2" s="29">
        <f>Q2-$E$2</f>
        <v>0</v>
      </c>
      <c r="T2" s="29">
        <f>2^-S2</f>
        <v>1</v>
      </c>
      <c r="U2" s="29">
        <f>T2/T16</f>
        <v>1</v>
      </c>
      <c r="V2" s="23">
        <f>SQRT(R2^2+R16^2)</f>
        <v>0.55653592618491132</v>
      </c>
      <c r="W2" s="30">
        <f>LN(2)*V2*U2</f>
        <v>0.38576130811538911</v>
      </c>
    </row>
    <row r="3" spans="1:23" x14ac:dyDescent="0.2">
      <c r="A3" s="23"/>
      <c r="B3" s="31"/>
      <c r="C3" s="26">
        <v>20.1404389706343</v>
      </c>
      <c r="D3" s="23"/>
      <c r="E3" s="29"/>
      <c r="F3" s="32"/>
      <c r="G3" s="29"/>
      <c r="H3" s="29"/>
      <c r="I3" s="29"/>
      <c r="J3" s="23"/>
      <c r="K3" s="30"/>
      <c r="L3" s="30"/>
      <c r="M3" s="23"/>
      <c r="N3" s="31"/>
      <c r="O3" s="26">
        <v>20.1404389706343</v>
      </c>
      <c r="P3" s="23"/>
      <c r="Q3" s="29"/>
      <c r="R3" s="32"/>
      <c r="S3" s="29"/>
      <c r="T3" s="29"/>
      <c r="U3" s="29"/>
      <c r="V3" s="23"/>
      <c r="W3" s="30"/>
    </row>
    <row r="4" spans="1:23" x14ac:dyDescent="0.2">
      <c r="A4" s="23"/>
      <c r="B4" s="31"/>
      <c r="C4" s="26">
        <v>20.390174066517702</v>
      </c>
      <c r="D4" s="23"/>
      <c r="E4" s="29"/>
      <c r="F4" s="28"/>
      <c r="G4" s="29"/>
      <c r="H4" s="29"/>
      <c r="I4" s="29"/>
      <c r="J4" s="23"/>
      <c r="K4" s="30"/>
      <c r="L4" s="30"/>
      <c r="M4" s="23"/>
      <c r="N4" s="31"/>
      <c r="O4" s="26">
        <v>20.390174066517702</v>
      </c>
      <c r="P4" s="23"/>
      <c r="Q4" s="29"/>
      <c r="R4" s="28"/>
      <c r="S4" s="29"/>
      <c r="T4" s="29"/>
      <c r="U4" s="29"/>
      <c r="V4" s="23"/>
      <c r="W4" s="30"/>
    </row>
    <row r="5" spans="1:23" x14ac:dyDescent="0.2">
      <c r="A5" s="23"/>
      <c r="B5" s="31" t="s">
        <v>15</v>
      </c>
      <c r="C5" s="26">
        <v>20.476576269064999</v>
      </c>
      <c r="D5" s="23"/>
      <c r="E5" s="27">
        <f>AVERAGE(C5:C7)</f>
        <v>20.378124075991803</v>
      </c>
      <c r="F5" s="28">
        <f>STDEV(C5:C6)</f>
        <v>7.2667232404808407E-2</v>
      </c>
      <c r="G5" s="29">
        <f t="shared" ref="G5:G8" si="0">E5-$E$2</f>
        <v>0.15120711873963444</v>
      </c>
      <c r="H5" s="29">
        <f t="shared" ref="H5:H8" si="1">2^-G5</f>
        <v>0.90049669186728221</v>
      </c>
      <c r="I5" s="29">
        <f>H5/H19</f>
        <v>1.1312610580531912</v>
      </c>
      <c r="J5" s="23">
        <f>SQRT(F5^2+F19^2)</f>
        <v>0.11053413997003116</v>
      </c>
      <c r="K5" s="30">
        <f t="shared" ref="K5:K8" si="2">LN(2)*J5*I5</f>
        <v>8.6673180810580508E-2</v>
      </c>
      <c r="L5" s="30"/>
      <c r="M5" s="23"/>
      <c r="N5" s="31" t="s">
        <v>15</v>
      </c>
      <c r="O5" s="26">
        <v>20.476576269064999</v>
      </c>
      <c r="P5" s="23"/>
      <c r="Q5" s="27">
        <f>AVERAGE(O5:O7)</f>
        <v>20.378124075991803</v>
      </c>
      <c r="R5" s="28">
        <f>STDEV(O5:O6)</f>
        <v>7.2667232404808407E-2</v>
      </c>
      <c r="S5" s="29">
        <f t="shared" ref="S5" si="3">Q5-$E$2</f>
        <v>0.15120711873963444</v>
      </c>
      <c r="T5" s="29">
        <f t="shared" ref="T5" si="4">2^-S5</f>
        <v>0.90049669186728221</v>
      </c>
      <c r="U5" s="29">
        <f>T5/T19</f>
        <v>0.79307307462927201</v>
      </c>
      <c r="V5" s="23">
        <f>SQRT(R5^2+R19^2)</f>
        <v>7.2784644503651921E-2</v>
      </c>
      <c r="W5" s="30">
        <f t="shared" ref="W5" si="5">LN(2)*V5*U5</f>
        <v>4.0010910252205163E-2</v>
      </c>
    </row>
    <row r="6" spans="1:23" x14ac:dyDescent="0.2">
      <c r="A6" s="23"/>
      <c r="B6" s="31"/>
      <c r="C6" s="26">
        <v>20.373809283458002</v>
      </c>
      <c r="D6" s="23"/>
      <c r="E6" s="27"/>
      <c r="F6" s="28"/>
      <c r="G6" s="29"/>
      <c r="H6" s="29"/>
      <c r="I6" s="29"/>
      <c r="J6" s="23"/>
      <c r="K6" s="30"/>
      <c r="L6" s="30"/>
      <c r="M6" s="23"/>
      <c r="N6" s="31"/>
      <c r="O6" s="26">
        <v>20.373809283458002</v>
      </c>
      <c r="P6" s="23"/>
      <c r="Q6" s="27"/>
      <c r="R6" s="28"/>
      <c r="S6" s="29"/>
      <c r="T6" s="29"/>
      <c r="U6" s="29"/>
      <c r="V6" s="23"/>
      <c r="W6" s="30"/>
    </row>
    <row r="7" spans="1:23" x14ac:dyDescent="0.2">
      <c r="A7" s="23"/>
      <c r="B7" s="31"/>
      <c r="C7" s="26">
        <v>20.2839866754524</v>
      </c>
      <c r="D7" s="23"/>
      <c r="E7" s="27"/>
      <c r="F7" s="28"/>
      <c r="G7" s="29"/>
      <c r="H7" s="29"/>
      <c r="I7" s="29"/>
      <c r="J7" s="23"/>
      <c r="K7" s="30"/>
      <c r="L7" s="23"/>
      <c r="M7" s="23"/>
      <c r="N7" s="31"/>
      <c r="O7" s="26">
        <v>20.2839866754524</v>
      </c>
      <c r="P7" s="23"/>
      <c r="Q7" s="27"/>
      <c r="R7" s="28"/>
      <c r="S7" s="29"/>
      <c r="T7" s="29"/>
      <c r="U7" s="29"/>
      <c r="V7" s="23"/>
      <c r="W7" s="30"/>
    </row>
    <row r="8" spans="1:23" x14ac:dyDescent="0.2">
      <c r="A8" s="23"/>
      <c r="B8" s="31" t="s">
        <v>149</v>
      </c>
      <c r="C8" s="26">
        <v>19.719621280445899</v>
      </c>
      <c r="D8" s="23"/>
      <c r="E8" s="27">
        <f>AVERAGE(C8:C10)</f>
        <v>19.668960300929331</v>
      </c>
      <c r="F8" s="28">
        <f>STDEV(C8:C9)</f>
        <v>5.1656995064460857E-2</v>
      </c>
      <c r="G8" s="29">
        <f t="shared" si="0"/>
        <v>-0.55795665632283686</v>
      </c>
      <c r="H8" s="29">
        <f t="shared" si="1"/>
        <v>1.4721826319147564</v>
      </c>
      <c r="I8" s="29">
        <f>H8/H22</f>
        <v>1.6645669118893704</v>
      </c>
      <c r="J8" s="23">
        <f>SQRT(F8^2+F22^2)</f>
        <v>0.32067176825389404</v>
      </c>
      <c r="K8" s="30">
        <f t="shared" si="2"/>
        <v>0.36998783518627931</v>
      </c>
      <c r="L8" s="23"/>
      <c r="M8" s="23"/>
      <c r="N8" s="31" t="s">
        <v>149</v>
      </c>
      <c r="O8" s="26">
        <v>19.719621280445899</v>
      </c>
      <c r="P8" s="23"/>
      <c r="Q8" s="27">
        <f>AVERAGE(O8:O10)</f>
        <v>19.668960300929331</v>
      </c>
      <c r="R8" s="28">
        <f>STDEV(O8:O9)</f>
        <v>5.1656995064460857E-2</v>
      </c>
      <c r="S8" s="29">
        <f t="shared" ref="S8" si="6">Q8-$E$2</f>
        <v>-0.55795665632283686</v>
      </c>
      <c r="T8" s="29">
        <f t="shared" ref="T8" si="7">2^-S8</f>
        <v>1.4721826319147564</v>
      </c>
      <c r="U8" s="29">
        <f>T8/T22</f>
        <v>1.7014577883109199</v>
      </c>
      <c r="V8" s="23">
        <f>SQRT(R8^2+R22^2)</f>
        <v>7.8456270136811335E-2</v>
      </c>
      <c r="W8" s="30">
        <f t="shared" ref="W8" si="8">LN(2)*V8*U8</f>
        <v>9.2528239220846603E-2</v>
      </c>
    </row>
    <row r="9" spans="1:23" x14ac:dyDescent="0.2">
      <c r="A9" s="23"/>
      <c r="B9" s="23"/>
      <c r="C9" s="26">
        <v>19.646567257434299</v>
      </c>
      <c r="D9" s="23"/>
      <c r="E9" s="23"/>
      <c r="F9" s="32"/>
      <c r="G9" s="23"/>
      <c r="H9" s="23"/>
      <c r="I9" s="23"/>
      <c r="J9" s="33"/>
      <c r="K9" s="23"/>
      <c r="L9" s="23"/>
      <c r="M9" s="23"/>
      <c r="N9" s="23"/>
      <c r="O9" s="26">
        <v>19.646567257434299</v>
      </c>
      <c r="P9" s="23"/>
      <c r="Q9" s="23"/>
      <c r="R9" s="32"/>
      <c r="S9" s="23"/>
      <c r="T9" s="23"/>
      <c r="U9" s="23"/>
      <c r="V9" s="33"/>
      <c r="W9" s="23"/>
    </row>
    <row r="10" spans="1:23" x14ac:dyDescent="0.2">
      <c r="A10" s="23"/>
      <c r="B10" s="23"/>
      <c r="C10" s="26">
        <v>19.6406923649078</v>
      </c>
      <c r="D10" s="23"/>
      <c r="E10" s="23"/>
      <c r="F10" s="32"/>
      <c r="G10" s="23"/>
      <c r="H10" s="23"/>
      <c r="I10" s="23"/>
      <c r="J10" s="33"/>
      <c r="K10" s="23"/>
      <c r="L10" s="23"/>
      <c r="M10" s="23"/>
      <c r="N10" s="23"/>
      <c r="O10" s="26">
        <v>19.6406923649078</v>
      </c>
      <c r="P10" s="23"/>
      <c r="Q10" s="23"/>
      <c r="R10" s="32"/>
      <c r="S10" s="23"/>
      <c r="T10" s="23"/>
      <c r="U10" s="23"/>
      <c r="V10" s="33"/>
      <c r="W10" s="23"/>
    </row>
    <row r="11" spans="1:23" x14ac:dyDescent="0.2">
      <c r="A11" s="23"/>
      <c r="B11" s="31" t="s">
        <v>148</v>
      </c>
      <c r="C11" s="26">
        <v>19.871933747544201</v>
      </c>
      <c r="D11" s="23"/>
      <c r="E11" s="27">
        <f>AVERAGE(C11:C13)</f>
        <v>19.840785843023102</v>
      </c>
      <c r="F11" s="28">
        <f>STDEV(C11:C12)</f>
        <v>5.3819277182565038E-2</v>
      </c>
      <c r="G11" s="29">
        <f t="shared" ref="G11" si="9">E11-$E$2</f>
        <v>-0.38613111422906599</v>
      </c>
      <c r="H11" s="29">
        <f t="shared" ref="H11" si="10">2^-G11</f>
        <v>1.3068840200217209</v>
      </c>
      <c r="I11" s="29">
        <f>H11/H25</f>
        <v>1.5086541782079095</v>
      </c>
      <c r="J11" s="23">
        <f>SQRT(F11^2+F25^2)</f>
        <v>0.2238295334558332</v>
      </c>
      <c r="K11" s="30">
        <f t="shared" ref="K11" si="11">LN(2)*J11*I11</f>
        <v>0.23406288320392124</v>
      </c>
      <c r="L11" s="23"/>
      <c r="M11" s="23"/>
      <c r="N11" s="31" t="s">
        <v>148</v>
      </c>
      <c r="O11" s="26">
        <v>19.871933747544201</v>
      </c>
      <c r="P11" s="23"/>
      <c r="Q11" s="27">
        <f>AVERAGE(O11:O13)</f>
        <v>19.840785843023102</v>
      </c>
      <c r="R11" s="28">
        <f>STDEV(O11:O12)</f>
        <v>5.3819277182565038E-2</v>
      </c>
      <c r="S11" s="29">
        <f t="shared" ref="S11" si="12">Q11-$E$2</f>
        <v>-0.38613111422906599</v>
      </c>
      <c r="T11" s="29">
        <f t="shared" ref="T11" si="13">2^-S11</f>
        <v>1.3068840200217209</v>
      </c>
      <c r="U11" s="29">
        <f>T11/T25</f>
        <v>1.5855417298244174</v>
      </c>
      <c r="V11" s="23">
        <f>SQRT(R11^2+R25^2)</f>
        <v>0.22286329527349527</v>
      </c>
      <c r="W11" s="30">
        <f t="shared" ref="W11" si="14">LN(2)*V11*U11</f>
        <v>0.24492983249223199</v>
      </c>
    </row>
    <row r="12" spans="1:23" x14ac:dyDescent="0.2">
      <c r="A12" s="23"/>
      <c r="B12" s="23"/>
      <c r="C12" s="26">
        <v>19.948045699252901</v>
      </c>
      <c r="D12" s="23"/>
      <c r="E12" s="23"/>
      <c r="F12" s="32"/>
      <c r="G12" s="23"/>
      <c r="H12" s="23"/>
      <c r="I12" s="23"/>
      <c r="J12" s="33"/>
      <c r="K12" s="23"/>
      <c r="L12" s="23"/>
      <c r="M12" s="23"/>
      <c r="N12" s="23"/>
      <c r="O12" s="26">
        <v>19.948045699252901</v>
      </c>
      <c r="P12" s="23"/>
      <c r="Q12" s="23"/>
      <c r="R12" s="32"/>
      <c r="S12" s="23"/>
      <c r="T12" s="23"/>
      <c r="U12" s="23"/>
      <c r="V12" s="33"/>
      <c r="W12" s="23"/>
    </row>
    <row r="13" spans="1:23" x14ac:dyDescent="0.2">
      <c r="A13" s="23"/>
      <c r="B13" s="23"/>
      <c r="C13" s="26">
        <v>19.702378082272201</v>
      </c>
      <c r="D13" s="23"/>
      <c r="E13" s="23"/>
      <c r="F13" s="32"/>
      <c r="G13" s="23"/>
      <c r="H13" s="23"/>
      <c r="I13" s="23"/>
      <c r="J13" s="33"/>
      <c r="K13" s="23"/>
      <c r="L13" s="23"/>
      <c r="M13" s="23"/>
      <c r="N13" s="23"/>
      <c r="O13" s="26">
        <v>19.702378082272201</v>
      </c>
      <c r="P13" s="23"/>
      <c r="Q13" s="23"/>
      <c r="R13" s="32"/>
      <c r="S13" s="23"/>
      <c r="T13" s="23"/>
      <c r="U13" s="23"/>
      <c r="V13" s="33"/>
      <c r="W13" s="23"/>
    </row>
    <row r="14" spans="1:23" x14ac:dyDescent="0.2">
      <c r="A14" s="23"/>
      <c r="B14" s="23"/>
      <c r="C14" s="23"/>
      <c r="D14" s="23"/>
      <c r="E14" s="23"/>
      <c r="F14" s="32"/>
      <c r="G14" s="23"/>
      <c r="H14" s="23"/>
      <c r="I14" s="23"/>
      <c r="J14" s="33"/>
      <c r="K14" s="23"/>
      <c r="L14" s="23"/>
      <c r="M14" s="23"/>
      <c r="N14" s="23"/>
      <c r="O14" s="23"/>
      <c r="P14" s="23"/>
      <c r="Q14" s="23"/>
      <c r="R14" s="32"/>
      <c r="S14" s="23"/>
      <c r="T14" s="23"/>
      <c r="U14" s="23"/>
      <c r="V14" s="33"/>
      <c r="W14" s="23"/>
    </row>
    <row r="15" spans="1:23" x14ac:dyDescent="0.2">
      <c r="A15" s="20" t="s">
        <v>27</v>
      </c>
      <c r="B15" s="20" t="s">
        <v>138</v>
      </c>
      <c r="C15" s="23"/>
      <c r="D15" s="23"/>
      <c r="E15" s="23"/>
      <c r="F15" s="32"/>
      <c r="G15" s="23"/>
      <c r="H15" s="23"/>
      <c r="I15" s="23"/>
      <c r="J15" s="33"/>
      <c r="K15" s="23"/>
      <c r="L15" s="23"/>
      <c r="M15" s="20" t="s">
        <v>9</v>
      </c>
      <c r="N15" s="20" t="s">
        <v>138</v>
      </c>
      <c r="O15" s="23"/>
      <c r="P15" s="23"/>
      <c r="Q15" s="23"/>
      <c r="R15" s="32"/>
      <c r="S15" s="23"/>
      <c r="T15" s="23"/>
      <c r="U15" s="23"/>
      <c r="V15" s="33"/>
      <c r="W15" s="23"/>
    </row>
    <row r="16" spans="1:23" x14ac:dyDescent="0.2">
      <c r="A16" s="23"/>
      <c r="B16" s="34" t="s">
        <v>147</v>
      </c>
      <c r="C16" s="26">
        <v>18.327350137425299</v>
      </c>
      <c r="D16" s="23"/>
      <c r="E16" s="27">
        <f>AVERAGE(C16:C18)</f>
        <v>18.198479111689934</v>
      </c>
      <c r="F16" s="28">
        <f>STDEV(C16:C17)</f>
        <v>0.11994900723957796</v>
      </c>
      <c r="G16" s="35">
        <f>E16-$E$16</f>
        <v>0</v>
      </c>
      <c r="H16" s="29">
        <f>2^-G16</f>
        <v>1</v>
      </c>
      <c r="I16" s="29"/>
      <c r="J16" s="33"/>
      <c r="K16" s="23"/>
      <c r="L16" s="23"/>
      <c r="M16" s="23"/>
      <c r="N16" s="34" t="s">
        <v>147</v>
      </c>
      <c r="O16" s="26">
        <v>21.8905892854965</v>
      </c>
      <c r="P16" s="23"/>
      <c r="Q16" s="27">
        <f>AVERAGE(O16:O18)</f>
        <v>21.5951190499873</v>
      </c>
      <c r="R16" s="28">
        <f>STDEV(O16:O17)</f>
        <v>0.55649366856536731</v>
      </c>
      <c r="S16" s="35">
        <f>Q16-$Q$16</f>
        <v>0</v>
      </c>
      <c r="T16" s="35">
        <f>2^-S16</f>
        <v>1</v>
      </c>
      <c r="U16" s="29"/>
      <c r="V16" s="33"/>
      <c r="W16" s="23"/>
    </row>
    <row r="17" spans="1:23" x14ac:dyDescent="0.2">
      <c r="A17" s="23"/>
      <c r="B17" s="31"/>
      <c r="C17" s="26">
        <v>18.157716624593899</v>
      </c>
      <c r="D17" s="23"/>
      <c r="E17" s="27"/>
      <c r="F17" s="32"/>
      <c r="G17" s="35"/>
      <c r="H17" s="29"/>
      <c r="I17" s="23"/>
      <c r="J17" s="33"/>
      <c r="K17" s="23"/>
      <c r="L17" s="23"/>
      <c r="M17" s="23"/>
      <c r="N17" s="31"/>
      <c r="O17" s="26">
        <v>21.103588392036599</v>
      </c>
      <c r="P17" s="23"/>
      <c r="Q17" s="27"/>
      <c r="R17" s="32"/>
      <c r="S17" s="35"/>
      <c r="T17" s="29"/>
      <c r="U17" s="23"/>
      <c r="V17" s="33"/>
      <c r="W17" s="23"/>
    </row>
    <row r="18" spans="1:23" x14ac:dyDescent="0.2">
      <c r="A18" s="23"/>
      <c r="B18" s="31"/>
      <c r="C18" s="26">
        <v>18.110370573050599</v>
      </c>
      <c r="D18" s="23"/>
      <c r="E18" s="27"/>
      <c r="F18" s="28"/>
      <c r="G18" s="35"/>
      <c r="H18" s="29"/>
      <c r="I18" s="23"/>
      <c r="J18" s="33"/>
      <c r="K18" s="23"/>
      <c r="L18" s="23"/>
      <c r="M18" s="23"/>
      <c r="N18" s="31"/>
      <c r="O18" s="26">
        <v>21.791179472428801</v>
      </c>
      <c r="P18" s="23"/>
      <c r="Q18" s="27"/>
      <c r="R18" s="28"/>
      <c r="S18" s="35"/>
      <c r="T18" s="29"/>
      <c r="U18" s="23"/>
      <c r="V18" s="33"/>
      <c r="W18" s="23"/>
    </row>
    <row r="19" spans="1:23" x14ac:dyDescent="0.2">
      <c r="A19" s="23"/>
      <c r="B19" s="31" t="s">
        <v>15</v>
      </c>
      <c r="C19" s="26">
        <v>18.530049523668001</v>
      </c>
      <c r="D19" s="23"/>
      <c r="E19" s="27">
        <f>AVERAGE(C19:C21)</f>
        <v>18.5276181250082</v>
      </c>
      <c r="F19" s="28">
        <f>STDEV(C19:C20)</f>
        <v>8.3290272142309649E-2</v>
      </c>
      <c r="G19" s="35">
        <f t="shared" ref="G19:G22" si="15">E19-$E$16</f>
        <v>0.32913901331826523</v>
      </c>
      <c r="H19" s="29">
        <f t="shared" ref="H19:H22" si="16">2^-G19</f>
        <v>0.7960113940605047</v>
      </c>
      <c r="I19" s="29"/>
      <c r="J19" s="33"/>
      <c r="K19" s="23"/>
      <c r="L19" s="23"/>
      <c r="M19" s="23"/>
      <c r="N19" s="31" t="s">
        <v>15</v>
      </c>
      <c r="O19" s="26">
        <v>21.388843250497001</v>
      </c>
      <c r="P19" s="23"/>
      <c r="Q19" s="27">
        <f>AVERAGE(O19:O21)</f>
        <v>21.411851877408367</v>
      </c>
      <c r="R19" s="28">
        <f>STDEV(O19:O20)</f>
        <v>4.1325307196137364E-3</v>
      </c>
      <c r="S19" s="35">
        <f>Q19-$Q$16</f>
        <v>-0.18326717257893321</v>
      </c>
      <c r="T19" s="35">
        <f>2^-S19</f>
        <v>1.1354523570078661</v>
      </c>
      <c r="U19" s="29"/>
      <c r="V19" s="33"/>
      <c r="W19" s="23"/>
    </row>
    <row r="20" spans="1:23" x14ac:dyDescent="0.2">
      <c r="A20" s="23"/>
      <c r="B20" s="31"/>
      <c r="C20" s="26">
        <v>18.647839756145402</v>
      </c>
      <c r="D20" s="23"/>
      <c r="E20" s="29"/>
      <c r="F20" s="32"/>
      <c r="G20" s="35"/>
      <c r="H20" s="29"/>
      <c r="I20" s="23"/>
      <c r="J20" s="33"/>
      <c r="K20" s="23"/>
      <c r="L20" s="23"/>
      <c r="M20" s="23"/>
      <c r="N20" s="31"/>
      <c r="O20" s="26">
        <v>21.382998969506399</v>
      </c>
      <c r="P20" s="23"/>
      <c r="Q20" s="29"/>
      <c r="R20" s="32"/>
      <c r="S20" s="35"/>
      <c r="T20" s="29"/>
      <c r="U20" s="23"/>
      <c r="V20" s="33"/>
      <c r="W20" s="23"/>
    </row>
    <row r="21" spans="1:23" x14ac:dyDescent="0.2">
      <c r="A21" s="23"/>
      <c r="B21" s="31"/>
      <c r="C21" s="26">
        <v>18.4049650952112</v>
      </c>
      <c r="D21" s="23"/>
      <c r="E21" s="29"/>
      <c r="F21" s="28"/>
      <c r="G21" s="35"/>
      <c r="H21" s="29"/>
      <c r="I21" s="23"/>
      <c r="J21" s="33"/>
      <c r="K21" s="23"/>
      <c r="L21" s="23"/>
      <c r="M21" s="23"/>
      <c r="N21" s="31"/>
      <c r="O21" s="26">
        <v>21.463713412221701</v>
      </c>
      <c r="P21" s="23"/>
      <c r="Q21" s="29"/>
      <c r="R21" s="28"/>
      <c r="S21" s="35"/>
      <c r="T21" s="29"/>
      <c r="U21" s="23"/>
      <c r="V21" s="33"/>
      <c r="W21" s="23"/>
    </row>
    <row r="22" spans="1:23" x14ac:dyDescent="0.2">
      <c r="A22" s="23"/>
      <c r="B22" s="31" t="s">
        <v>149</v>
      </c>
      <c r="C22" s="26">
        <v>18.175152279423699</v>
      </c>
      <c r="D22" s="23"/>
      <c r="E22" s="27">
        <f>AVERAGE(C22:C24)</f>
        <v>18.375669320144301</v>
      </c>
      <c r="F22" s="28">
        <f>STDEV(C22:C23)</f>
        <v>0.31648370861071096</v>
      </c>
      <c r="G22" s="35">
        <f t="shared" si="15"/>
        <v>0.17719020845436617</v>
      </c>
      <c r="H22" s="29">
        <f t="shared" si="16"/>
        <v>0.8844238230374003</v>
      </c>
      <c r="I22" s="29"/>
      <c r="J22" s="33"/>
      <c r="K22" s="23"/>
      <c r="L22" s="23"/>
      <c r="M22" s="23"/>
      <c r="N22" s="31" t="s">
        <v>149</v>
      </c>
      <c r="O22" s="26">
        <v>21.681751099012601</v>
      </c>
      <c r="P22" s="23"/>
      <c r="Q22" s="27">
        <f>AVERAGE(O22:O24)</f>
        <v>21.803933753401168</v>
      </c>
      <c r="R22" s="28">
        <f>STDEV(O22:O23)</f>
        <v>5.9050327557860167E-2</v>
      </c>
      <c r="S22" s="35">
        <f>Q22-$Q$16</f>
        <v>0.20881470341386787</v>
      </c>
      <c r="T22" s="35">
        <f>2^-S22</f>
        <v>0.86524781397969874</v>
      </c>
      <c r="U22" s="29"/>
      <c r="V22" s="33"/>
      <c r="W22" s="23"/>
    </row>
    <row r="23" spans="1:23" x14ac:dyDescent="0.2">
      <c r="A23" s="20"/>
      <c r="B23" s="23"/>
      <c r="C23" s="26">
        <v>18.622727832411101</v>
      </c>
      <c r="D23" s="23"/>
      <c r="E23" s="29"/>
      <c r="F23" s="28"/>
      <c r="G23" s="23"/>
      <c r="H23" s="23"/>
      <c r="I23" s="23"/>
      <c r="J23" s="33"/>
      <c r="K23" s="23"/>
      <c r="L23" s="23"/>
      <c r="M23" s="20"/>
      <c r="N23" s="23"/>
      <c r="O23" s="26">
        <v>21.765260873107501</v>
      </c>
      <c r="P23" s="23"/>
      <c r="Q23" s="29"/>
      <c r="R23" s="28"/>
      <c r="S23" s="35"/>
      <c r="T23" s="23"/>
      <c r="U23" s="23"/>
      <c r="V23" s="33"/>
      <c r="W23" s="23"/>
    </row>
    <row r="24" spans="1:23" x14ac:dyDescent="0.2">
      <c r="A24" s="23"/>
      <c r="B24" s="23"/>
      <c r="C24" s="26">
        <v>18.329127848598102</v>
      </c>
      <c r="D24" s="23"/>
      <c r="E24" s="29"/>
      <c r="F24" s="28"/>
      <c r="G24" s="23"/>
      <c r="H24" s="23"/>
      <c r="I24" s="23"/>
      <c r="J24" s="33"/>
      <c r="K24" s="23"/>
      <c r="L24" s="23"/>
      <c r="M24" s="23"/>
      <c r="N24" s="23"/>
      <c r="O24" s="26">
        <v>21.964789288083399</v>
      </c>
      <c r="P24" s="23"/>
      <c r="Q24" s="29"/>
      <c r="R24" s="28"/>
      <c r="S24" s="35"/>
      <c r="T24" s="23"/>
      <c r="U24" s="23"/>
      <c r="V24" s="33"/>
      <c r="W24" s="23"/>
    </row>
    <row r="25" spans="1:23" x14ac:dyDescent="0.2">
      <c r="A25" s="23"/>
      <c r="B25" s="31" t="s">
        <v>148</v>
      </c>
      <c r="C25" s="26">
        <v>18.218583881574901</v>
      </c>
      <c r="D25" s="23"/>
      <c r="E25" s="27">
        <f>AVERAGE(C25:C27)</f>
        <v>18.405610138937035</v>
      </c>
      <c r="F25" s="28">
        <f>STDEV(C25:C26)</f>
        <v>0.21726284875836963</v>
      </c>
      <c r="G25" s="35">
        <f t="shared" ref="G25" si="17">E25-$E$16</f>
        <v>0.20713102724710097</v>
      </c>
      <c r="H25" s="29">
        <f t="shared" ref="H25" si="18">2^-G25</f>
        <v>0.86625817824873153</v>
      </c>
      <c r="I25" s="29"/>
      <c r="J25" s="33"/>
      <c r="K25" s="23"/>
      <c r="L25" s="23"/>
      <c r="M25" s="23"/>
      <c r="N25" s="31" t="s">
        <v>148</v>
      </c>
      <c r="O25" s="26">
        <v>21.9731623372451</v>
      </c>
      <c r="P25" s="23"/>
      <c r="Q25" s="27">
        <f>AVERAGE(O25:O27)</f>
        <v>21.873963783946433</v>
      </c>
      <c r="R25" s="28">
        <f>STDEV(O25:O26)</f>
        <v>0.21626727395449219</v>
      </c>
      <c r="S25" s="35">
        <f>Q25-$Q$16</f>
        <v>0.2788447339591329</v>
      </c>
      <c r="T25" s="35">
        <f>2^-S25</f>
        <v>0.82425078787831396</v>
      </c>
      <c r="U25" s="29"/>
      <c r="V25" s="33"/>
      <c r="W25" s="23"/>
    </row>
    <row r="26" spans="1:23" x14ac:dyDescent="0.2">
      <c r="A26" s="20"/>
      <c r="B26" s="23"/>
      <c r="C26" s="26">
        <v>18.525839948888802</v>
      </c>
      <c r="D26" s="23"/>
      <c r="E26" s="29"/>
      <c r="F26" s="28"/>
      <c r="G26" s="23"/>
      <c r="H26" s="23"/>
      <c r="I26" s="23"/>
      <c r="J26" s="33"/>
      <c r="K26" s="23"/>
      <c r="L26" s="23"/>
      <c r="M26" s="20"/>
      <c r="N26" s="23"/>
      <c r="O26" s="26">
        <v>21.667314225321199</v>
      </c>
      <c r="P26" s="23"/>
      <c r="Q26" s="29"/>
      <c r="R26" s="28"/>
      <c r="S26" s="23"/>
      <c r="T26" s="23"/>
      <c r="U26" s="23"/>
      <c r="V26" s="33"/>
      <c r="W26" s="23"/>
    </row>
    <row r="27" spans="1:23" x14ac:dyDescent="0.2">
      <c r="A27" s="23"/>
      <c r="B27" s="23"/>
      <c r="C27" s="26">
        <v>18.4724065863474</v>
      </c>
      <c r="D27" s="23"/>
      <c r="E27" s="29"/>
      <c r="F27" s="28"/>
      <c r="G27" s="23"/>
      <c r="H27" s="23"/>
      <c r="I27" s="23"/>
      <c r="J27" s="33"/>
      <c r="K27" s="23"/>
      <c r="L27" s="23"/>
      <c r="M27" s="23"/>
      <c r="N27" s="23"/>
      <c r="O27" s="26">
        <v>21.981414789273</v>
      </c>
      <c r="P27" s="23"/>
      <c r="Q27" s="29"/>
      <c r="R27" s="28"/>
      <c r="S27" s="23"/>
      <c r="T27" s="23"/>
      <c r="U27" s="23"/>
      <c r="V27" s="33"/>
      <c r="W27" s="23"/>
    </row>
    <row r="28" spans="1:23" x14ac:dyDescent="0.2">
      <c r="A28" s="23"/>
      <c r="B28" s="36"/>
      <c r="C28" s="33"/>
      <c r="D28" s="23"/>
      <c r="E28" s="27"/>
      <c r="F28" s="28"/>
      <c r="G28" s="29"/>
      <c r="H28" s="29"/>
      <c r="I28" s="29"/>
      <c r="J28" s="23"/>
      <c r="K28" s="23"/>
      <c r="L28" s="23"/>
    </row>
    <row r="29" spans="1:23" x14ac:dyDescent="0.2">
      <c r="A29" s="23"/>
      <c r="B29" s="36"/>
      <c r="C29" s="33"/>
      <c r="D29" s="23"/>
      <c r="E29" s="29"/>
      <c r="F29" s="28"/>
      <c r="G29" s="23"/>
      <c r="H29" s="23"/>
      <c r="I29" s="23"/>
      <c r="J29" s="23"/>
      <c r="K29" s="23"/>
      <c r="L29" s="2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18A65-8076-D246-B59B-CAFB1ED5AB8D}">
  <dimension ref="B5:AO24"/>
  <sheetViews>
    <sheetView topLeftCell="H1" zoomScale="95" workbookViewId="0">
      <selection activeCell="AB15" sqref="AB15"/>
    </sheetView>
  </sheetViews>
  <sheetFormatPr baseColWidth="10" defaultRowHeight="16" x14ac:dyDescent="0.15"/>
  <cols>
    <col min="1" max="1" width="10.75" style="24"/>
    <col min="2" max="2" width="32.75" style="24" customWidth="1"/>
    <col min="3" max="3" width="18" style="24" customWidth="1"/>
    <col min="4" max="4" width="17.25" style="24" customWidth="1"/>
    <col min="5" max="5" width="16.5" style="24" customWidth="1"/>
    <col min="6" max="6" width="12.75" style="24" customWidth="1"/>
    <col min="7" max="7" width="15.25" style="24" customWidth="1"/>
    <col min="8" max="8" width="21" style="24" customWidth="1"/>
    <col min="9" max="23" width="10.75" style="24"/>
    <col min="24" max="24" width="40.75" style="24" customWidth="1"/>
    <col min="25" max="25" width="19.75" style="24" customWidth="1"/>
    <col min="26" max="26" width="18.25" style="24" customWidth="1"/>
    <col min="27" max="27" width="21.75" style="24" customWidth="1"/>
    <col min="28" max="28" width="23.75" style="24" customWidth="1"/>
    <col min="29" max="30" width="20.5" style="24" customWidth="1"/>
    <col min="31" max="16384" width="10.75" style="24"/>
  </cols>
  <sheetData>
    <row r="5" spans="2:41" x14ac:dyDescent="0.15">
      <c r="C5" s="24" t="s">
        <v>40</v>
      </c>
      <c r="D5" s="24" t="s">
        <v>53</v>
      </c>
      <c r="E5" s="24" t="s">
        <v>66</v>
      </c>
      <c r="F5" s="24" t="s">
        <v>79</v>
      </c>
      <c r="G5" s="24" t="s">
        <v>92</v>
      </c>
      <c r="H5" s="24" t="s">
        <v>105</v>
      </c>
      <c r="AD5" s="24" t="s">
        <v>40</v>
      </c>
      <c r="AE5" s="24" t="s">
        <v>53</v>
      </c>
      <c r="AF5" s="24" t="s">
        <v>66</v>
      </c>
      <c r="AG5" s="24" t="s">
        <v>79</v>
      </c>
      <c r="AH5" s="24" t="s">
        <v>92</v>
      </c>
      <c r="AI5" s="24" t="s">
        <v>105</v>
      </c>
    </row>
    <row r="6" spans="2:41" x14ac:dyDescent="0.2">
      <c r="B6" s="37" t="s">
        <v>11</v>
      </c>
      <c r="C6" s="29">
        <v>1</v>
      </c>
      <c r="D6" s="29">
        <v>1</v>
      </c>
      <c r="E6" s="29">
        <v>1</v>
      </c>
      <c r="F6" s="29">
        <v>1</v>
      </c>
      <c r="G6" s="29">
        <v>1</v>
      </c>
      <c r="H6" s="29">
        <v>1</v>
      </c>
      <c r="AC6" s="37" t="s">
        <v>11</v>
      </c>
      <c r="AD6" s="29">
        <v>1</v>
      </c>
      <c r="AE6" s="29">
        <v>1</v>
      </c>
      <c r="AF6" s="29">
        <v>1</v>
      </c>
      <c r="AG6" s="29">
        <v>1</v>
      </c>
      <c r="AH6" s="29">
        <v>1</v>
      </c>
      <c r="AI6" s="29">
        <v>1</v>
      </c>
    </row>
    <row r="7" spans="2:41" x14ac:dyDescent="0.2">
      <c r="B7" s="37" t="s">
        <v>15</v>
      </c>
      <c r="C7" s="29">
        <v>1.2446497816312381</v>
      </c>
      <c r="D7" s="29">
        <v>1.0194725371038931</v>
      </c>
      <c r="E7" s="29">
        <v>1.4280656534966545</v>
      </c>
      <c r="F7" s="29">
        <v>0.65846681536304663</v>
      </c>
      <c r="G7" s="29">
        <v>0.85332194301563435</v>
      </c>
      <c r="H7" s="29">
        <v>1.1312610580531912</v>
      </c>
      <c r="AC7" s="37" t="s">
        <v>15</v>
      </c>
      <c r="AD7" s="29">
        <v>0.872564490864429</v>
      </c>
      <c r="AE7" s="29">
        <v>0.71470348399730144</v>
      </c>
      <c r="AF7" s="29">
        <v>1.0011485947727197</v>
      </c>
      <c r="AG7" s="29">
        <v>0.46161962182274868</v>
      </c>
      <c r="AH7" s="29">
        <v>0.59822324138042893</v>
      </c>
      <c r="AI7" s="29">
        <v>0.79307307462927201</v>
      </c>
    </row>
    <row r="8" spans="2:41" x14ac:dyDescent="0.2">
      <c r="B8" s="37" t="s">
        <v>19</v>
      </c>
      <c r="C8" s="29">
        <v>0.73577360074431064</v>
      </c>
      <c r="D8" s="29">
        <v>0.89911254354674686</v>
      </c>
      <c r="E8" s="29">
        <v>1.8331687030066468</v>
      </c>
      <c r="F8" s="29">
        <v>0.92132900409529728</v>
      </c>
      <c r="G8" s="29">
        <v>1.0319582805277403</v>
      </c>
      <c r="H8" s="29">
        <v>1.6645669118893704</v>
      </c>
      <c r="AC8" s="37" t="s">
        <v>19</v>
      </c>
      <c r="AD8" s="29">
        <v>0.75208014437762583</v>
      </c>
      <c r="AE8" s="29">
        <v>0.91903907788798245</v>
      </c>
      <c r="AF8" s="29">
        <v>1.8737962077344139</v>
      </c>
      <c r="AG8" s="29">
        <v>0.94174790957209176</v>
      </c>
      <c r="AH8" s="29">
        <v>1.0548290015106128</v>
      </c>
      <c r="AI8" s="29">
        <v>1.7014577883109199</v>
      </c>
    </row>
    <row r="9" spans="2:41" x14ac:dyDescent="0.2">
      <c r="B9" s="37" t="s">
        <v>150</v>
      </c>
      <c r="C9" s="29">
        <v>0.65167981971301392</v>
      </c>
      <c r="D9" s="29">
        <v>0.72854547274977111</v>
      </c>
      <c r="E9" s="29">
        <v>2.2066038169326547</v>
      </c>
      <c r="F9" s="29">
        <v>0.86767085770544894</v>
      </c>
      <c r="G9" s="29">
        <v>0.98137378261458619</v>
      </c>
      <c r="H9" s="29">
        <v>1.5086541782079095</v>
      </c>
      <c r="AC9" s="37" t="s">
        <v>150</v>
      </c>
      <c r="AD9" s="29">
        <v>0.6848922460592165</v>
      </c>
      <c r="AE9" s="29">
        <v>0.76567530571623743</v>
      </c>
      <c r="AF9" s="29">
        <v>2.3190619052886805</v>
      </c>
      <c r="AG9" s="29">
        <v>0.91189112290712293</v>
      </c>
      <c r="AH9" s="29">
        <v>1.0313888413707937</v>
      </c>
      <c r="AI9" s="29">
        <v>1.5855417298244174</v>
      </c>
    </row>
    <row r="10" spans="2:41" x14ac:dyDescent="0.2">
      <c r="C10" s="29"/>
      <c r="D10" s="29"/>
      <c r="E10" s="29"/>
      <c r="F10" s="29"/>
      <c r="G10" s="29"/>
      <c r="H10" s="29"/>
      <c r="AD10" s="29"/>
      <c r="AE10" s="29"/>
      <c r="AF10" s="29"/>
      <c r="AG10" s="29"/>
      <c r="AH10" s="29"/>
      <c r="AI10" s="29"/>
    </row>
    <row r="11" spans="2:41" x14ac:dyDescent="0.2">
      <c r="C11" s="29"/>
      <c r="D11" s="29"/>
      <c r="E11" s="29"/>
      <c r="F11" s="29"/>
      <c r="G11" s="29"/>
      <c r="H11" s="29"/>
      <c r="AD11" s="29"/>
      <c r="AE11" s="29"/>
      <c r="AF11" s="29"/>
      <c r="AG11" s="29"/>
      <c r="AH11" s="29"/>
      <c r="AI11" s="29"/>
    </row>
    <row r="13" spans="2:41" x14ac:dyDescent="0.2">
      <c r="C13" s="23"/>
      <c r="D13" s="23"/>
      <c r="E13" s="23"/>
      <c r="F13" s="23"/>
      <c r="G13" s="23"/>
      <c r="H13" s="23"/>
      <c r="AD13" s="23"/>
      <c r="AE13" s="23"/>
      <c r="AF13" s="23"/>
      <c r="AG13" s="23"/>
      <c r="AH13" s="23"/>
      <c r="AI13" s="23"/>
    </row>
    <row r="14" spans="2:41" x14ac:dyDescent="0.2">
      <c r="C14" s="23"/>
      <c r="D14" s="23"/>
      <c r="E14" s="23"/>
      <c r="F14" s="23"/>
      <c r="G14" s="23"/>
      <c r="H14" s="23"/>
      <c r="AK14" s="23"/>
      <c r="AL14" s="23"/>
      <c r="AM14" s="23"/>
      <c r="AN14" s="23"/>
      <c r="AO14" s="23"/>
    </row>
    <row r="16" spans="2:41" x14ac:dyDescent="0.2">
      <c r="AO16" s="23"/>
    </row>
    <row r="19" spans="2:36" x14ac:dyDescent="0.15">
      <c r="AE19" s="24" t="s">
        <v>40</v>
      </c>
      <c r="AF19" s="24" t="s">
        <v>53</v>
      </c>
      <c r="AG19" s="24" t="s">
        <v>66</v>
      </c>
      <c r="AH19" s="24" t="s">
        <v>79</v>
      </c>
      <c r="AI19" s="24" t="s">
        <v>92</v>
      </c>
      <c r="AJ19" s="24" t="s">
        <v>105</v>
      </c>
    </row>
    <row r="20" spans="2:36" x14ac:dyDescent="0.2">
      <c r="C20" s="24" t="s">
        <v>40</v>
      </c>
      <c r="D20" s="24" t="s">
        <v>53</v>
      </c>
      <c r="E20" s="24" t="s">
        <v>66</v>
      </c>
      <c r="F20" s="24" t="s">
        <v>79</v>
      </c>
      <c r="G20" s="24" t="s">
        <v>92</v>
      </c>
      <c r="H20" s="24" t="s">
        <v>105</v>
      </c>
      <c r="AD20" s="37" t="s">
        <v>11</v>
      </c>
      <c r="AE20" s="29">
        <f t="shared" ref="AE20:AJ23" si="0">LOG(AD6,2)</f>
        <v>0</v>
      </c>
      <c r="AF20" s="29">
        <f t="shared" si="0"/>
        <v>0</v>
      </c>
      <c r="AG20" s="29">
        <f t="shared" si="0"/>
        <v>0</v>
      </c>
      <c r="AH20" s="29">
        <f t="shared" si="0"/>
        <v>0</v>
      </c>
      <c r="AI20" s="29">
        <f t="shared" si="0"/>
        <v>0</v>
      </c>
      <c r="AJ20" s="29">
        <f t="shared" si="0"/>
        <v>0</v>
      </c>
    </row>
    <row r="21" spans="2:36" x14ac:dyDescent="0.2">
      <c r="B21" s="37" t="s">
        <v>11</v>
      </c>
      <c r="C21" s="29">
        <f t="shared" ref="C21:H21" si="1">LOG(C6,2)</f>
        <v>0</v>
      </c>
      <c r="D21" s="29">
        <f t="shared" si="1"/>
        <v>0</v>
      </c>
      <c r="E21" s="29">
        <f t="shared" si="1"/>
        <v>0</v>
      </c>
      <c r="F21" s="29">
        <f t="shared" si="1"/>
        <v>0</v>
      </c>
      <c r="G21" s="29">
        <f t="shared" si="1"/>
        <v>0</v>
      </c>
      <c r="H21" s="29">
        <f t="shared" si="1"/>
        <v>0</v>
      </c>
      <c r="AD21" s="37" t="s">
        <v>15</v>
      </c>
      <c r="AE21" s="29">
        <f t="shared" si="0"/>
        <v>-0.19666633065743633</v>
      </c>
      <c r="AF21" s="29">
        <f t="shared" si="0"/>
        <v>-0.48458327382633126</v>
      </c>
      <c r="AG21" s="29">
        <f t="shared" si="0"/>
        <v>1.6561210585662968E-3</v>
      </c>
      <c r="AH21" s="29">
        <f t="shared" si="0"/>
        <v>-1.1152235457204291</v>
      </c>
      <c r="AI21" s="29">
        <f t="shared" si="0"/>
        <v>-0.74124413365620256</v>
      </c>
      <c r="AJ21" s="29">
        <f t="shared" si="0"/>
        <v>-0.33447429131856793</v>
      </c>
    </row>
    <row r="22" spans="2:36" x14ac:dyDescent="0.2">
      <c r="B22" s="37" t="s">
        <v>15</v>
      </c>
      <c r="C22" s="29">
        <f t="shared" ref="C22:H24" si="2">LOG(C7,2)</f>
        <v>0.31573985523976217</v>
      </c>
      <c r="D22" s="29">
        <f t="shared" si="2"/>
        <v>2.7822912070867036E-2</v>
      </c>
      <c r="E22" s="29">
        <f t="shared" si="2"/>
        <v>0.51406230695576483</v>
      </c>
      <c r="F22" s="29">
        <f t="shared" si="2"/>
        <v>-0.60281735982323092</v>
      </c>
      <c r="G22" s="29">
        <f t="shared" si="2"/>
        <v>-0.22883794775900418</v>
      </c>
      <c r="H22" s="29">
        <f t="shared" si="2"/>
        <v>0.17793189457863068</v>
      </c>
      <c r="AD22" s="37" t="s">
        <v>19</v>
      </c>
      <c r="AE22" s="29">
        <f t="shared" si="0"/>
        <v>-0.41104168599603613</v>
      </c>
      <c r="AF22" s="29">
        <f t="shared" si="0"/>
        <v>-0.12180188813193397</v>
      </c>
      <c r="AG22" s="29">
        <f t="shared" si="0"/>
        <v>0.90596405540986413</v>
      </c>
      <c r="AH22" s="29">
        <f t="shared" si="0"/>
        <v>-8.6587169107392864E-2</v>
      </c>
      <c r="AI22" s="29">
        <f t="shared" si="0"/>
        <v>7.7009142375363146E-2</v>
      </c>
      <c r="AJ22" s="29">
        <f t="shared" si="0"/>
        <v>0.76677135973670463</v>
      </c>
    </row>
    <row r="23" spans="2:36" x14ac:dyDescent="0.2">
      <c r="B23" s="37" t="s">
        <v>19</v>
      </c>
      <c r="C23" s="29">
        <f>LOG(C8,2)</f>
        <v>-0.44266618095553772</v>
      </c>
      <c r="D23" s="29">
        <f t="shared" ref="D23:H24" si="3">LOG(D8,2)</f>
        <v>-0.15342638309143569</v>
      </c>
      <c r="E23" s="29">
        <f t="shared" si="3"/>
        <v>0.87433956045036254</v>
      </c>
      <c r="F23" s="29">
        <f t="shared" si="3"/>
        <v>-0.1182116640668945</v>
      </c>
      <c r="G23" s="29">
        <f t="shared" si="3"/>
        <v>4.5384647415861498E-2</v>
      </c>
      <c r="H23" s="29">
        <f t="shared" si="3"/>
        <v>0.73514686477720304</v>
      </c>
      <c r="AD23" s="37" t="s">
        <v>150</v>
      </c>
      <c r="AE23" s="29">
        <f t="shared" si="0"/>
        <v>-0.54605106784237001</v>
      </c>
      <c r="AF23" s="29">
        <f t="shared" si="0"/>
        <v>-0.38519536610763405</v>
      </c>
      <c r="AG23" s="29">
        <f t="shared" si="0"/>
        <v>1.2135413319549999</v>
      </c>
      <c r="AH23" s="29">
        <f t="shared" si="0"/>
        <v>-0.13306651371973288</v>
      </c>
      <c r="AI23" s="29">
        <f t="shared" si="0"/>
        <v>4.4588342169930864E-2</v>
      </c>
      <c r="AJ23" s="29">
        <f t="shared" si="0"/>
        <v>0.66497584818819899</v>
      </c>
    </row>
    <row r="24" spans="2:36" x14ac:dyDescent="0.2">
      <c r="B24" s="37" t="s">
        <v>150</v>
      </c>
      <c r="C24" s="29">
        <f t="shared" si="2"/>
        <v>-0.61776477455440226</v>
      </c>
      <c r="D24" s="29">
        <f t="shared" si="3"/>
        <v>-0.4569090728196662</v>
      </c>
      <c r="E24" s="29">
        <f t="shared" si="3"/>
        <v>1.1418276252429678</v>
      </c>
      <c r="F24" s="29">
        <f t="shared" si="3"/>
        <v>-0.20478022043176491</v>
      </c>
      <c r="G24" s="29">
        <f t="shared" si="3"/>
        <v>-2.7125364542101221E-2</v>
      </c>
      <c r="H24" s="29">
        <f t="shared" si="3"/>
        <v>0.59326214147616674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0</vt:lpstr>
      <vt:lpstr>Run Information</vt:lpstr>
      <vt:lpstr>MAPK11</vt:lpstr>
      <vt:lpstr>MAPK12</vt:lpstr>
      <vt:lpstr>MAPK13</vt:lpstr>
      <vt:lpstr>MAPK14</vt:lpstr>
      <vt:lpstr>MBIP</vt:lpstr>
      <vt:lpstr>FN</vt:lpstr>
      <vt:lpstr>Grafici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2019-02-22T16:03:28Z</dcterms:created>
  <dcterms:modified xsi:type="dcterms:W3CDTF">2022-07-12T17:36:53Z</dcterms:modified>
</cp:coreProperties>
</file>