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mc\Documents\0Projects\Ligand\PreliminaryDataset\SL_2022_0519_fullDataset\Upload\"/>
    </mc:Choice>
  </mc:AlternateContent>
  <xr:revisionPtr revIDLastSave="0" documentId="13_ncr:1_{253C43EF-02F2-455B-A32B-9D4B2026CADC}" xr6:coauthVersionLast="47" xr6:coauthVersionMax="47" xr10:uidLastSave="{00000000-0000-0000-0000-000000000000}"/>
  <bookViews>
    <workbookView xWindow="38280" yWindow="-120" windowWidth="29040" windowHeight="15840" xr2:uid="{EFACE2A1-4692-4B16-989C-A4D90B68099B}"/>
  </bookViews>
  <sheets>
    <sheet name="PS0519" sheetId="20" r:id="rId1"/>
  </sheets>
  <definedNames>
    <definedName name="_xlnm._FilterDatabase" localSheetId="0" hidden="1">'PS0519'!$A$4:$R$4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0" l="1"/>
  <c r="Q26" i="20"/>
  <c r="P29" i="20"/>
  <c r="R29" i="20" s="1"/>
  <c r="N29" i="20"/>
  <c r="P28" i="20"/>
  <c r="R28" i="20" s="1"/>
  <c r="N28" i="20"/>
  <c r="P27" i="20"/>
  <c r="R27" i="20" s="1"/>
  <c r="N27" i="20"/>
  <c r="P19" i="20"/>
  <c r="R19" i="20" s="1"/>
  <c r="N19" i="20"/>
  <c r="P18" i="20"/>
  <c r="R18" i="20" s="1"/>
  <c r="N18" i="20"/>
  <c r="P17" i="20"/>
  <c r="R17" i="20" s="1"/>
  <c r="N17" i="20"/>
  <c r="P16" i="20"/>
  <c r="R16" i="20" s="1"/>
  <c r="N16" i="20"/>
  <c r="P15" i="20"/>
  <c r="Q15" i="20" s="1"/>
  <c r="N15" i="20"/>
  <c r="P14" i="20"/>
  <c r="R14" i="20" s="1"/>
  <c r="N14" i="20"/>
  <c r="P13" i="20"/>
  <c r="R13" i="20" s="1"/>
  <c r="N13" i="20"/>
  <c r="P12" i="20"/>
  <c r="Q12" i="20" s="1"/>
  <c r="N12" i="20"/>
  <c r="P11" i="20"/>
  <c r="R11" i="20" s="1"/>
  <c r="N11" i="20"/>
  <c r="P10" i="20"/>
  <c r="R10" i="20" s="1"/>
  <c r="N10" i="20"/>
  <c r="P9" i="20"/>
  <c r="R9" i="20" s="1"/>
  <c r="N9" i="20"/>
  <c r="P8" i="20"/>
  <c r="R8" i="20" s="1"/>
  <c r="N8" i="20"/>
  <c r="P7" i="20"/>
  <c r="R7" i="20" s="1"/>
  <c r="N7" i="20"/>
  <c r="P6" i="20"/>
  <c r="R6" i="20" s="1"/>
  <c r="N6" i="20"/>
  <c r="P5" i="20"/>
  <c r="R5" i="20" s="1"/>
  <c r="N5" i="20"/>
  <c r="P26" i="20"/>
  <c r="N26" i="20"/>
  <c r="P25" i="20"/>
  <c r="R25" i="20" s="1"/>
  <c r="N25" i="20"/>
  <c r="P23" i="20"/>
  <c r="R23" i="20" s="1"/>
  <c r="N23" i="20"/>
  <c r="P22" i="20"/>
  <c r="R22" i="20" s="1"/>
  <c r="N22" i="20"/>
  <c r="P24" i="20"/>
  <c r="Q24" i="20" s="1"/>
  <c r="N24" i="20"/>
  <c r="P21" i="20"/>
  <c r="Q21" i="20" s="1"/>
  <c r="N21" i="20"/>
  <c r="P20" i="20"/>
  <c r="R20" i="20" s="1"/>
  <c r="N20" i="20"/>
  <c r="R24" i="20" l="1"/>
  <c r="Q8" i="20"/>
  <c r="R12" i="20"/>
  <c r="Q17" i="20"/>
  <c r="R21" i="20"/>
  <c r="Q5" i="20"/>
  <c r="Q19" i="20"/>
  <c r="Q27" i="20"/>
  <c r="Q25" i="20"/>
  <c r="R15" i="20"/>
  <c r="Q28" i="20"/>
  <c r="Q13" i="20"/>
  <c r="Q9" i="20"/>
  <c r="Q11" i="20"/>
  <c r="Q22" i="20"/>
  <c r="Q16" i="20"/>
  <c r="Q7" i="20"/>
  <c r="Q20" i="20"/>
  <c r="Q23" i="20"/>
  <c r="Q6" i="20"/>
  <c r="Q10" i="20"/>
  <c r="Q14" i="20"/>
  <c r="Q18" i="20"/>
  <c r="Q29" i="20"/>
</calcChain>
</file>

<file path=xl/sharedStrings.xml><?xml version="1.0" encoding="utf-8"?>
<sst xmlns="http://schemas.openxmlformats.org/spreadsheetml/2006/main" count="200" uniqueCount="173">
  <si>
    <t>dodecanoic acid</t>
  </si>
  <si>
    <t>octanoic acid</t>
  </si>
  <si>
    <t>1,10-Diaminodecane</t>
  </si>
  <si>
    <t>Dibutylamine</t>
  </si>
  <si>
    <t>Tributylamine</t>
  </si>
  <si>
    <t>Octadecanethiol</t>
  </si>
  <si>
    <t>Dodecylphosphonic acid</t>
  </si>
  <si>
    <t>1,10-Decyldiphosphonic acid</t>
  </si>
  <si>
    <t>Octylphosphonic acid</t>
  </si>
  <si>
    <t>2,2′-Bipyridyl</t>
  </si>
  <si>
    <t>1,10-Phenanthroline</t>
  </si>
  <si>
    <t>4,4’-di-tert-butyl-2,2’-dipyridyl</t>
  </si>
  <si>
    <t>MW</t>
  </si>
  <si>
    <t>Dioctylamine</t>
  </si>
  <si>
    <t>3,3-Diphenylpropylamine</t>
  </si>
  <si>
    <t>DL-Phenylalanine</t>
  </si>
  <si>
    <t>1,10-Decanedithiol</t>
  </si>
  <si>
    <t>Name</t>
  </si>
  <si>
    <t>Actual</t>
  </si>
  <si>
    <t>Target</t>
  </si>
  <si>
    <t>M</t>
  </si>
  <si>
    <t>mg</t>
  </si>
  <si>
    <t>N-octyloctan-1-amine</t>
  </si>
  <si>
    <t>1,10-phenanthroline</t>
  </si>
  <si>
    <t>dodecan-1-amine</t>
  </si>
  <si>
    <t>dodecylphosphonic acid</t>
  </si>
  <si>
    <t>3,3-diphenylpropan-1-amine</t>
  </si>
  <si>
    <t>N,N-dibutylbutan-1-amine</t>
  </si>
  <si>
    <t>octadecane-1-thiol</t>
  </si>
  <si>
    <t>octadecylphosphonic acid</t>
  </si>
  <si>
    <t>octan-1-amine</t>
  </si>
  <si>
    <t>octadecanoic acid</t>
  </si>
  <si>
    <t>N-butylbutan-1-amine</t>
  </si>
  <si>
    <t>octylphosphonic acid</t>
  </si>
  <si>
    <t>(Z)-octadec-9-en-1-amine</t>
  </si>
  <si>
    <t>2-pyridin-2-ylpyridine</t>
  </si>
  <si>
    <t>N,N-dioctyloctan-1-amine</t>
  </si>
  <si>
    <t>4-tert-butyl-2-(4-tert-butylpyridin-2-yl)pyridine</t>
  </si>
  <si>
    <t>(Z)-octadec-9-enoic acid</t>
  </si>
  <si>
    <t>Purity</t>
  </si>
  <si>
    <t>IUPAC Name</t>
  </si>
  <si>
    <t>InChI</t>
  </si>
  <si>
    <t>Canonical SMILES</t>
  </si>
  <si>
    <t>InChI=1S/C16H35N/c1-3-5-7-9-11-13-15-17-16-14-12-10-8-6-4-2/h17H,3-16H2,1-2H3</t>
  </si>
  <si>
    <t>CCCCCCCCNCCCCCCCC</t>
  </si>
  <si>
    <t>InChI=1S/C12H8N2/c1-3-9-5-6-10-4-2-8-14-12(10)11(9)13-7-1/h1-8H</t>
  </si>
  <si>
    <t>C1=CC2=C(C3=C(C=CC=N3)C=C2)N=C1</t>
  </si>
  <si>
    <t>InChI=1S/C8H16O2/c1-2-3-4-5-6-7-8(9)10/h2-7H2,1H3,(H,9,10)</t>
  </si>
  <si>
    <t>CCCCCCCC(=O)O</t>
  </si>
  <si>
    <t>InChI=1S/C12H27N/c1-2-3-4-5-6-7-8-9-10-11-12-13/h2-13H2,1H3</t>
  </si>
  <si>
    <t>CCCCCCCCCCCCN</t>
  </si>
  <si>
    <t>InChI=1S/C12H27O3P/c1-2-3-4-5-6-7-8-9-10-11-12-16(13,14)15/h2-12H2,1H3,(H2,13,14,15)</t>
  </si>
  <si>
    <t>CCCCCCCCCCCCP(=O)(O)O</t>
  </si>
  <si>
    <t>InChI=1S/C15H17N/c16-12-11-15(13-7-3-1-4-8-13)14-9-5-2-6-10-14/h1-10,15H,11-12,16H2</t>
  </si>
  <si>
    <t>C1=CC=C(C=C1)C(CCN)C2=CC=CC=C2</t>
  </si>
  <si>
    <t>InChI=1S/C12H27N/c1-4-7-10-13(11-8-5-2)12-9-6-3/h4-12H2,1-3H3</t>
  </si>
  <si>
    <t>CCCCN(CCCC)CCCC</t>
  </si>
  <si>
    <t>InChI=1S/C18H38S/c1-2-3-4-5-6-7-8-9-10-11-12-13-14-15-16-17-18-19/h19H,2-18H2,1H3</t>
  </si>
  <si>
    <t>CCCCCCCCCCCCCCCCCCS</t>
  </si>
  <si>
    <t>InChI=1S/C8H19O3P/c1-2-3-4-5-6-7-8-12(9,10)11/h2-8H2,1H3,(H2,9,10,11)</t>
  </si>
  <si>
    <t>CCCCCCCCP(=O)(O)O</t>
  </si>
  <si>
    <t>trifluoroacetic acid</t>
  </si>
  <si>
    <t>mM</t>
  </si>
  <si>
    <t>uM</t>
  </si>
  <si>
    <t>Dilute mL</t>
  </si>
  <si>
    <t>stock uL</t>
  </si>
  <si>
    <t>LigandLabel</t>
  </si>
  <si>
    <t>CCCCCCCCCCCC(=O)O</t>
  </si>
  <si>
    <t>InChI=1S/C12H24O2/c1-2-3-4-5-6-7-8-9-10-11-12(13)14/h2-11H2,1H3,(H,13,14)</t>
  </si>
  <si>
    <t>CCCCCCCCCCCCCCCCCC(=O)O</t>
  </si>
  <si>
    <t>InChI=1S/C18H36O2/c1-2-3-4-5-6-7-8-9-10-11-12-13-14-15-16-17-18(19)20/h2-17H2,1H3,(H,19,20)</t>
  </si>
  <si>
    <t>CCCCCCCCC=CCCCCCCCC(=O)O</t>
  </si>
  <si>
    <t>InChI=1S/C18H34O2/c1-2-3-4-5-6-7-8-9-10-11-12-13-14-15-16-17-18(19)20/h9-10H,2-8,11-17H2,1H3,(H,19,20)/b10-9-</t>
  </si>
  <si>
    <t>CCCCCCCCN</t>
  </si>
  <si>
    <t>InChI=1S/C8H19N/c1-2-3-4-5-6-7-8-9/h2-9H2,1H3</t>
  </si>
  <si>
    <t>CCCCCCCCCCCCCCCCCCN</t>
  </si>
  <si>
    <t>octadecan-1-amine</t>
  </si>
  <si>
    <t>InChI=1S/C18H39N/c1-2-3-4-5-6-7-8-9-10-11-12-13-14-15-16-17-18-19/h2-19H2,1H3</t>
  </si>
  <si>
    <t>CCCCCCCCC=CCCCCCCCCN</t>
  </si>
  <si>
    <t>InChI=1S/C18H37N/c1-2-3-4-5-6-7-8-9-10-11-12-13-14-15-16-17-18-19/h9-10H,2-8,11-19H2,1H3/b10-9-</t>
  </si>
  <si>
    <t>CCCCCCCCCCCCCCCCCCP(=O)(O)O</t>
  </si>
  <si>
    <t>InChI=1S/C18H39O3P/c1-2-3-4-5-6-7-8-9-10-11-12-13-14-15-16-17-18-22(19,20)21/h2-18H2,1H3,(H2,19,20,21)</t>
  </si>
  <si>
    <t>CCCCNCCCC</t>
  </si>
  <si>
    <t>InChI=1S/C8H19N/c1-3-5-7-9-8-6-4-2/h9H,3-8H2,1-2H3</t>
  </si>
  <si>
    <t>CCCCCCCCN(CCCCCCCC)CCCCCCCC</t>
  </si>
  <si>
    <t>InChI=1S/C24H51N/c1-4-7-10-13-16-19-22-25(23-20-17-14-11-8-5-2)24-21-18-15-12-9-6-3/h4-24H2,1-3H3</t>
  </si>
  <si>
    <t>C1=CC=C(C=C1)CC(C(=O)O)N</t>
  </si>
  <si>
    <t>2-amino-3-phenylpropanoic acid</t>
  </si>
  <si>
    <t>InChI=1S/C9H11NO2/c10-8(9(11)12)6-7-4-2-1-3-5-7/h1-5,8H,6,10H2,(H,11,12)</t>
  </si>
  <si>
    <t>C(CCCCCN)CCCCN</t>
  </si>
  <si>
    <t>decane-1,10-diamine</t>
  </si>
  <si>
    <t>InChI=1S/C10H24N2/c11-9-7-5-3-1-2-4-6-8-10-12/h1-12H2</t>
  </si>
  <si>
    <t>C(CCCCCP(=O)(O)O)CCCCP(=O)(O)O</t>
  </si>
  <si>
    <t>10-phosphonodecylphosphonic acid</t>
  </si>
  <si>
    <t>InChI=1S/C10H24O6P2/c11-17(12,13)9-7-5-3-1-2-4-6-8-10-18(14,15)16/h1-10H2,(H2,11,12,13)(H2,14,15,16)</t>
  </si>
  <si>
    <t>C(CCCCCS)CCCCS</t>
  </si>
  <si>
    <t>decane-1,10-dithiol</t>
  </si>
  <si>
    <t>InChI=1S/C10H22S2/c11-9-7-5-3-1-2-4-6-8-10-12/h11-12H,1-10H2</t>
  </si>
  <si>
    <t>C1=CC=NC(=C1)C2=CC=CC=N2</t>
  </si>
  <si>
    <t>InChI=1S/C10H8N2/c1-3-7-11-9(5-1)10-6-2-4-8-12-10/h1-8H</t>
  </si>
  <si>
    <t>CC(C)(C)C1=CC(=NC=C1)C2=NC=CC(=C2)C(C)(C)C</t>
  </si>
  <si>
    <t>InChI=1S/C18H24N2/c1-17(2,3)13-7-9-19-15(11-13)16-12-14(8-10-20-16)18(4,5)6/h7-12H,1-6H3</t>
  </si>
  <si>
    <t>0001</t>
  </si>
  <si>
    <t>0000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</si>
  <si>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</si>
  <si>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</si>
  <si>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</si>
  <si>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</si>
  <si>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</si>
  <si>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</si>
  <si>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</si>
  <si>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</si>
  <si>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</si>
  <si>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</si>
  <si>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</si>
  <si>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</si>
  <si>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</si>
  <si>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</si>
  <si>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</si>
  <si>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</si>
  <si>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</si>
  <si>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</si>
  <si>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</si>
  <si>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</si>
  <si>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</si>
  <si>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</si>
  <si>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</si>
  <si>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Target M</t>
  </si>
  <si>
    <t>Stock</t>
  </si>
  <si>
    <t>Dilute1</t>
  </si>
  <si>
    <t>Dilute2</t>
  </si>
  <si>
    <t>mL</t>
  </si>
  <si>
    <t>Stock V</t>
  </si>
  <si>
    <t>Octadecylamine (heat)</t>
  </si>
  <si>
    <t>Octadecylphosphonic acid (heat+dilute+IPA)</t>
  </si>
  <si>
    <t>StockDate</t>
  </si>
  <si>
    <t>for ODPA</t>
  </si>
  <si>
    <t>Octylamine</t>
  </si>
  <si>
    <t>Dodecylamine</t>
  </si>
  <si>
    <t>Full campain with larger window</t>
  </si>
  <si>
    <t>100 uM/ 3000 uM Ligand stock solutions to cover 2 uM - 2100 uM range</t>
  </si>
  <si>
    <t>PS0519</t>
  </si>
  <si>
    <t>Trioctylamine</t>
  </si>
  <si>
    <t>Oleylamine</t>
  </si>
  <si>
    <t>Oleic acid</t>
  </si>
  <si>
    <t>1.596831388427598</t>
  </si>
  <si>
    <t>3.461894002200987</t>
  </si>
  <si>
    <t>2.397575571564324</t>
  </si>
  <si>
    <t>3.0501930485473201</t>
  </si>
  <si>
    <t>PS0523</t>
  </si>
  <si>
    <t>RAND</t>
  </si>
  <si>
    <t>too corrosive for Nimbus</t>
  </si>
  <si>
    <t>insoluble</t>
  </si>
  <si>
    <t>need slightly polar solvent</t>
  </si>
  <si>
    <t>SL01</t>
  </si>
  <si>
    <t>SL02</t>
  </si>
  <si>
    <t>SL03</t>
  </si>
  <si>
    <t>SL04</t>
  </si>
  <si>
    <t>SL05</t>
  </si>
  <si>
    <t>SL06</t>
  </si>
  <si>
    <t>SL07</t>
  </si>
  <si>
    <t>SL08</t>
  </si>
  <si>
    <t>PS0520</t>
  </si>
  <si>
    <t>SL09</t>
  </si>
  <si>
    <t>SL10</t>
  </si>
  <si>
    <t>SL11</t>
  </si>
  <si>
    <t>Octanoic acid (Caprylic acid)</t>
  </si>
  <si>
    <t>Dodecanoic acid (Lauric acid)</t>
  </si>
  <si>
    <t>Octadecanoic acid (Stearic acid)</t>
  </si>
  <si>
    <t>PNC batch #mk014 - CPB20220519001</t>
  </si>
  <si>
    <t>PNC batch #mk015 - CPB20220523001</t>
  </si>
  <si>
    <t>2022_0524_PerovskiteStability_SingleLigandAddition_TrainingDataset</t>
  </si>
  <si>
    <t>excluded from dataset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</si>
</sst>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/>
      <name val="Arial"/>
      <family val="2"/>
    </font>
    <font>
      <sz val="14"/>
      <color theme="1"/>
      <name val="Calibri"/>
      <family val="2"/>
      <scheme val="minor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49" fontId="6" fillId="0" borderId="0" xfId="0" applyNumberFormat="1" applyFon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4A31-373E-4694-9706-360F8D7F9B7D}">
  <sheetPr>
    <pageSetUpPr fitToPage="1"/>
  </sheetPr>
  <dimension ref="A1:X29"/>
  <sheetViews>
    <sheetView tabSelected="1" zoomScale="85" zoomScaleNormal="85" workbookViewId="0">
      <selection activeCell="V19" sqref="V19"/>
    </sheetView>
  </sheetViews>
  <sheetFormatPr defaultRowHeight="14.5" x14ac:dyDescent="0.35"/>
  <cols>
    <col min="1" max="1" width="13.1796875" style="4" customWidth="1"/>
    <col min="2" max="2" width="10" style="4" bestFit="1" customWidth="1"/>
    <col min="3" max="5" width="10" style="4" customWidth="1"/>
    <col min="6" max="6" width="6.08984375" style="4" customWidth="1"/>
    <col min="7" max="7" width="27" bestFit="1" customWidth="1"/>
    <col min="8" max="8" width="5.54296875" customWidth="1"/>
    <col min="9" max="9" width="10.1796875" customWidth="1"/>
    <col min="10" max="10" width="8" customWidth="1"/>
    <col min="12" max="12" width="7" bestFit="1" customWidth="1"/>
    <col min="13" max="13" width="5.81640625" bestFit="1" customWidth="1"/>
    <col min="14" max="14" width="6.7265625" bestFit="1" customWidth="1"/>
    <col min="15" max="15" width="10.90625" customWidth="1"/>
    <col min="16" max="16" width="9" bestFit="1" customWidth="1"/>
    <col min="17" max="18" width="10" bestFit="1" customWidth="1"/>
    <col min="20" max="20" width="13.08984375" customWidth="1"/>
  </cols>
  <sheetData>
    <row r="1" spans="1:24" ht="21" x14ac:dyDescent="0.5">
      <c r="A1" s="8" t="s">
        <v>171</v>
      </c>
    </row>
    <row r="2" spans="1:24" ht="21" x14ac:dyDescent="0.5">
      <c r="A2" s="8" t="s">
        <v>139</v>
      </c>
      <c r="G2" s="23" t="s">
        <v>140</v>
      </c>
    </row>
    <row r="3" spans="1:24" x14ac:dyDescent="0.35">
      <c r="L3" t="s">
        <v>132</v>
      </c>
      <c r="N3" t="s">
        <v>19</v>
      </c>
      <c r="O3" t="s">
        <v>18</v>
      </c>
      <c r="P3" t="s">
        <v>128</v>
      </c>
      <c r="Q3" t="s">
        <v>129</v>
      </c>
      <c r="R3" t="s">
        <v>130</v>
      </c>
      <c r="W3" s="19" t="s">
        <v>136</v>
      </c>
      <c r="X3" s="19"/>
    </row>
    <row r="4" spans="1:24" s="1" customFormat="1" ht="22.5" customHeight="1" x14ac:dyDescent="0.35">
      <c r="A4" s="9" t="s">
        <v>66</v>
      </c>
      <c r="B4" s="9" t="s">
        <v>150</v>
      </c>
      <c r="C4" s="9" t="s">
        <v>141</v>
      </c>
      <c r="D4" s="9" t="s">
        <v>162</v>
      </c>
      <c r="E4" s="9" t="s">
        <v>149</v>
      </c>
      <c r="F4" s="9" t="s">
        <v>135</v>
      </c>
      <c r="G4" s="10" t="s">
        <v>17</v>
      </c>
      <c r="H4" s="10" t="s">
        <v>42</v>
      </c>
      <c r="I4" s="10" t="s">
        <v>40</v>
      </c>
      <c r="J4" s="10" t="s">
        <v>41</v>
      </c>
      <c r="K4" s="3" t="s">
        <v>12</v>
      </c>
      <c r="L4" s="7" t="s">
        <v>131</v>
      </c>
      <c r="M4" s="7" t="s">
        <v>39</v>
      </c>
      <c r="N4" s="7" t="s">
        <v>21</v>
      </c>
      <c r="O4" s="10" t="s">
        <v>21</v>
      </c>
      <c r="P4" s="10" t="s">
        <v>62</v>
      </c>
      <c r="Q4" s="10" t="s">
        <v>63</v>
      </c>
      <c r="R4" s="10" t="s">
        <v>63</v>
      </c>
      <c r="U4" s="1" t="s">
        <v>127</v>
      </c>
      <c r="W4" s="18" t="s">
        <v>127</v>
      </c>
      <c r="X4" s="18"/>
    </row>
    <row r="5" spans="1:24" s="1" customFormat="1" ht="30" customHeight="1" x14ac:dyDescent="0.35">
      <c r="A5" s="26" t="s">
        <v>110</v>
      </c>
      <c r="B5" s="27">
        <v>2.427152369977803E-2</v>
      </c>
      <c r="C5" s="41" t="s">
        <v>154</v>
      </c>
      <c r="D5" s="27"/>
      <c r="E5" s="27"/>
      <c r="F5" s="28">
        <v>413</v>
      </c>
      <c r="G5" s="29" t="s">
        <v>5</v>
      </c>
      <c r="H5" s="29" t="s">
        <v>58</v>
      </c>
      <c r="I5" s="29" t="s">
        <v>28</v>
      </c>
      <c r="J5" s="29" t="s">
        <v>57</v>
      </c>
      <c r="K5" s="11">
        <v>286.57</v>
      </c>
      <c r="L5" s="29">
        <v>10</v>
      </c>
      <c r="M5" s="12">
        <v>0.98</v>
      </c>
      <c r="N5" s="30">
        <f t="shared" ref="N5:N25" si="0">$U$5*K5*L5/M5</f>
        <v>29.241836734693877</v>
      </c>
      <c r="O5" s="30">
        <v>28.8</v>
      </c>
      <c r="P5" s="29">
        <f t="shared" ref="P5:P29" si="1">O5*M5/K5/L5*1000</f>
        <v>9.8489025369019796</v>
      </c>
      <c r="Q5" s="29">
        <f t="shared" ref="Q5:Q25" si="2">$U$7*P5/$U$8</f>
        <v>98.489025369019799</v>
      </c>
      <c r="R5" s="29">
        <f t="shared" ref="R5:R25" si="3">$U$10*P5/$U$11</f>
        <v>2954.6707610705939</v>
      </c>
      <c r="T5" s="1" t="s">
        <v>128</v>
      </c>
      <c r="U5" s="1">
        <v>0.01</v>
      </c>
      <c r="V5" s="1" t="s">
        <v>20</v>
      </c>
      <c r="W5" s="18">
        <v>5.0000000000000001E-3</v>
      </c>
      <c r="X5" s="18" t="s">
        <v>20</v>
      </c>
    </row>
    <row r="6" spans="1:24" s="1" customFormat="1" ht="30" customHeight="1" x14ac:dyDescent="0.35">
      <c r="A6" s="26" t="s">
        <v>117</v>
      </c>
      <c r="B6" s="31">
        <v>6.2534430047041289E-2</v>
      </c>
      <c r="C6" s="41" t="s">
        <v>154</v>
      </c>
      <c r="D6" s="27"/>
      <c r="E6" s="27"/>
      <c r="F6" s="28">
        <v>422</v>
      </c>
      <c r="G6" s="29" t="s">
        <v>142</v>
      </c>
      <c r="H6" s="29" t="s">
        <v>84</v>
      </c>
      <c r="I6" s="29" t="s">
        <v>36</v>
      </c>
      <c r="J6" s="29" t="s">
        <v>85</v>
      </c>
      <c r="K6" s="11">
        <v>353.7</v>
      </c>
      <c r="L6" s="29">
        <v>10</v>
      </c>
      <c r="M6" s="12">
        <v>0.98</v>
      </c>
      <c r="N6" s="30">
        <f t="shared" si="0"/>
        <v>36.091836734693878</v>
      </c>
      <c r="O6" s="30">
        <v>35</v>
      </c>
      <c r="P6" s="29">
        <f t="shared" si="1"/>
        <v>9.6974837432852699</v>
      </c>
      <c r="Q6" s="29">
        <f t="shared" si="2"/>
        <v>96.974837432852695</v>
      </c>
      <c r="R6" s="29">
        <f t="shared" si="3"/>
        <v>2909.245122985581</v>
      </c>
      <c r="T6" s="1" t="s">
        <v>129</v>
      </c>
      <c r="U6" s="1">
        <v>100</v>
      </c>
      <c r="V6" s="1" t="s">
        <v>63</v>
      </c>
      <c r="W6" s="18"/>
      <c r="X6" s="18"/>
    </row>
    <row r="7" spans="1:24" s="1" customFormat="1" ht="30" customHeight="1" x14ac:dyDescent="0.35">
      <c r="A7" s="26" t="s">
        <v>109</v>
      </c>
      <c r="B7" s="31">
        <v>0.11669713024921879</v>
      </c>
      <c r="C7" s="42" t="s">
        <v>155</v>
      </c>
      <c r="D7" s="31"/>
      <c r="E7" s="31"/>
      <c r="F7" s="28">
        <v>519</v>
      </c>
      <c r="G7" s="29" t="s">
        <v>143</v>
      </c>
      <c r="H7" s="29" t="s">
        <v>78</v>
      </c>
      <c r="I7" s="29" t="s">
        <v>34</v>
      </c>
      <c r="J7" s="29" t="s">
        <v>79</v>
      </c>
      <c r="K7" s="11">
        <v>267.56</v>
      </c>
      <c r="L7" s="29">
        <v>10</v>
      </c>
      <c r="M7" s="12">
        <v>0.85</v>
      </c>
      <c r="N7" s="30">
        <f t="shared" si="0"/>
        <v>31.477647058823532</v>
      </c>
      <c r="O7" s="30">
        <v>31.4</v>
      </c>
      <c r="P7" s="29">
        <f t="shared" si="1"/>
        <v>9.9753326356705028</v>
      </c>
      <c r="Q7" s="29">
        <f t="shared" si="2"/>
        <v>99.753326356705031</v>
      </c>
      <c r="R7" s="29">
        <f t="shared" si="3"/>
        <v>2992.5997907011506</v>
      </c>
      <c r="S7" s="18"/>
      <c r="T7" s="18"/>
      <c r="U7" s="6">
        <v>50</v>
      </c>
      <c r="V7" s="6" t="s">
        <v>65</v>
      </c>
      <c r="W7" s="20">
        <v>100</v>
      </c>
      <c r="X7" s="21" t="s">
        <v>65</v>
      </c>
    </row>
    <row r="8" spans="1:24" s="1" customFormat="1" ht="30" customHeight="1" x14ac:dyDescent="0.35">
      <c r="A8" s="26" t="s">
        <v>114</v>
      </c>
      <c r="B8" s="31">
        <v>0.12876305464375992</v>
      </c>
      <c r="C8" s="42" t="s">
        <v>155</v>
      </c>
      <c r="D8" s="31"/>
      <c r="E8" s="31"/>
      <c r="F8" s="28">
        <v>421</v>
      </c>
      <c r="G8" s="29" t="s">
        <v>3</v>
      </c>
      <c r="H8" s="29" t="s">
        <v>82</v>
      </c>
      <c r="I8" s="29" t="s">
        <v>32</v>
      </c>
      <c r="J8" s="29" t="s">
        <v>83</v>
      </c>
      <c r="K8" s="11">
        <v>129.25</v>
      </c>
      <c r="L8" s="29">
        <v>10</v>
      </c>
      <c r="M8" s="12">
        <v>0.995</v>
      </c>
      <c r="N8" s="30">
        <f t="shared" si="0"/>
        <v>12.989949748743719</v>
      </c>
      <c r="O8" s="30">
        <v>13.7</v>
      </c>
      <c r="P8" s="29">
        <f t="shared" si="1"/>
        <v>10.546615087040617</v>
      </c>
      <c r="Q8" s="29">
        <f t="shared" si="2"/>
        <v>105.46615087040618</v>
      </c>
      <c r="R8" s="29">
        <f t="shared" si="3"/>
        <v>3163.9845261121854</v>
      </c>
      <c r="U8" s="6">
        <v>5</v>
      </c>
      <c r="V8" s="5" t="s">
        <v>64</v>
      </c>
      <c r="W8" s="21">
        <v>5</v>
      </c>
      <c r="X8" s="22" t="s">
        <v>64</v>
      </c>
    </row>
    <row r="9" spans="1:24" s="1" customFormat="1" ht="30" customHeight="1" x14ac:dyDescent="0.35">
      <c r="A9" s="26" t="s">
        <v>119</v>
      </c>
      <c r="B9" s="31">
        <v>0.18124807696580048</v>
      </c>
      <c r="C9" s="31"/>
      <c r="D9" s="42" t="s">
        <v>156</v>
      </c>
      <c r="E9" s="31"/>
      <c r="F9" s="28">
        <v>513</v>
      </c>
      <c r="G9" s="29" t="s">
        <v>14</v>
      </c>
      <c r="H9" s="29" t="s">
        <v>54</v>
      </c>
      <c r="I9" s="29" t="s">
        <v>26</v>
      </c>
      <c r="J9" s="29" t="s">
        <v>53</v>
      </c>
      <c r="K9" s="11">
        <v>211.31</v>
      </c>
      <c r="L9" s="29">
        <v>10</v>
      </c>
      <c r="M9" s="12">
        <v>1</v>
      </c>
      <c r="N9" s="30">
        <f t="shared" si="0"/>
        <v>21.131</v>
      </c>
      <c r="O9" s="32">
        <v>21.5</v>
      </c>
      <c r="P9" s="29">
        <f t="shared" si="1"/>
        <v>10.174624958591641</v>
      </c>
      <c r="Q9" s="29">
        <f t="shared" si="2"/>
        <v>101.74624958591642</v>
      </c>
      <c r="R9" s="29">
        <f t="shared" si="3"/>
        <v>3052.3874875774923</v>
      </c>
      <c r="T9" s="1" t="s">
        <v>130</v>
      </c>
      <c r="U9" s="1">
        <v>3000</v>
      </c>
      <c r="V9" s="1" t="s">
        <v>63</v>
      </c>
      <c r="W9" s="20"/>
      <c r="X9" s="18"/>
    </row>
    <row r="10" spans="1:24" s="1" customFormat="1" ht="30" customHeight="1" x14ac:dyDescent="0.35">
      <c r="A10" s="26" t="s">
        <v>106</v>
      </c>
      <c r="B10" s="31">
        <v>0.18776126705527463</v>
      </c>
      <c r="C10" s="31"/>
      <c r="D10" s="42" t="s">
        <v>156</v>
      </c>
      <c r="E10" s="31"/>
      <c r="F10" s="28">
        <v>513</v>
      </c>
      <c r="G10" s="29" t="s">
        <v>137</v>
      </c>
      <c r="H10" s="29" t="s">
        <v>73</v>
      </c>
      <c r="I10" s="29" t="s">
        <v>30</v>
      </c>
      <c r="J10" s="29" t="s">
        <v>74</v>
      </c>
      <c r="K10" s="11">
        <v>129.25</v>
      </c>
      <c r="L10" s="29">
        <v>10</v>
      </c>
      <c r="M10" s="12">
        <v>0.99</v>
      </c>
      <c r="N10" s="30">
        <f t="shared" si="0"/>
        <v>13.055555555555557</v>
      </c>
      <c r="O10" s="30">
        <v>13.2</v>
      </c>
      <c r="P10" s="29">
        <f t="shared" si="1"/>
        <v>10.11063829787234</v>
      </c>
      <c r="Q10" s="29">
        <f t="shared" si="2"/>
        <v>101.1063829787234</v>
      </c>
      <c r="R10" s="29">
        <f t="shared" si="3"/>
        <v>3033.1914893617022</v>
      </c>
      <c r="U10" s="6">
        <v>1500</v>
      </c>
      <c r="V10" s="6" t="s">
        <v>65</v>
      </c>
      <c r="W10" s="20">
        <v>3000</v>
      </c>
      <c r="X10" s="21" t="s">
        <v>65</v>
      </c>
    </row>
    <row r="11" spans="1:24" s="1" customFormat="1" ht="30" customHeight="1" x14ac:dyDescent="0.35">
      <c r="A11" s="33" t="s">
        <v>108</v>
      </c>
      <c r="B11" s="34">
        <v>0.20355497043480386</v>
      </c>
      <c r="C11" s="34"/>
      <c r="D11" s="43" t="s">
        <v>157</v>
      </c>
      <c r="E11" s="34"/>
      <c r="F11" s="35">
        <v>421</v>
      </c>
      <c r="G11" s="36" t="s">
        <v>133</v>
      </c>
      <c r="H11" s="36" t="s">
        <v>75</v>
      </c>
      <c r="I11" s="36" t="s">
        <v>76</v>
      </c>
      <c r="J11" s="36" t="s">
        <v>77</v>
      </c>
      <c r="K11" s="37">
        <v>269.58</v>
      </c>
      <c r="L11" s="36">
        <v>10</v>
      </c>
      <c r="M11" s="38">
        <v>0.99</v>
      </c>
      <c r="N11" s="32">
        <f t="shared" si="0"/>
        <v>27.23030303030303</v>
      </c>
      <c r="O11" s="32">
        <v>26.8</v>
      </c>
      <c r="P11" s="36">
        <f t="shared" si="1"/>
        <v>9.8419764077453831</v>
      </c>
      <c r="Q11" s="36">
        <f t="shared" si="2"/>
        <v>98.419764077453834</v>
      </c>
      <c r="R11" s="36">
        <f t="shared" si="3"/>
        <v>2952.5929223236149</v>
      </c>
      <c r="U11" s="6">
        <v>5</v>
      </c>
      <c r="V11" s="5" t="s">
        <v>64</v>
      </c>
      <c r="W11" s="21">
        <v>5</v>
      </c>
      <c r="X11" s="22" t="s">
        <v>64</v>
      </c>
    </row>
    <row r="12" spans="1:24" s="1" customFormat="1" ht="30" customHeight="1" x14ac:dyDescent="0.35">
      <c r="A12" s="26" t="s">
        <v>111</v>
      </c>
      <c r="B12" s="27">
        <v>0.31955438213856424</v>
      </c>
      <c r="C12" s="39"/>
      <c r="D12" s="44" t="s">
        <v>157</v>
      </c>
      <c r="E12" s="39"/>
      <c r="F12" s="28">
        <v>412</v>
      </c>
      <c r="G12" s="29" t="s">
        <v>8</v>
      </c>
      <c r="H12" s="29" t="s">
        <v>60</v>
      </c>
      <c r="I12" s="29" t="s">
        <v>33</v>
      </c>
      <c r="J12" s="29" t="s">
        <v>59</v>
      </c>
      <c r="K12" s="11">
        <v>194.21</v>
      </c>
      <c r="L12" s="29">
        <v>10</v>
      </c>
      <c r="M12" s="12">
        <v>1</v>
      </c>
      <c r="N12" s="30">
        <f t="shared" si="0"/>
        <v>19.421000000000003</v>
      </c>
      <c r="O12" s="30">
        <v>19.399999999999999</v>
      </c>
      <c r="P12" s="29">
        <f t="shared" si="1"/>
        <v>9.9891869625662935</v>
      </c>
      <c r="Q12" s="29">
        <f t="shared" si="2"/>
        <v>99.891869625662935</v>
      </c>
      <c r="R12" s="29">
        <f t="shared" si="3"/>
        <v>2996.7560887698883</v>
      </c>
    </row>
    <row r="13" spans="1:24" s="1" customFormat="1" ht="30" customHeight="1" x14ac:dyDescent="0.35">
      <c r="A13" s="33" t="s">
        <v>120</v>
      </c>
      <c r="B13" s="34">
        <v>0.34628968169259966</v>
      </c>
      <c r="C13" s="34"/>
      <c r="D13" s="43" t="s">
        <v>158</v>
      </c>
      <c r="E13" s="34"/>
      <c r="F13" s="35">
        <v>421</v>
      </c>
      <c r="G13" s="36" t="s">
        <v>2</v>
      </c>
      <c r="H13" s="36" t="s">
        <v>89</v>
      </c>
      <c r="I13" s="36" t="s">
        <v>90</v>
      </c>
      <c r="J13" s="36" t="s">
        <v>91</v>
      </c>
      <c r="K13" s="37">
        <v>172.32</v>
      </c>
      <c r="L13" s="36">
        <v>10</v>
      </c>
      <c r="M13" s="38">
        <v>0.97</v>
      </c>
      <c r="N13" s="32">
        <f t="shared" si="0"/>
        <v>17.764948453608248</v>
      </c>
      <c r="O13" s="32">
        <v>17.600000000000001</v>
      </c>
      <c r="P13" s="36">
        <f t="shared" si="1"/>
        <v>9.9071494893221903</v>
      </c>
      <c r="Q13" s="36">
        <f t="shared" si="2"/>
        <v>99.07149489322191</v>
      </c>
      <c r="R13" s="36">
        <f t="shared" si="3"/>
        <v>2972.144846796657</v>
      </c>
      <c r="T13" s="46" t="s">
        <v>169</v>
      </c>
    </row>
    <row r="14" spans="1:24" s="1" customFormat="1" ht="30" customHeight="1" x14ac:dyDescent="0.35">
      <c r="A14" s="26" t="s">
        <v>116</v>
      </c>
      <c r="B14" s="27">
        <v>0.39847398672611567</v>
      </c>
      <c r="C14" s="34"/>
      <c r="D14" s="43" t="s">
        <v>158</v>
      </c>
      <c r="E14" s="34"/>
      <c r="F14" s="28">
        <v>413</v>
      </c>
      <c r="G14" s="29" t="s">
        <v>4</v>
      </c>
      <c r="H14" s="29" t="s">
        <v>56</v>
      </c>
      <c r="I14" s="29" t="s">
        <v>27</v>
      </c>
      <c r="J14" s="29" t="s">
        <v>55</v>
      </c>
      <c r="K14" s="11">
        <v>185.36</v>
      </c>
      <c r="L14" s="29">
        <v>10</v>
      </c>
      <c r="M14" s="12">
        <v>1</v>
      </c>
      <c r="N14" s="30">
        <f t="shared" si="0"/>
        <v>18.536000000000001</v>
      </c>
      <c r="O14" s="30">
        <v>18.899999999999999</v>
      </c>
      <c r="P14" s="29">
        <f t="shared" si="1"/>
        <v>10.196374622356494</v>
      </c>
      <c r="Q14" s="29">
        <f t="shared" si="2"/>
        <v>101.96374622356494</v>
      </c>
      <c r="R14" s="29">
        <f t="shared" si="3"/>
        <v>3058.9123867069479</v>
      </c>
      <c r="T14" s="47" t="s">
        <v>170</v>
      </c>
    </row>
    <row r="15" spans="1:24" s="2" customFormat="1" ht="30" customHeight="1" x14ac:dyDescent="0.35">
      <c r="A15" s="26" t="s">
        <v>105</v>
      </c>
      <c r="B15" s="31">
        <v>0.41226387342345805</v>
      </c>
      <c r="C15" s="31"/>
      <c r="D15" s="42" t="s">
        <v>159</v>
      </c>
      <c r="E15" s="31"/>
      <c r="F15" s="28">
        <v>422</v>
      </c>
      <c r="G15" s="29" t="s">
        <v>144</v>
      </c>
      <c r="H15" s="29" t="s">
        <v>71</v>
      </c>
      <c r="I15" s="29" t="s">
        <v>38</v>
      </c>
      <c r="J15" s="29" t="s">
        <v>72</v>
      </c>
      <c r="K15" s="11">
        <v>282.47000000000003</v>
      </c>
      <c r="L15" s="29">
        <v>10</v>
      </c>
      <c r="M15" s="12">
        <v>0.9</v>
      </c>
      <c r="N15" s="30">
        <f t="shared" si="0"/>
        <v>31.385555555555559</v>
      </c>
      <c r="O15" s="30">
        <v>29.6</v>
      </c>
      <c r="P15" s="29">
        <f t="shared" si="1"/>
        <v>9.4310900272595308</v>
      </c>
      <c r="Q15" s="29">
        <f t="shared" si="2"/>
        <v>94.310900272595319</v>
      </c>
      <c r="R15" s="29">
        <f t="shared" si="3"/>
        <v>2829.3270081778592</v>
      </c>
      <c r="T15" s="2" t="s">
        <v>172</v>
      </c>
    </row>
    <row r="16" spans="1:24" s="1" customFormat="1" ht="30" customHeight="1" x14ac:dyDescent="0.35">
      <c r="A16" s="26" t="s">
        <v>112</v>
      </c>
      <c r="B16" s="31">
        <v>0.5457620450764743</v>
      </c>
      <c r="C16" s="31"/>
      <c r="D16" s="42" t="s">
        <v>159</v>
      </c>
      <c r="E16" s="31"/>
      <c r="F16" s="28">
        <v>513</v>
      </c>
      <c r="G16" s="29" t="s">
        <v>6</v>
      </c>
      <c r="H16" s="29" t="s">
        <v>52</v>
      </c>
      <c r="I16" s="29" t="s">
        <v>25</v>
      </c>
      <c r="J16" s="29" t="s">
        <v>51</v>
      </c>
      <c r="K16" s="11">
        <v>250.31</v>
      </c>
      <c r="L16" s="29">
        <v>10</v>
      </c>
      <c r="M16" s="12">
        <v>1</v>
      </c>
      <c r="N16" s="30">
        <f t="shared" si="0"/>
        <v>25.030999999999999</v>
      </c>
      <c r="O16" s="32">
        <v>25.1</v>
      </c>
      <c r="P16" s="29">
        <f t="shared" si="1"/>
        <v>10.027565818385204</v>
      </c>
      <c r="Q16" s="29">
        <f t="shared" si="2"/>
        <v>100.27565818385204</v>
      </c>
      <c r="R16" s="29">
        <f t="shared" si="3"/>
        <v>3008.2697455155612</v>
      </c>
    </row>
    <row r="17" spans="1:18" s="1" customFormat="1" ht="30" customHeight="1" x14ac:dyDescent="0.35">
      <c r="A17" s="26" t="s">
        <v>115</v>
      </c>
      <c r="B17" s="27">
        <v>0.54626127238325572</v>
      </c>
      <c r="C17" s="27"/>
      <c r="D17" s="41" t="s">
        <v>160</v>
      </c>
      <c r="E17" s="27"/>
      <c r="F17" s="28">
        <v>513</v>
      </c>
      <c r="G17" s="29" t="s">
        <v>13</v>
      </c>
      <c r="H17" s="29" t="s">
        <v>44</v>
      </c>
      <c r="I17" s="29" t="s">
        <v>22</v>
      </c>
      <c r="J17" s="29" t="s">
        <v>43</v>
      </c>
      <c r="K17" s="11">
        <v>241.46</v>
      </c>
      <c r="L17" s="29">
        <v>10</v>
      </c>
      <c r="M17" s="12">
        <v>1</v>
      </c>
      <c r="N17" s="30">
        <f t="shared" si="0"/>
        <v>24.146000000000001</v>
      </c>
      <c r="O17" s="30">
        <v>24.4</v>
      </c>
      <c r="P17" s="29">
        <f t="shared" si="1"/>
        <v>10.105193406775449</v>
      </c>
      <c r="Q17" s="29">
        <f t="shared" si="2"/>
        <v>101.05193406775449</v>
      </c>
      <c r="R17" s="29">
        <f t="shared" si="3"/>
        <v>3031.5580220326347</v>
      </c>
    </row>
    <row r="18" spans="1:18" s="1" customFormat="1" ht="30" customHeight="1" x14ac:dyDescent="0.35">
      <c r="A18" s="26" t="s">
        <v>123</v>
      </c>
      <c r="B18" s="27">
        <v>0.56437537431459839</v>
      </c>
      <c r="C18" s="27"/>
      <c r="D18" s="41" t="s">
        <v>160</v>
      </c>
      <c r="E18" s="27"/>
      <c r="F18" s="28">
        <v>322</v>
      </c>
      <c r="G18" s="29" t="s">
        <v>9</v>
      </c>
      <c r="H18" s="29" t="s">
        <v>98</v>
      </c>
      <c r="I18" s="29" t="s">
        <v>35</v>
      </c>
      <c r="J18" s="29" t="s">
        <v>99</v>
      </c>
      <c r="K18" s="11">
        <v>156.19999999999999</v>
      </c>
      <c r="L18" s="29">
        <v>10</v>
      </c>
      <c r="M18" s="12">
        <v>1</v>
      </c>
      <c r="N18" s="30">
        <f t="shared" si="0"/>
        <v>15.619999999999997</v>
      </c>
      <c r="O18" s="30">
        <v>15.8</v>
      </c>
      <c r="P18" s="29">
        <f t="shared" si="1"/>
        <v>10.115236875800257</v>
      </c>
      <c r="Q18" s="29">
        <f t="shared" si="2"/>
        <v>101.15236875800257</v>
      </c>
      <c r="R18" s="29">
        <f t="shared" si="3"/>
        <v>3034.5710627400772</v>
      </c>
    </row>
    <row r="19" spans="1:18" s="1" customFormat="1" ht="30" customHeight="1" x14ac:dyDescent="0.35">
      <c r="A19" s="26" t="s">
        <v>125</v>
      </c>
      <c r="B19" s="27">
        <v>0.68847355516525111</v>
      </c>
      <c r="C19" s="27"/>
      <c r="D19" s="41" t="s">
        <v>161</v>
      </c>
      <c r="E19" s="27"/>
      <c r="F19" s="28">
        <v>513</v>
      </c>
      <c r="G19" s="29" t="s">
        <v>10</v>
      </c>
      <c r="H19" s="29" t="s">
        <v>46</v>
      </c>
      <c r="I19" s="29" t="s">
        <v>23</v>
      </c>
      <c r="J19" s="29" t="s">
        <v>45</v>
      </c>
      <c r="K19" s="11">
        <v>180.22</v>
      </c>
      <c r="L19" s="29">
        <v>10</v>
      </c>
      <c r="M19" s="12">
        <v>1</v>
      </c>
      <c r="N19" s="30">
        <f t="shared" si="0"/>
        <v>18.021999999999998</v>
      </c>
      <c r="O19" s="30">
        <v>17.7</v>
      </c>
      <c r="P19" s="29">
        <f t="shared" si="1"/>
        <v>9.8213294861835525</v>
      </c>
      <c r="Q19" s="29">
        <f t="shared" si="2"/>
        <v>98.213294861835521</v>
      </c>
      <c r="R19" s="29">
        <f t="shared" si="3"/>
        <v>2946.3988458550657</v>
      </c>
    </row>
    <row r="20" spans="1:18" s="1" customFormat="1" ht="30" customHeight="1" x14ac:dyDescent="0.35">
      <c r="A20" s="26" t="s">
        <v>103</v>
      </c>
      <c r="B20" s="27">
        <v>0.7023244453477735</v>
      </c>
      <c r="C20" s="27"/>
      <c r="D20" s="41" t="s">
        <v>161</v>
      </c>
      <c r="E20" s="45" t="s">
        <v>163</v>
      </c>
      <c r="F20" s="28">
        <v>513</v>
      </c>
      <c r="G20" s="29" t="s">
        <v>166</v>
      </c>
      <c r="H20" s="29" t="s">
        <v>48</v>
      </c>
      <c r="I20" s="29" t="s">
        <v>1</v>
      </c>
      <c r="J20" s="29" t="s">
        <v>47</v>
      </c>
      <c r="K20" s="11">
        <v>144.21</v>
      </c>
      <c r="L20" s="29">
        <v>10</v>
      </c>
      <c r="M20" s="12">
        <v>0.99</v>
      </c>
      <c r="N20" s="30">
        <f t="shared" si="0"/>
        <v>14.566666666666668</v>
      </c>
      <c r="O20" s="30">
        <v>14.8</v>
      </c>
      <c r="P20" s="29">
        <f t="shared" si="1"/>
        <v>10.160183066361554</v>
      </c>
      <c r="Q20" s="29">
        <f t="shared" si="2"/>
        <v>101.60183066361554</v>
      </c>
      <c r="R20" s="29">
        <f t="shared" si="3"/>
        <v>3048.0549199084662</v>
      </c>
    </row>
    <row r="21" spans="1:18" s="1" customFormat="1" ht="30" customHeight="1" x14ac:dyDescent="0.35">
      <c r="A21" s="26" t="s">
        <v>102</v>
      </c>
      <c r="B21" s="27">
        <v>0.73265681169433916</v>
      </c>
      <c r="C21" s="31"/>
      <c r="D21" s="31"/>
      <c r="E21" s="45" t="s">
        <v>163</v>
      </c>
      <c r="F21" s="28">
        <v>412</v>
      </c>
      <c r="G21" s="29" t="s">
        <v>167</v>
      </c>
      <c r="H21" s="29" t="s">
        <v>67</v>
      </c>
      <c r="I21" s="29" t="s">
        <v>0</v>
      </c>
      <c r="J21" s="29" t="s">
        <v>68</v>
      </c>
      <c r="K21" s="11">
        <v>200.36</v>
      </c>
      <c r="L21" s="29">
        <v>10</v>
      </c>
      <c r="M21" s="12">
        <v>0.98</v>
      </c>
      <c r="N21" s="30">
        <f t="shared" si="0"/>
        <v>20.444897959183674</v>
      </c>
      <c r="O21" s="30">
        <v>20.5</v>
      </c>
      <c r="P21" s="29">
        <f t="shared" si="1"/>
        <v>10.026951487322819</v>
      </c>
      <c r="Q21" s="29">
        <f t="shared" si="2"/>
        <v>100.26951487322819</v>
      </c>
      <c r="R21" s="29">
        <f t="shared" si="3"/>
        <v>3008.0854461968456</v>
      </c>
    </row>
    <row r="22" spans="1:18" s="2" customFormat="1" ht="30" customHeight="1" x14ac:dyDescent="0.35">
      <c r="A22" s="26" t="s">
        <v>122</v>
      </c>
      <c r="B22" s="31">
        <v>0.821435560205656</v>
      </c>
      <c r="C22" s="27"/>
      <c r="D22" s="27"/>
      <c r="E22" s="45" t="s">
        <v>164</v>
      </c>
      <c r="F22" s="28">
        <v>415</v>
      </c>
      <c r="G22" s="29" t="s">
        <v>16</v>
      </c>
      <c r="H22" s="29" t="s">
        <v>95</v>
      </c>
      <c r="I22" s="29" t="s">
        <v>96</v>
      </c>
      <c r="J22" s="29" t="s">
        <v>97</v>
      </c>
      <c r="K22" s="11">
        <v>206.404</v>
      </c>
      <c r="L22" s="29">
        <v>10</v>
      </c>
      <c r="M22" s="12">
        <v>0.98</v>
      </c>
      <c r="N22" s="30">
        <f t="shared" si="0"/>
        <v>21.061632653061224</v>
      </c>
      <c r="O22" s="32">
        <v>22.9</v>
      </c>
      <c r="P22" s="29">
        <f t="shared" si="1"/>
        <v>10.872851301331369</v>
      </c>
      <c r="Q22" s="29">
        <f t="shared" si="2"/>
        <v>108.7285130133137</v>
      </c>
      <c r="R22" s="29">
        <f t="shared" si="3"/>
        <v>3261.8553903994107</v>
      </c>
    </row>
    <row r="23" spans="1:18" s="1" customFormat="1" ht="30" customHeight="1" x14ac:dyDescent="0.35">
      <c r="A23" s="26" t="s">
        <v>104</v>
      </c>
      <c r="B23" s="31">
        <v>0.82224337660044555</v>
      </c>
      <c r="C23" s="27"/>
      <c r="D23" s="27"/>
      <c r="E23" s="45" t="s">
        <v>164</v>
      </c>
      <c r="F23" s="28">
        <v>422</v>
      </c>
      <c r="G23" s="29" t="s">
        <v>168</v>
      </c>
      <c r="H23" s="29" t="s">
        <v>69</v>
      </c>
      <c r="I23" s="29" t="s">
        <v>31</v>
      </c>
      <c r="J23" s="29" t="s">
        <v>70</v>
      </c>
      <c r="K23" s="11">
        <v>284.5</v>
      </c>
      <c r="L23" s="29">
        <v>10</v>
      </c>
      <c r="M23" s="12">
        <v>0.98499999999999999</v>
      </c>
      <c r="N23" s="30">
        <f t="shared" si="0"/>
        <v>28.883248730964471</v>
      </c>
      <c r="O23" s="30">
        <v>28.4</v>
      </c>
      <c r="P23" s="29">
        <f t="shared" si="1"/>
        <v>9.8326889279437584</v>
      </c>
      <c r="Q23" s="29">
        <f t="shared" si="2"/>
        <v>98.32688927943758</v>
      </c>
      <c r="R23" s="29">
        <f t="shared" si="3"/>
        <v>2949.8066783831277</v>
      </c>
    </row>
    <row r="24" spans="1:18" s="2" customFormat="1" ht="30" customHeight="1" x14ac:dyDescent="0.35">
      <c r="A24" s="26" t="s">
        <v>107</v>
      </c>
      <c r="B24" s="27">
        <v>0.94762405664051663</v>
      </c>
      <c r="C24" s="27"/>
      <c r="D24" s="27"/>
      <c r="E24" s="45" t="s">
        <v>165</v>
      </c>
      <c r="F24" s="28">
        <v>513</v>
      </c>
      <c r="G24" s="29" t="s">
        <v>138</v>
      </c>
      <c r="H24" s="29" t="s">
        <v>50</v>
      </c>
      <c r="I24" s="29" t="s">
        <v>24</v>
      </c>
      <c r="J24" s="29" t="s">
        <v>49</v>
      </c>
      <c r="K24" s="11">
        <v>185.36</v>
      </c>
      <c r="L24" s="29">
        <v>10</v>
      </c>
      <c r="M24" s="12">
        <v>1</v>
      </c>
      <c r="N24" s="30">
        <f t="shared" si="0"/>
        <v>18.536000000000001</v>
      </c>
      <c r="O24" s="30">
        <v>18.399999999999999</v>
      </c>
      <c r="P24" s="29">
        <f t="shared" si="1"/>
        <v>9.9266292619766929</v>
      </c>
      <c r="Q24" s="29">
        <f t="shared" si="2"/>
        <v>99.266292619766929</v>
      </c>
      <c r="R24" s="29">
        <f t="shared" si="3"/>
        <v>2977.9887785930077</v>
      </c>
    </row>
    <row r="25" spans="1:18" s="2" customFormat="1" ht="30" customHeight="1" x14ac:dyDescent="0.35">
      <c r="A25" s="26" t="s">
        <v>124</v>
      </c>
      <c r="B25" s="31">
        <v>0.96293094320330319</v>
      </c>
      <c r="C25" s="27"/>
      <c r="D25" s="27"/>
      <c r="E25" s="45" t="s">
        <v>165</v>
      </c>
      <c r="F25" s="28">
        <v>422</v>
      </c>
      <c r="G25" s="29" t="s">
        <v>11</v>
      </c>
      <c r="H25" s="29" t="s">
        <v>100</v>
      </c>
      <c r="I25" s="29" t="s">
        <v>37</v>
      </c>
      <c r="J25" s="29" t="s">
        <v>101</v>
      </c>
      <c r="K25" s="11">
        <v>268.39999999999998</v>
      </c>
      <c r="L25" s="29">
        <v>10</v>
      </c>
      <c r="M25" s="12">
        <v>0.98</v>
      </c>
      <c r="N25" s="30">
        <f t="shared" si="0"/>
        <v>27.387755102040813</v>
      </c>
      <c r="O25" s="30">
        <v>26.2</v>
      </c>
      <c r="P25" s="29">
        <f t="shared" si="1"/>
        <v>9.5663189269746649</v>
      </c>
      <c r="Q25" s="29">
        <f t="shared" si="2"/>
        <v>95.663189269746653</v>
      </c>
      <c r="R25" s="29">
        <f t="shared" si="3"/>
        <v>2869.8956780923995</v>
      </c>
    </row>
    <row r="26" spans="1:18" s="1" customFormat="1" ht="30" customHeight="1" x14ac:dyDescent="0.35">
      <c r="A26" s="13" t="s">
        <v>113</v>
      </c>
      <c r="B26" s="24" t="s">
        <v>145</v>
      </c>
      <c r="C26" s="24" t="s">
        <v>153</v>
      </c>
      <c r="D26" s="24"/>
      <c r="E26" s="24"/>
      <c r="F26" s="17">
        <v>513</v>
      </c>
      <c r="G26" s="14" t="s">
        <v>134</v>
      </c>
      <c r="H26" s="14" t="s">
        <v>80</v>
      </c>
      <c r="I26" s="14" t="s">
        <v>29</v>
      </c>
      <c r="J26" s="14" t="s">
        <v>81</v>
      </c>
      <c r="K26" s="15">
        <v>334.47</v>
      </c>
      <c r="L26" s="14">
        <v>10</v>
      </c>
      <c r="M26" s="25">
        <v>1</v>
      </c>
      <c r="N26" s="16">
        <f>$W$5*K26*L26/M26</f>
        <v>16.723500000000001</v>
      </c>
      <c r="O26" s="16">
        <v>16.899999999999999</v>
      </c>
      <c r="P26" s="14">
        <f t="shared" si="1"/>
        <v>5.0527700541154656</v>
      </c>
      <c r="Q26" s="14">
        <f>$W$7*P26/$W$8</f>
        <v>101.05540108230932</v>
      </c>
      <c r="R26" s="14">
        <f>$W$10*P26/$W$11</f>
        <v>3031.6620324692794</v>
      </c>
    </row>
    <row r="27" spans="1:18" s="1" customFormat="1" ht="30" customHeight="1" x14ac:dyDescent="0.35">
      <c r="A27" s="13" t="s">
        <v>126</v>
      </c>
      <c r="B27" s="24" t="s">
        <v>147</v>
      </c>
      <c r="C27" s="24" t="s">
        <v>151</v>
      </c>
      <c r="D27" s="24"/>
      <c r="E27" s="24"/>
      <c r="F27" s="17">
        <v>324</v>
      </c>
      <c r="G27" s="14" t="s">
        <v>61</v>
      </c>
      <c r="H27" s="14"/>
      <c r="I27" s="14"/>
      <c r="J27" s="14"/>
      <c r="K27" s="40">
        <v>206.404</v>
      </c>
      <c r="L27" s="14">
        <v>10</v>
      </c>
      <c r="M27" s="25">
        <v>0.99</v>
      </c>
      <c r="N27" s="16">
        <f>$U$5*K27*L27/M27</f>
        <v>20.84888888888889</v>
      </c>
      <c r="O27" s="16"/>
      <c r="P27" s="14">
        <f t="shared" si="1"/>
        <v>0</v>
      </c>
      <c r="Q27" s="14">
        <f>$U$7*P27/$U$8</f>
        <v>0</v>
      </c>
      <c r="R27" s="14">
        <f>$U$10*P27/$U$11</f>
        <v>0</v>
      </c>
    </row>
    <row r="28" spans="1:18" s="1" customFormat="1" ht="30" customHeight="1" x14ac:dyDescent="0.35">
      <c r="A28" s="13" t="s">
        <v>118</v>
      </c>
      <c r="B28" s="24" t="s">
        <v>148</v>
      </c>
      <c r="C28" s="24" t="s">
        <v>152</v>
      </c>
      <c r="D28" s="24"/>
      <c r="E28" s="24"/>
      <c r="F28" s="17">
        <v>421</v>
      </c>
      <c r="G28" s="14" t="s">
        <v>15</v>
      </c>
      <c r="H28" s="14" t="s">
        <v>86</v>
      </c>
      <c r="I28" s="14" t="s">
        <v>87</v>
      </c>
      <c r="J28" s="14" t="s">
        <v>88</v>
      </c>
      <c r="K28" s="15">
        <v>165.19</v>
      </c>
      <c r="L28" s="14">
        <v>10</v>
      </c>
      <c r="M28" s="25">
        <v>0.99</v>
      </c>
      <c r="N28" s="16">
        <f>$U$5*K28*L28/M28</f>
        <v>16.685858585858583</v>
      </c>
      <c r="O28" s="16"/>
      <c r="P28" s="14">
        <f t="shared" si="1"/>
        <v>0</v>
      </c>
      <c r="Q28" s="14">
        <f>$U$7*P28/$U$8</f>
        <v>0</v>
      </c>
      <c r="R28" s="14">
        <f>$U$10*P28/$U$11</f>
        <v>0</v>
      </c>
    </row>
    <row r="29" spans="1:18" s="1" customFormat="1" ht="30" customHeight="1" x14ac:dyDescent="0.35">
      <c r="A29" s="13" t="s">
        <v>121</v>
      </c>
      <c r="B29" s="24" t="s">
        <v>146</v>
      </c>
      <c r="C29" s="24" t="s">
        <v>152</v>
      </c>
      <c r="D29" s="24"/>
      <c r="E29" s="24"/>
      <c r="F29" s="17">
        <v>421</v>
      </c>
      <c r="G29" s="14" t="s">
        <v>7</v>
      </c>
      <c r="H29" s="14" t="s">
        <v>92</v>
      </c>
      <c r="I29" s="14" t="s">
        <v>93</v>
      </c>
      <c r="J29" s="14" t="s">
        <v>94</v>
      </c>
      <c r="K29" s="15">
        <v>302.24</v>
      </c>
      <c r="L29" s="14">
        <v>10</v>
      </c>
      <c r="M29" s="25">
        <v>0.97</v>
      </c>
      <c r="N29" s="16">
        <f>$U$5*K29*L29/M29</f>
        <v>31.158762886597941</v>
      </c>
      <c r="O29" s="16"/>
      <c r="P29" s="14">
        <f t="shared" si="1"/>
        <v>0</v>
      </c>
      <c r="Q29" s="14">
        <f>$U$7*P29/$U$8</f>
        <v>0</v>
      </c>
      <c r="R29" s="14">
        <f>$U$10*P29/$U$11</f>
        <v>0</v>
      </c>
    </row>
  </sheetData>
  <autoFilter ref="A4:R4" xr:uid="{78341A2F-2810-466C-9B84-74BA0355955C}">
    <sortState xmlns:xlrd2="http://schemas.microsoft.com/office/spreadsheetml/2017/richdata2" ref="A5:R29">
      <sortCondition ref="B4"/>
    </sortState>
  </autoFilter>
  <pageMargins left="0.25" right="0.25" top="0.75" bottom="0.75" header="0.3" footer="0.3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PS0519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Kim</dc:creator>
  <cp:lastModifiedBy>Mina Kim</cp:lastModifiedBy>
  <cp:lastPrinted>2022-05-24T00:25:20Z</cp:lastPrinted>
  <dcterms:created xsi:type="dcterms:W3CDTF">2022-01-28T17:23:36Z</dcterms:created>
  <dcterms:modified xsi:type="dcterms:W3CDTF">2022-05-24T18:56:57Z</dcterms:modified>
</cp:coreProperties>
</file>