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aminah/Documents/Data Analytics Bootcamp/Module 1/Assignment 1/"/>
    </mc:Choice>
  </mc:AlternateContent>
  <xr:revisionPtr revIDLastSave="0" documentId="13_ncr:1_{D778D353-6490-CD40-9FC2-816D9E9D01D9}" xr6:coauthVersionLast="47" xr6:coauthVersionMax="47" xr10:uidLastSave="{00000000-0000-0000-0000-000000000000}"/>
  <bookViews>
    <workbookView xWindow="0" yWindow="740" windowWidth="29400" windowHeight="17240" activeTab="5" xr2:uid="{00000000-000D-0000-FFFF-FFFF00000000}"/>
  </bookViews>
  <sheets>
    <sheet name="Crowdfunding" sheetId="1" r:id="rId1"/>
    <sheet name="Sheet4" sheetId="5" r:id="rId2"/>
    <sheet name="Sheet9" sheetId="10" r:id="rId3"/>
    <sheet name="Sheet12" sheetId="13" r:id="rId4"/>
    <sheet name="Sheet13" sheetId="14" r:id="rId5"/>
    <sheet name="Sheet2" sheetId="16" r:id="rId6"/>
  </sheets>
  <definedNames>
    <definedName name="_xlnm._FilterDatabase" localSheetId="0" hidden="1">Crowdfunding!$A$1:$T$1001</definedName>
    <definedName name="_xlchart.v1.0" hidden="1">Sheet2!$B$1</definedName>
    <definedName name="_xlchart.v1.1" hidden="1">Sheet2!$B$2:$B$566</definedName>
    <definedName name="_xlchart.v1.2" hidden="1">Sheet2!$B$1</definedName>
    <definedName name="_xlchart.v1.3" hidden="1">Sheet2!$B$2:$B$566</definedName>
    <definedName name="_xlchart.v1.4" hidden="1">Sheet2!$B$1</definedName>
    <definedName name="_xlchart.v1.5" hidden="1">Sheet2!$B$2:$B$566</definedName>
    <definedName name="_xlchart.v1.6" hidden="1">Sheet2!$B$1</definedName>
    <definedName name="_xlchart.v1.7" hidden="1">Sheet2!$B$2:$B$566</definedName>
    <definedName name="_xlchart.v1.8" hidden="1">Sheet2!$B$1</definedName>
    <definedName name="_xlchart.v1.9" hidden="1">Sheet2!$B$2:$B$566</definedName>
  </definedNames>
  <calcPr calcId="191029"/>
  <pivotCaches>
    <pivotCache cacheId="157" r:id="rId7"/>
    <pivotCache cacheId="15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6" l="1"/>
  <c r="I12" i="16"/>
  <c r="D14" i="16"/>
  <c r="D12" i="16"/>
  <c r="I4" i="16"/>
  <c r="I10" i="16"/>
  <c r="I8" i="16"/>
  <c r="I6" i="16"/>
  <c r="D10" i="16"/>
  <c r="D8" i="16"/>
  <c r="D6" i="16"/>
  <c r="D4" i="16"/>
  <c r="D13" i="14"/>
  <c r="C13" i="14"/>
  <c r="B13" i="14"/>
  <c r="D12" i="14"/>
  <c r="C12" i="14"/>
  <c r="B12" i="14"/>
  <c r="D11" i="14"/>
  <c r="C11" i="14"/>
  <c r="B11" i="14"/>
  <c r="D10" i="14"/>
  <c r="C10" i="14"/>
  <c r="C9" i="14"/>
  <c r="B10" i="14"/>
  <c r="D9" i="14"/>
  <c r="B9" i="14"/>
  <c r="D8" i="14"/>
  <c r="C8" i="14"/>
  <c r="B8" i="14"/>
  <c r="D7" i="14"/>
  <c r="D6" i="14"/>
  <c r="C6" i="14"/>
  <c r="B6" i="14"/>
  <c r="D5" i="14"/>
  <c r="C5" i="14"/>
  <c r="B5" i="14"/>
  <c r="C7" i="14"/>
  <c r="B7" i="14"/>
  <c r="D4" i="14"/>
  <c r="C4" i="14"/>
  <c r="B4" i="14"/>
  <c r="D3" i="14"/>
  <c r="C3" i="14"/>
  <c r="B3" i="14"/>
  <c r="D2" i="14"/>
  <c r="C2" i="14"/>
  <c r="B2" i="1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3" i="14" l="1"/>
  <c r="F13" i="14" s="1"/>
  <c r="E11" i="14"/>
  <c r="G11" i="14" s="1"/>
  <c r="E3" i="14"/>
  <c r="F3" i="14" s="1"/>
  <c r="E2" i="14"/>
  <c r="F2" i="14" s="1"/>
  <c r="E12" i="14"/>
  <c r="F12" i="14" s="1"/>
  <c r="E10" i="14"/>
  <c r="H10" i="14" s="1"/>
  <c r="E8" i="14"/>
  <c r="H8" i="14" s="1"/>
  <c r="E6" i="14"/>
  <c r="H6" i="14" s="1"/>
  <c r="E7" i="14"/>
  <c r="F7" i="14" s="1"/>
  <c r="E9" i="14"/>
  <c r="G9" i="14" s="1"/>
  <c r="E5" i="14"/>
  <c r="G5" i="14" s="1"/>
  <c r="E4" i="14"/>
  <c r="F4" i="14" s="1"/>
  <c r="G10" i="14" l="1"/>
  <c r="G8" i="14"/>
  <c r="H13" i="14"/>
  <c r="F11" i="14"/>
  <c r="G13" i="14"/>
  <c r="G6" i="14"/>
  <c r="G3" i="14"/>
  <c r="G7" i="14"/>
  <c r="H11" i="14"/>
  <c r="F8" i="14"/>
  <c r="F10" i="14"/>
  <c r="H2" i="14"/>
  <c r="F9" i="14"/>
  <c r="H5" i="14"/>
  <c r="H3" i="14"/>
  <c r="G4" i="14"/>
  <c r="H12" i="14"/>
  <c r="G2" i="14"/>
  <c r="H9" i="14"/>
  <c r="G12" i="14"/>
  <c r="F5" i="14"/>
  <c r="H7" i="14"/>
  <c r="F6" i="14"/>
  <c r="H4" i="14"/>
</calcChain>
</file>

<file path=xl/sharedStrings.xml><?xml version="1.0" encoding="utf-8"?>
<sst xmlns="http://schemas.openxmlformats.org/spreadsheetml/2006/main" count="7068" uniqueCount="2116">
  <si>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</si>
  <si>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</si>
  <si>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</si>
  <si>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</si>
  <si>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</si>
  <si>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</si>
  <si>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</si>
  <si>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</si>
  <si>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</si>
  <si>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</si>
  <si>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</si>
  <si>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</si>
  <si>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</si>
  <si>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</si>
  <si>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</si>
  <si>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</si>
  <si>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</si>
  <si>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</si>
  <si>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</si>
  <si>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</si>
  <si>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</si>
  <si>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</si>
  <si>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</si>
  <si>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</si>
  <si>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</si>
  <si>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</si>
  <si>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</si>
  <si>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</si>
  <si>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</si>
  <si>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</si>
  <si>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</si>
  <si>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</si>
  <si>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</si>
  <si>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</si>
  <si>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</si>
  <si>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</si>
  <si>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</si>
  <si>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</si>
  <si>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</si>
  <si>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</si>
  <si>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</si>
  <si>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</si>
  <si>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</si>
  <si>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</si>
  <si>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</si>
  <si>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</si>
  <si>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</si>
  <si>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</si>
  <si>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</si>
  <si>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</si>
  <si>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</si>
  <si>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</si>
  <si>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</si>
  <si>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</si>
  <si>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</si>
  <si>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</si>
  <si>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</si>
  <si>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</si>
  <si>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</si>
  <si>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</si>
  <si>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</si>
  <si>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</si>
  <si>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</si>
  <si>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</si>
  <si>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</si>
  <si>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</si>
  <si>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</si>
  <si>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</si>
  <si>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</si>
  <si>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</si>
  <si>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</si>
  <si>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</si>
  <si>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</si>
  <si>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</si>
  <si>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</si>
  <si>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</si>
  <si>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</si>
  <si>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</si>
  <si>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</si>
  <si>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</si>
  <si>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</si>
  <si>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</si>
  <si>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</si>
  <si>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</si>
  <si>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</si>
  <si>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</si>
  <si>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</si>
  <si>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</si>
  <si>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</si>
  <si>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</si>
  <si>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</si>
  <si>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</si>
  <si>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</si>
  <si>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</si>
  <si>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</si>
  <si>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</si>
  <si>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</si>
  <si>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</si>
  <si>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</si>
  <si>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</si>
  <si>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</si>
  <si>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</si>
  <si>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</si>
  <si>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</si>
  <si>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</si>
  <si>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</si>
  <si>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</si>
  <si>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</si>
  <si>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</si>
  <si>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</si>
  <si>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</si>
  <si>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</si>
  <si>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</si>
  <si>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</si>
  <si>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</si>
  <si>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</si>
  <si>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</si>
  <si>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</si>
  <si>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</si>
  <si>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</si>
  <si>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</si>
  <si>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</si>
  <si>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</si>
  <si>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</si>
  <si>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</si>
  <si>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</si>
  <si>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</si>
  <si>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</si>
  <si>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</si>
  <si>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</si>
  <si>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</si>
  <si>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</si>
  <si>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</si>
  <si>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</si>
  <si>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</si>
  <si>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</si>
  <si>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</si>
  <si>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</si>
  <si>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</si>
  <si>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</si>
  <si>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</si>
  <si>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</si>
  <si>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</si>
  <si>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</si>
  <si>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</si>
  <si>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</si>
  <si>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</si>
  <si>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</si>
  <si>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</si>
  <si>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</si>
  <si>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</si>
  <si>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</si>
  <si>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</si>
  <si>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</si>
  <si>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</si>
  <si>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</si>
  <si>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</si>
  <si>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</si>
  <si>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</si>
  <si>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</si>
  <si>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</si>
  <si>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</si>
  <si>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</si>
  <si>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</si>
  <si>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</si>
  <si>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</si>
  <si>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</si>
  <si>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</si>
  <si>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</si>
  <si>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</si>
  <si>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</si>
  <si>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</si>
  <si>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</si>
  <si>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</si>
  <si>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</si>
  <si>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</si>
  <si>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</si>
  <si>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</si>
  <si>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</si>
  <si>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</si>
  <si>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</si>
  <si>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</si>
  <si>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</si>
  <si>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</si>
  <si>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</si>
  <si>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</si>
  <si>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</si>
  <si>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</si>
  <si>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</si>
  <si>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</si>
  <si>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</si>
  <si>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</si>
  <si>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</si>
  <si>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</si>
  <si>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</si>
  <si>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</si>
  <si>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</si>
  <si>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</si>
  <si>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</si>
  <si>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</si>
  <si>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</si>
  <si>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</si>
  <si>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</si>
  <si>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</si>
  <si>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</si>
  <si>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</si>
  <si>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</si>
  <si>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</si>
  <si>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</si>
  <si>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</si>
  <si>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</si>
  <si>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</si>
  <si>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</si>
  <si>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</si>
  <si>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</si>
  <si>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</si>
  <si>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</si>
  <si>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</si>
  <si>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</si>
  <si>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</si>
  <si>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</si>
  <si>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</si>
  <si>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</si>
  <si>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</si>
  <si>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</si>
  <si>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</si>
  <si>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</si>
  <si>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</si>
  <si>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</si>
  <si>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</si>
  <si>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</si>
  <si>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</si>
  <si>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</si>
  <si>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</si>
  <si>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</si>
  <si>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</si>
  <si>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</si>
  <si>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</si>
  <si>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</si>
  <si>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</si>
  <si>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</si>
  <si>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</si>
  <si>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</si>
  <si>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</si>
  <si>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</si>
  <si>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</si>
  <si>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</si>
  <si>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</si>
  <si>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</si>
  <si>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</si>
  <si>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</si>
  <si>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</si>
  <si>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</si>
  <si>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</si>
  <si>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</si>
  <si>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</si>
  <si>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</si>
  <si>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</si>
  <si>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</si>
  <si>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</si>
  <si>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</si>
  <si>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</si>
  <si>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</si>
  <si>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</si>
  <si>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</si>
  <si>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</si>
  <si>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</si>
  <si>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</si>
  <si>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</si>
  <si>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</si>
  <si>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</si>
  <si>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</si>
  <si>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</si>
  <si>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</si>
  <si>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</si>
  <si>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</si>
  <si>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</si>
  <si>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</si>
  <si>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</si>
  <si>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</si>
  <si>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</si>
  <si>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</si>
  <si>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</si>
  <si>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</si>
  <si>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</si>
  <si>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</si>
  <si>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</si>
  <si>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</si>
  <si>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</si>
  <si>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</si>
  <si>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</si>
  <si>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</si>
  <si>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</si>
  <si>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</si>
  <si>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</si>
  <si>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</si>
  <si>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</si>
  <si>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</si>
  <si>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</si>
  <si>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</si>
  <si>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</si>
  <si>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</si>
  <si>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</si>
  <si>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</si>
  <si>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</si>
  <si>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</si>
  <si>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</si>
  <si>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</si>
  <si>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</si>
  <si>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</si>
  <si>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</si>
  <si>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</si>
  <si>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</si>
  <si>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</si>
  <si>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</si>
  <si>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</si>
  <si>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</si>
  <si>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</si>
  <si>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</si>
  <si>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</si>
  <si>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</si>
  <si>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</si>
  <si>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</si>
  <si>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</si>
  <si>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</si>
  <si>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</si>
  <si>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</si>
  <si>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</si>
  <si>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</si>
  <si>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</si>
  <si>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</si>
  <si>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</si>
  <si>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</si>
  <si>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</si>
  <si>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</si>
  <si>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</si>
  <si>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</si>
  <si>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</si>
  <si>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</si>
  <si>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</si>
  <si>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</si>
  <si>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</si>
  <si>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</si>
  <si>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</si>
  <si>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</si>
  <si>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</si>
  <si>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</si>
  <si>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</si>
  <si>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</si>
  <si>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</si>
  <si>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</si>
  <si>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</si>
  <si>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</si>
  <si>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</si>
  <si>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</si>
  <si>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</si>
  <si>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</si>
  <si>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</si>
  <si>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</si>
  <si>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</si>
  <si>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</si>
  <si>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</si>
  <si>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</si>
  <si>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</si>
  <si>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</si>
  <si>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</si>
  <si>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</si>
  <si>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</si>
  <si>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</si>
  <si>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</si>
  <si>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</si>
  <si>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</si>
  <si>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</si>
  <si>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</si>
  <si>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</si>
  <si>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</si>
  <si>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</si>
  <si>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</si>
  <si>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</si>
  <si>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</si>
  <si>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</si>
  <si>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</si>
  <si>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</si>
  <si>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</si>
  <si>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</si>
  <si>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</si>
  <si>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</si>
  <si>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</si>
  <si>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</si>
  <si>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</si>
  <si>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</si>
  <si>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</si>
  <si>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</si>
  <si>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</si>
  <si>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</si>
  <si>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</si>
  <si>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</si>
  <si>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</si>
  <si>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</si>
  <si>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</si>
  <si>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</si>
  <si>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</si>
  <si>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</si>
  <si>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</si>
  <si>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</si>
  <si>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</si>
  <si>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</si>
  <si>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</si>
  <si>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</si>
  <si>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</si>
  <si>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</si>
  <si>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</si>
  <si>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</si>
  <si>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</si>
  <si>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</si>
  <si>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</si>
  <si>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</si>
  <si>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</si>
  <si>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</si>
  <si>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</si>
  <si>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</si>
  <si>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</si>
  <si>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</si>
  <si>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</si>
  <si>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</si>
  <si>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</si>
  <si>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</si>
  <si>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</si>
  <si>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</si>
  <si>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</si>
  <si>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</si>
  <si>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</si>
  <si>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</si>
  <si>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</si>
  <si>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</si>
  <si>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</si>
  <si>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</si>
  <si>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</si>
  <si>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</si>
  <si>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</si>
  <si>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</si>
  <si>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</si>
  <si>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</si>
  <si>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</si>
  <si>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</si>
  <si>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</si>
  <si>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</si>
  <si>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</si>
  <si>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</si>
  <si>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</si>
  <si>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</si>
  <si>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</si>
  <si>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</si>
  <si>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</si>
  <si>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</si>
  <si>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</si>
  <si>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</si>
  <si>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</si>
  <si>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</si>
  <si>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</si>
  <si>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</si>
  <si>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</si>
  <si>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</si>
  <si>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</si>
  <si>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</si>
  <si>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</si>
  <si>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</si>
  <si>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</si>
  <si>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</si>
  <si>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</si>
  <si>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</si>
  <si>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</si>
  <si>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</si>
  <si>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</si>
  <si>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</si>
  <si>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</si>
  <si>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</si>
  <si>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</si>
  <si>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</si>
  <si>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</si>
  <si>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</si>
  <si>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</si>
  <si>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</si>
  <si>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</si>
  <si>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</si>
  <si>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</si>
  <si>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</si>
  <si>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</si>
  <si>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</si>
  <si>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</si>
  <si>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</si>
  <si>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</si>
  <si>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</si>
  <si>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</si>
  <si>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</si>
  <si>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</si>
  <si>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</si>
  <si>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</si>
  <si>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</si>
  <si>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</si>
  <si>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</si>
  <si>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</si>
  <si>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</si>
  <si>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</si>
  <si>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</si>
  <si>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</si>
  <si>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</si>
  <si>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</si>
  <si>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</si>
  <si>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</si>
  <si>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</si>
  <si>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</si>
  <si>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</si>
  <si>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</si>
  <si>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</si>
  <si>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</si>
  <si>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</si>
  <si>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</si>
  <si>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</si>
  <si>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</si>
  <si>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</si>
  <si>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</si>
  <si>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</si>
  <si>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</si>
  <si>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</si>
  <si>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</si>
  <si>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</si>
  <si>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</si>
  <si>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</si>
  <si>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</si>
  <si>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</si>
  <si>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</si>
  <si>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</si>
  <si>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</si>
  <si>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</si>
  <si>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</si>
  <si>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</si>
  <si>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</si>
  <si>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</si>
  <si>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</si>
  <si>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</si>
  <si>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</si>
  <si>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</si>
  <si>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</si>
  <si>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</si>
  <si>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</si>
  <si>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</si>
  <si>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</si>
  <si>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</si>
  <si>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</si>
  <si>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</si>
  <si>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</si>
  <si>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</si>
  <si>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</si>
  <si>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</si>
  <si>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</si>
  <si>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</si>
  <si>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</si>
  <si>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</si>
  <si>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</si>
  <si>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</si>
  <si>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</si>
  <si>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</si>
  <si>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</si>
  <si>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</si>
  <si>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</si>
  <si>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</si>
  <si>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</si>
  <si>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</si>
  <si>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</si>
  <si>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</si>
  <si>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</si>
  <si>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</si>
  <si>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</si>
  <si>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</si>
  <si>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</si>
  <si>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</si>
  <si>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</si>
  <si>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</si>
  <si>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</si>
  <si>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</si>
  <si>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</si>
  <si>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</si>
  <si>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</si>
  <si>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</si>
  <si>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</si>
  <si>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</si>
  <si>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</si>
  <si>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</si>
  <si>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</si>
  <si>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</si>
  <si>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</si>
  <si>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</si>
  <si>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</si>
  <si>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</si>
  <si>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</si>
  <si>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</si>
  <si>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</si>
  <si>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</si>
  <si>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</si>
  <si>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</si>
  <si>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</si>
  <si>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</si>
  <si>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</si>
  <si>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</si>
  <si>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</si>
  <si>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</si>
  <si>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</si>
  <si>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</si>
  <si>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</si>
  <si>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</si>
  <si>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</si>
  <si>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</si>
  <si>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</si>
  <si>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</si>
  <si>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</si>
  <si>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</si>
  <si>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</si>
  <si>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</si>
  <si>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</si>
  <si>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</si>
  <si>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</si>
  <si>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</si>
  <si>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</si>
  <si>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</si>
  <si>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</si>
  <si>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</si>
  <si>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</si>
  <si>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</si>
  <si>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</si>
  <si>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</si>
  <si>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</si>
  <si>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</si>
  <si>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</si>
  <si>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</si>
  <si>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</si>
  <si>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</si>
  <si>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</si>
  <si>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</si>
  <si>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</si>
  <si>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</si>
  <si>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</si>
  <si>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</si>
  <si>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</si>
  <si>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</si>
  <si>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</si>
  <si>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</si>
  <si>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</si>
  <si>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</si>
  <si>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</si>
  <si>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</si>
  <si>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</si>
  <si>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</si>
  <si>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</si>
  <si>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</si>
  <si>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</si>
  <si>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</si>
  <si>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</si>
  <si>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</si>
  <si>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</si>
  <si>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</si>
  <si>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</si>
  <si>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</si>
  <si>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</si>
  <si>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</si>
  <si>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</si>
  <si>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</si>
  <si>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</si>
  <si>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</si>
  <si>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</si>
  <si>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</si>
  <si>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</si>
  <si>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</si>
  <si>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</si>
  <si>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</si>
  <si>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</si>
  <si>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</si>
  <si>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</si>
  <si>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</si>
  <si>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</si>
  <si>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</si>
  <si>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</si>
  <si>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</si>
  <si>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</si>
  <si>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</si>
  <si>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</si>
  <si>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</si>
  <si>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</si>
  <si>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</si>
  <si>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</si>
  <si>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</si>
  <si>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</si>
  <si>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</si>
  <si>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</si>
  <si>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</si>
  <si>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</si>
  <si>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</si>
  <si>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</si>
  <si>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</si>
  <si>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</si>
  <si>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</si>
  <si>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</si>
  <si>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</si>
  <si>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</si>
  <si>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</si>
  <si>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</si>
  <si>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</si>
  <si>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</si>
  <si>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</si>
  <si>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</si>
  <si>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</si>
  <si>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</si>
  <si>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</si>
  <si>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</si>
  <si>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</si>
  <si>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</si>
  <si>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</si>
  <si>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</si>
  <si>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</si>
  <si>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</si>
  <si>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</si>
  <si>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</si>
  <si>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</si>
  <si>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</si>
  <si>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</si>
  <si>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</si>
  <si>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</si>
  <si>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</si>
  <si>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</si>
  <si>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</si>
  <si>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</si>
  <si>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</si>
  <si>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</si>
  <si>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</si>
  <si>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</si>
  <si>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</si>
  <si>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</si>
  <si>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</si>
  <si>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</si>
  <si>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</si>
  <si>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</si>
  <si>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</si>
  <si>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</si>
  <si>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</si>
  <si>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</si>
  <si>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</si>
  <si>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</si>
  <si>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</si>
  <si>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</si>
  <si>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</si>
  <si>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</si>
  <si>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</si>
  <si>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</si>
  <si>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</si>
  <si>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</si>
  <si>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</si>
  <si>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</si>
  <si>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</si>
  <si>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</si>
  <si>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</si>
  <si>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</si>
  <si>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</si>
  <si>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</si>
  <si>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</si>
  <si>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</si>
  <si>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</si>
  <si>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</si>
  <si>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</si>
  <si>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</si>
  <si>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</si>
  <si>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</si>
  <si>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</si>
  <si>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</si>
  <si>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</si>
  <si>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</si>
  <si>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</si>
  <si>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</si>
  <si>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</si>
  <si>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</si>
  <si>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</si>
  <si>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</si>
  <si>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</si>
  <si>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</si>
  <si>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</si>
  <si>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</si>
  <si>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</si>
  <si>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</si>
  <si>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</si>
  <si>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</si>
  <si>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</si>
  <si>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</si>
  <si>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</si>
  <si>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</si>
  <si>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</si>
  <si>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</si>
  <si>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</si>
  <si>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</si>
  <si>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</si>
  <si>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</si>
  <si>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</si>
  <si>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</si>
  <si>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</si>
  <si>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</si>
  <si>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</si>
  <si>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</si>
  <si>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</si>
  <si>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</si>
  <si>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</si>
  <si>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</si>
  <si>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</si>
  <si>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</si>
  <si>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</si>
  <si>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</si>
  <si>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</si>
  <si>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</si>
  <si>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</si>
  <si>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</si>
  <si>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</si>
  <si>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</si>
  <si>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</si>
  <si>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</si>
  <si>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</si>
  <si>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</si>
  <si>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</si>
  <si>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</si>
  <si>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</si>
  <si>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</si>
  <si>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</si>
  <si>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</si>
  <si>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</si>
  <si>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</si>
  <si>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</si>
  <si>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</si>
  <si>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</si>
  <si>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</si>
  <si>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</si>
  <si>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</si>
  <si>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</si>
  <si>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</si>
  <si>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</si>
  <si>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</si>
  <si>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</si>
  <si>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</si>
  <si>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</si>
  <si>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</si>
  <si>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</si>
  <si>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</si>
  <si>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</si>
  <si>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</si>
  <si>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</si>
  <si>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</si>
  <si>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</si>
  <si>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</si>
  <si>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</si>
  <si>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</si>
  <si>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</si>
  <si>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</si>
  <si>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</si>
  <si>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</si>
  <si>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</si>
  <si>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</si>
  <si>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</si>
  <si>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</si>
  <si>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</si>
  <si>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</si>
  <si>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</si>
  <si>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</si>
  <si>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</si>
  <si>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</si>
  <si>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</si>
  <si>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</si>
  <si>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</si>
  <si>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</si>
  <si>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</si>
  <si>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</si>
  <si>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</si>
  <si>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</si>
  <si>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</si>
  <si>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</si>
  <si>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</si>
  <si>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</si>
  <si>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</si>
  <si>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</si>
  <si>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</si>
  <si>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</si>
  <si>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</si>
  <si>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</si>
  <si>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</si>
  <si>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</si>
  <si>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</si>
  <si>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</si>
  <si>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</si>
  <si>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</si>
  <si>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</si>
  <si>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</si>
  <si>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</si>
  <si>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</si>
  <si>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</si>
  <si>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</si>
  <si>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</si>
  <si>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</si>
  <si>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</si>
  <si>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</si>
  <si>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</si>
  <si>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</si>
  <si>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</si>
  <si>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</si>
  <si>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</si>
  <si>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</si>
  <si>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</si>
  <si>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</si>
  <si>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</si>
  <si>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</si>
  <si>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</si>
  <si>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</si>
  <si>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</si>
  <si>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</si>
  <si>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</si>
  <si>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</si>
  <si>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</si>
  <si>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</si>
  <si>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</si>
  <si>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</si>
  <si>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</si>
  <si>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</si>
  <si>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</si>
  <si>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</si>
  <si>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</si>
  <si>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</si>
  <si>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</si>
  <si>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</si>
  <si>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</si>
  <si>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</si>
  <si>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</si>
  <si>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</si>
  <si>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</si>
  <si>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</si>
  <si>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</si>
  <si>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</si>
  <si>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</si>
  <si>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</si>
  <si>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</si>
  <si>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</si>
  <si>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</si>
  <si>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</si>
  <si>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</si>
  <si>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</si>
  <si>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</si>
  <si>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</si>
  <si>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</si>
  <si>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</si>
  <si>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</si>
  <si>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</si>
  <si>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</si>
  <si>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</si>
  <si>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</si>
  <si>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</si>
  <si>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</si>
  <si>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</si>
  <si>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</si>
  <si>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</si>
  <si>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</si>
  <si>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</si>
  <si>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</si>
  <si>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</si>
  <si>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</si>
  <si>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</si>
  <si>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</si>
  <si>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</si>
  <si>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</si>
  <si>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</si>
  <si>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</si>
  <si>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</si>
  <si>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</si>
  <si>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</si>
  <si>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</si>
  <si>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</si>
  <si>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</si>
  <si>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</si>
  <si>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</si>
  <si>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</si>
  <si>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</si>
  <si>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</si>
  <si>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</si>
  <si>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</si>
  <si>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</si>
  <si>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</si>
  <si>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</si>
  <si>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</si>
  <si>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</si>
  <si>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</si>
  <si>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</si>
  <si>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</si>
  <si>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</si>
  <si>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</si>
  <si>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</si>
  <si>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</si>
  <si>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</si>
  <si>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</si>
  <si>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</si>
  <si>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</si>
  <si>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</si>
  <si>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</si>
  <si>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</si>
  <si>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</si>
  <si>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</si>
  <si>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</si>
  <si>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</si>
  <si>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</si>
  <si>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</si>
  <si>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</si>
  <si>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</si>
  <si>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</si>
  <si>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</si>
  <si>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</si>
  <si>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</si>
  <si>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</si>
  <si>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</si>
  <si>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</si>
  <si>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</si>
  <si>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</si>
  <si>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</si>
  <si>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</si>
  <si>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</si>
  <si>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</si>
  <si>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</si>
  <si>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</si>
  <si>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</si>
  <si>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</si>
  <si>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</si>
  <si>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</si>
  <si>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</si>
  <si>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</si>
  <si>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</si>
  <si>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</si>
  <si>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</si>
  <si>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</si>
  <si>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</si>
  <si>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</si>
  <si>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</si>
  <si>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</si>
  <si>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</si>
  <si>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</si>
  <si>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</si>
  <si>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</si>
  <si>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</si>
  <si>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</si>
  <si>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</si>
  <si>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</si>
  <si>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</si>
  <si>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</si>
  <si>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</si>
  <si>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</si>
  <si>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</si>
  <si>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</si>
  <si>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</si>
  <si>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</si>
  <si>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</si>
  <si>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</si>
  <si>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</si>
  <si>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</si>
  <si>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</si>
  <si>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</si>
  <si>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</si>
  <si>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</si>
  <si>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</si>
  <si>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</si>
  <si>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</si>
  <si>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</si>
  <si>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</si>
  <si>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</si>
  <si>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</si>
  <si>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</si>
  <si>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</si>
  <si>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</si>
  <si>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</si>
  <si>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</si>
  <si>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</si>
  <si>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</si>
  <si>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</si>
  <si>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</si>
  <si>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</si>
  <si>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</si>
  <si>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</si>
  <si>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</si>
  <si>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</si>
  <si>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</si>
  <si>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</si>
  <si>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</si>
  <si>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</si>
  <si>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</si>
  <si>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</si>
  <si>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</si>
  <si>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</si>
  <si>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</si>
  <si>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</si>
  <si>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</si>
  <si>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</si>
  <si>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</si>
  <si>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</si>
  <si>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</si>
  <si>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</si>
  <si>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</si>
  <si>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</si>
  <si>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</si>
  <si>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</si>
  <si>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</si>
  <si>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</si>
  <si>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</si>
  <si>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</si>
  <si>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</si>
  <si>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</si>
  <si>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</si>
  <si>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</si>
  <si>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</si>
  <si>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</si>
  <si>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</si>
  <si>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</si>
  <si>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</si>
  <si>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</si>
  <si>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</si>
  <si>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</si>
  <si>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</si>
  <si>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</si>
  <si>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</si>
  <si>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</si>
  <si>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</si>
  <si>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</si>
  <si>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</si>
  <si>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</si>
  <si>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</si>
  <si>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</si>
  <si>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</si>
  <si>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</si>
  <si>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</si>
  <si>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</si>
  <si>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</si>
  <si>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</si>
  <si>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</si>
  <si>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</si>
  <si>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</si>
  <si>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</si>
  <si>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</si>
  <si>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</si>
  <si>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</si>
  <si>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</si>
  <si>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</si>
  <si>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</si>
  <si>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</si>
  <si>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</si>
  <si>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</si>
  <si>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</si>
  <si>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</si>
  <si>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</si>
  <si>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</si>
  <si>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</si>
  <si>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</si>
  <si>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</si>
  <si>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</si>
  <si>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</si>
  <si>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</si>
  <si>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</si>
  <si>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</si>
  <si>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</si>
  <si>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</si>
  <si>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</si>
  <si>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</si>
  <si>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</si>
  <si>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</si>
  <si>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</si>
  <si>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</si>
  <si>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</si>
  <si>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</si>
  <si>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</si>
  <si>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</si>
  <si>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</si>
  <si>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</si>
  <si>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</si>
  <si>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</si>
  <si>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</si>
  <si>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</si>
  <si>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</si>
  <si>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</si>
  <si>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</si>
  <si>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</si>
  <si>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</si>
  <si>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</si>
  <si>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</si>
  <si>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</si>
  <si>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</si>
  <si>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</si>
  <si>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</si>
  <si>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</si>
  <si>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</si>
  <si>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</si>
  <si>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</si>
  <si>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</si>
  <si>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</si>
  <si>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</si>
  <si>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</si>
  <si>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</si>
  <si>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</si>
  <si>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</si>
  <si>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</si>
  <si>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</si>
  <si>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</si>
  <si>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</si>
  <si>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</si>
  <si>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</si>
  <si>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</si>
  <si>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</si>
  <si>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</si>
  <si>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</si>
  <si>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</si>
  <si>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</si>
  <si>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</si>
  <si>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</si>
  <si>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</si>
  <si>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</si>
  <si>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</si>
  <si>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</si>
  <si>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</si>
  <si>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</si>
  <si>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</si>
  <si>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</si>
  <si>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</si>
  <si>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</si>
  <si>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</si>
  <si>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</si>
  <si>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</si>
  <si>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</si>
  <si>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</si>
  <si>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</si>
  <si>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</si>
  <si>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</si>
  <si>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</si>
  <si>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</si>
  <si>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</si>
  <si>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</si>
  <si>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</si>
  <si>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</si>
  <si>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</si>
  <si>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</si>
  <si>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</si>
  <si>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</si>
  <si>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</si>
  <si>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</si>
  <si>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</si>
  <si>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</si>
  <si>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</si>
  <si>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</si>
  <si>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</si>
  <si>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</si>
  <si>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</si>
  <si>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</si>
  <si>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</si>
  <si>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</si>
  <si>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</si>
  <si>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</si>
  <si>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</si>
  <si>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</si>
  <si>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</si>
  <si>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</si>
  <si>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</si>
  <si>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</si>
  <si>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</si>
  <si>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</si>
  <si>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</si>
  <si>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</si>
  <si>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</si>
  <si>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</si>
  <si>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</si>
  <si>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</si>
  <si>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</si>
  <si>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</si>
  <si>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</si>
  <si>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</si>
  <si>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</si>
  <si>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</si>
  <si>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</si>
  <si>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</si>
  <si>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</si>
  <si>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</si>
  <si>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</si>
  <si>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</si>
  <si>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</si>
  <si>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</si>
  <si>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</si>
  <si>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</si>
  <si>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</si>
  <si>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</si>
  <si>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</si>
  <si>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</si>
  <si>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</si>
  <si>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</si>
  <si>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</si>
  <si>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</si>
  <si>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</si>
  <si>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</si>
  <si>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</si>
  <si>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</si>
  <si>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</si>
  <si>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</si>
  <si>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</si>
  <si>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</si>
  <si>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</si>
  <si>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</si>
  <si>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</si>
  <si>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</si>
  <si>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</si>
  <si>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</si>
  <si>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</si>
  <si>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</si>
  <si>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</si>
  <si>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</si>
  <si>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</si>
  <si>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</si>
  <si>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</si>
  <si>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</si>
  <si>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</si>
  <si>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</si>
  <si>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</si>
  <si>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</si>
  <si>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</si>
  <si>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</si>
  <si>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</si>
  <si>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</si>
  <si>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</si>
  <si>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</si>
  <si>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</si>
  <si>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</si>
  <si>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</si>
  <si>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</si>
  <si>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</si>
  <si>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</si>
  <si>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</si>
  <si>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</si>
  <si>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</si>
  <si>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</si>
  <si>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</si>
  <si>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</si>
  <si>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</si>
  <si>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</si>
  <si>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</si>
  <si>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</si>
  <si>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</si>
  <si>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</si>
  <si>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</si>
  <si>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</si>
  <si>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</si>
  <si>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</si>
  <si>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</si>
  <si>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</si>
  <si>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</si>
  <si>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</si>
  <si>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</si>
  <si>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</si>
  <si>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</si>
  <si>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</si>
  <si>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</si>
  <si>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</si>
  <si>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</si>
  <si>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</si>
  <si>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</si>
  <si>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</si>
  <si>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</si>
  <si>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</si>
  <si>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</si>
  <si>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</si>
  <si>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</si>
  <si>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</si>
  <si>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</si>
  <si>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</si>
  <si>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</si>
  <si>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</si>
  <si>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</si>
  <si>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</si>
  <si>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</si>
  <si>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</si>
  <si>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</si>
  <si>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</si>
  <si>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</si>
  <si>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</si>
  <si>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</si>
  <si>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</si>
  <si>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</si>
  <si>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</si>
  <si>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</si>
  <si>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</si>
  <si>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</si>
  <si>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</si>
  <si>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</si>
  <si>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</si>
  <si>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</si>
  <si>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</si>
  <si>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</si>
  <si>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</si>
  <si>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</si>
  <si>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</si>
  <si>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</si>
  <si>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</si>
  <si>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</si>
  <si>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</si>
  <si>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</si>
  <si>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</si>
  <si>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</si>
  <si>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</si>
  <si>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</si>
  <si>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</si>
  <si>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</si>
  <si>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</si>
  <si>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</si>
  <si>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</si>
  <si>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</si>
  <si>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</si>
  <si>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</si>
  <si>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</si>
  <si>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</si>
  <si>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</si>
  <si>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</si>
  <si>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</si>
  <si>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</si>
  <si>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</si>
  <si>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</si>
  <si>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</si>
  <si>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</si>
  <si>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</si>
  <si>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</si>
  <si>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</si>
  <si>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</si>
  <si>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</si>
  <si>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</si>
  <si>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</si>
  <si>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</si>
  <si>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</si>
  <si>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</si>
  <si>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</si>
  <si>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</si>
  <si>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</si>
  <si>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</si>
  <si>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</si>
  <si>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</si>
  <si>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</si>
  <si>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</si>
  <si>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</si>
  <si>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</si>
  <si>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</si>
  <si>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</si>
  <si>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</si>
  <si>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</si>
  <si>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</si>
  <si>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</si>
  <si>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</si>
  <si>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</si>
  <si>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</si>
  <si>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</si>
  <si>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</si>
  <si>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</si>
  <si>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</si>
  <si>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</si>
  <si>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</si>
  <si>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</si>
  <si>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</si>
  <si>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</si>
  <si>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</si>
  <si>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</si>
  <si>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</si>
  <si>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</si>
  <si>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</si>
  <si>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</si>
  <si>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</si>
  <si>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</si>
  <si>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</si>
  <si>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</si>
  <si>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</si>
  <si>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</si>
  <si>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</si>
  <si>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</si>
  <si>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</si>
  <si>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</si>
  <si>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</si>
  <si>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</si>
  <si>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</si>
  <si>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</si>
  <si>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</si>
  <si>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</si>
  <si>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</si>
  <si>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</si>
  <si>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</si>
  <si>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</si>
  <si>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</si>
  <si>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</si>
  <si>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</si>
  <si>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</si>
  <si>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</si>
  <si>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</si>
  <si>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</si>
  <si>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</si>
  <si>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</si>
  <si>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</si>
  <si>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</si>
  <si>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</si>
  <si>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</si>
  <si>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</si>
  <si>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</si>
  <si>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</si>
  <si>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</si>
  <si>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</si>
  <si>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</si>
  <si>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</si>
  <si>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</si>
  <si>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</si>
  <si>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</si>
  <si>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</si>
  <si>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</si>
  <si>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</si>
  <si>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</si>
  <si>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</si>
  <si>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</si>
  <si>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</si>
  <si>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</si>
  <si>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</si>
  <si>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</si>
  <si>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</si>
  <si>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</si>
  <si>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</si>
  <si>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</si>
  <si>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</si>
  <si>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</si>
  <si>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</si>
  <si>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</si>
  <si>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</si>
  <si>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</si>
  <si>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</si>
  <si>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</si>
  <si>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</si>
  <si>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</si>
  <si>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</si>
  <si>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</si>
  <si>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</si>
  <si>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</si>
  <si>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</si>
  <si>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</si>
  <si>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</si>
  <si>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</si>
  <si>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</si>
  <si>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</si>
  <si>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</si>
  <si>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</si>
  <si>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</si>
  <si>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</si>
  <si>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</si>
  <si>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</si>
  <si>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</si>
  <si>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</si>
  <si>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</si>
  <si>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</si>
  <si>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</si>
  <si>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</si>
  <si>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</si>
  <si>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</si>
  <si>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</si>
  <si>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</si>
  <si>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</si>
  <si>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</si>
  <si>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</si>
  <si>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</si>
  <si>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</si>
  <si>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</si>
  <si>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</si>
  <si>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</si>
  <si>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</si>
  <si>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</si>
  <si>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</si>
  <si>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</si>
  <si>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</si>
  <si>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</si>
  <si>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</si>
  <si>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</si>
  <si>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</si>
  <si>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</si>
  <si>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</si>
  <si>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</si>
  <si>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</si>
  <si>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</si>
  <si>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</si>
  <si>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</si>
  <si>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</si>
  <si>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</si>
  <si>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</si>
  <si>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</si>
  <si>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</si>
  <si>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</si>
  <si>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</si>
  <si>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</si>
  <si>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</si>
  <si>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</si>
  <si>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</si>
  <si>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</si>
  <si>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</si>
  <si>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</si>
  <si>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</si>
  <si>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</si>
  <si>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</si>
  <si>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</si>
  <si>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</si>
  <si>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</si>
  <si>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</si>
  <si>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</si>
  <si>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</si>
  <si>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</si>
  <si>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</si>
  <si>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</si>
  <si>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</si>
  <si>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</si>
  <si>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</si>
  <si>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</si>
  <si>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</si>
  <si>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</si>
  <si>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</si>
  <si>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</si>
  <si>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</si>
  <si>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</si>
  <si>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</si>
  <si>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</si>
  <si>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</si>
  <si>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</si>
  <si>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</si>
  <si>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</si>
  <si>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</si>
  <si>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</si>
  <si>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</si>
  <si>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</si>
  <si>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</si>
  <si>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</si>
  <si>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</si>
  <si>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</si>
  <si>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</si>
  <si>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</si>
  <si>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</si>
  <si>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</si>
  <si>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</si>
  <si>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</si>
  <si>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</si>
  <si>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</si>
  <si>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</si>
  <si>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</si>
  <si>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</si>
  <si>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</si>
  <si>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</si>
  <si>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</si>
  <si>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</si>
  <si>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</si>
  <si>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</si>
  <si>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</si>
  <si>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</si>
  <si>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</si>
  <si>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</si>
  <si>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</si>
  <si>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</si>
  <si>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</si>
  <si>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</si>
  <si>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</si>
  <si>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</si>
  <si>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</si>
  <si>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</si>
  <si>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</si>
  <si>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</si>
  <si>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</si>
  <si>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</si>
  <si>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</si>
  <si>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</si>
  <si>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</si>
  <si>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</si>
  <si>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</si>
  <si>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</si>
  <si>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</si>
  <si>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</si>
  <si>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</si>
  <si>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</si>
  <si>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</si>
  <si>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</si>
  <si>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</si>
  <si>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</si>
  <si>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</si>
  <si>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</si>
  <si>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</si>
  <si>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</si>
  <si>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</si>
  <si>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</si>
  <si>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</si>
  <si>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</si>
  <si>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</si>
  <si>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</si>
  <si>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</si>
  <si>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</si>
  <si>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</si>
  <si>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</si>
  <si>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</si>
  <si>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</si>
  <si>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</si>
  <si>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</si>
  <si>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</si>
  <si>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</si>
  <si>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</si>
  <si>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</si>
  <si>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</si>
  <si>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</si>
  <si>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</si>
  <si>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</si>
  <si>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</si>
  <si>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</si>
  <si>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</si>
  <si>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</si>
  <si>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</si>
  <si>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</si>
  <si>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</si>
  <si>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</si>
  <si>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</si>
  <si>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</si>
  <si>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</si>
  <si>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</si>
  <si>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</si>
  <si>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</si>
  <si>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</si>
  <si>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</si>
  <si>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</si>
  <si>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</si>
  <si>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</si>
  <si>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</si>
  <si>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</si>
  <si>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</si>
  <si>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</si>
  <si>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</si>
  <si>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</si>
  <si>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</si>
  <si>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</si>
  <si>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</si>
  <si>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</si>
  <si>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</si>
  <si>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</si>
  <si>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</si>
  <si>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</si>
  <si>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</si>
  <si>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</si>
  <si>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</si>
  <si>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</si>
  <si>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</si>
  <si>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</si>
  <si>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</si>
  <si>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</si>
  <si>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</si>
  <si>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</si>
  <si>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</si>
  <si>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</si>
  <si>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</si>
  <si>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</si>
  <si>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</si>
  <si>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</si>
  <si>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</si>
  <si>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</si>
  <si>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</si>
  <si>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</si>
  <si>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</si>
  <si>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</si>
  <si>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</si>
  <si>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</si>
  <si>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</si>
  <si>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</si>
  <si>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</si>
  <si>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</si>
  <si>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</si>
  <si>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</si>
  <si>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</si>
  <si>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</si>
  <si>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</si>
  <si>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</si>
  <si>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</si>
  <si>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</si>
  <si>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</si>
  <si>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</si>
  <si>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</si>
  <si>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</si>
  <si>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</si>
  <si>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</si>
  <si>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</si>
  <si>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</si>
  <si>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</si>
  <si>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</si>
  <si>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</si>
  <si>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</si>
  <si>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</si>
  <si>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</si>
  <si>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</si>
  <si>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</si>
  <si>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</si>
  <si>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</si>
  <si>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</si>
  <si>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</si>
  <si>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</si>
  <si>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</si>
  <si>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</si>
  <si>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</si>
  <si>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</si>
  <si>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</si>
  <si>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</si>
  <si>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</si>
  <si>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</si>
  <si>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</si>
  <si>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</si>
  <si>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</si>
  <si>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</si>
  <si>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</si>
  <si>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</si>
  <si>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</si>
  <si>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</si>
  <si>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</si>
  <si>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</si>
  <si>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</si>
  <si>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</si>
  <si>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</si>
  <si>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</si>
  <si>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</si>
  <si>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</si>
  <si>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</si>
  <si>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</si>
  <si>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</si>
  <si>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</si>
  <si>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</si>
  <si>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</si>
  <si>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</si>
  <si>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</si>
  <si>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</si>
  <si>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</si>
  <si>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</si>
  <si>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</si>
  <si>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</si>
  <si>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</si>
  <si>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</si>
  <si>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</si>
  <si>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</si>
  <si>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</si>
  <si>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</si>
  <si>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</si>
  <si>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</si>
  <si>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</si>
  <si>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</si>
  <si>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</si>
  <si>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</si>
  <si>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</si>
  <si>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</si>
  <si>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</si>
  <si>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</si>
  <si>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</si>
  <si>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</si>
  <si>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</si>
  <si>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</si>
  <si>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</si>
  <si>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</si>
  <si>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</si>
  <si>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</si>
  <si>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</si>
  <si>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</si>
  <si>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</si>
  <si>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</si>
  <si>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</si>
  <si>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</si>
  <si>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</si>
  <si>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</si>
  <si>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</si>
  <si>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</si>
  <si>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</si>
  <si>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</si>
  <si>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</si>
  <si>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</si>
  <si>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</si>
  <si>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</si>
  <si>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</si>
  <si>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</si>
  <si>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</si>
  <si>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</si>
  <si>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</si>
  <si>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</si>
  <si>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</si>
  <si>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</si>
  <si>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</si>
  <si>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</si>
  <si>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</si>
  <si>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</si>
  <si>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</si>
  <si>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</si>
  <si>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</si>
  <si>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</si>
  <si>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</si>
  <si>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</si>
  <si>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</si>
  <si>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</si>
  <si>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</si>
  <si>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</si>
  <si>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</si>
  <si>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</si>
  <si>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</si>
  <si>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</si>
  <si>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</si>
  <si>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</si>
  <si>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</si>
  <si>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</si>
  <si>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</si>
  <si>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</si>
  <si>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</si>
  <si>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</si>
  <si>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</si>
  <si>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</si>
  <si>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</si>
  <si>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</si>
  <si>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</si>
  <si>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</si>
  <si>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</si>
  <si>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</si>
  <si>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</si>
  <si>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</si>
  <si>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</si>
  <si>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</si>
  <si>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</si>
  <si>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</si>
  <si>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</si>
  <si>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</si>
  <si>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</si>
  <si>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</si>
  <si>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</si>
  <si>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</si>
  <si>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</si>
  <si>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</si>
  <si>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</si>
  <si>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</si>
  <si>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</si>
  <si>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</si>
  <si>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</si>
  <si>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</si>
  <si>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</si>
  <si>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</si>
  <si>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</si>
  <si>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</si>
  <si>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</si>
  <si>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</si>
  <si>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</si>
  <si>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</si>
  <si>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</si>
  <si>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</si>
  <si>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</si>
  <si>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</si>
  <si>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</si>
  <si>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</si>
  <si>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</si>
  <si>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</si>
  <si>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</si>
  <si>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</si>
  <si>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</si>
  <si>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</si>
  <si>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</si>
  <si>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</si>
  <si>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</si>
  <si>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</si>
  <si>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</si>
  <si>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</si>
  <si>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</si>
  <si>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</si>
  <si>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</si>
  <si>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</si>
  <si>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</si>
  <si>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</si>
  <si>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</si>
  <si>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</si>
  <si>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</si>
  <si>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</si>
  <si>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</si>
  <si>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</si>
  <si>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</si>
  <si>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</si>
  <si>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</si>
  <si>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</si>
  <si>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</si>
  <si>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</si>
  <si>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</si>
  <si>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</si>
  <si>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</si>
  <si>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</si>
  <si>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</si>
  <si>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</si>
  <si>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</si>
  <si>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</si>
  <si>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</si>
  <si>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</si>
  <si>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</si>
  <si>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</si>
  <si>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</si>
  <si>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</si>
  <si>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</si>
  <si>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</si>
  <si>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</si>
  <si>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</si>
  <si>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</si>
  <si>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</si>
  <si>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</si>
  <si>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</si>
  <si>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</si>
  <si>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</si>
  <si>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</si>
  <si>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</si>
  <si>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</si>
  <si>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</si>
  <si>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</si>
  <si>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</si>
  <si>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</si>
  <si>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</si>
  <si>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</si>
  <si>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</si>
  <si>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</si>
  <si>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</si>
  <si>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</si>
  <si>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</si>
  <si>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</si>
  <si>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</si>
  <si>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</si>
  <si>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</si>
  <si>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</si>
  <si>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</si>
  <si>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</si>
  <si>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</si>
  <si>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</si>
  <si>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</si>
  <si>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</si>
  <si>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Sub-Categeory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</si>
  <si>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</si>
  <si>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</si>
  <si>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</si>
  <si>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</si>
  <si>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</si>
  <si>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</si>
  <si>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</si>
  <si>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</si>
  <si>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</si>
  <si>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</si>
  <si>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</si>
  <si>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</si>
  <si>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drama</t>
  </si>
  <si>
    <t>documentary</t>
  </si>
  <si>
    <t>animation</t>
  </si>
  <si>
    <t>television</t>
  </si>
  <si>
    <t>shorts</t>
  </si>
  <si>
    <t>science fiction</t>
  </si>
  <si>
    <t>Count of outcome</t>
  </si>
  <si>
    <t>(All)</t>
  </si>
  <si>
    <t>audio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</si>
  <si>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</si>
  <si>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</si>
  <si>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</si>
  <si>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</si>
  <si>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</si>
  <si>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</si>
  <si>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</si>
  <si>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</si>
  <si>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</si>
  <si>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</si>
  <si>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</si>
  <si>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</si>
  <si>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</si>
  <si>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</si>
  <si>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</si>
  <si>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</si>
  <si>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</si>
  <si>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</si>
  <si>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</si>
  <si>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</si>
  <si>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</si>
  <si>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</si>
  <si>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</si>
  <si>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</si>
  <si>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</si>
  <si>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</si>
  <si>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</si>
  <si>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</si>
  <si>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</si>
  <si>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</si>
  <si>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</si>
  <si>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</si>
  <si>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</si>
  <si>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</si>
  <si>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</si>
  <si>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</si>
  <si>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</si>
  <si>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</si>
  <si>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</si>
  <si>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</si>
  <si>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</si>
  <si>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</si>
  <si>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</si>
  <si>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</si>
  <si>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</si>
  <si>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</si>
  <si>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</si>
  <si>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</si>
  <si>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</si>
  <si>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</si>
  <si>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</si>
  <si>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</si>
  <si>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</si>
  <si>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Mean # of backers</t>
  </si>
  <si>
    <t>Successful Campaigns</t>
  </si>
  <si>
    <t>Median # of backers</t>
  </si>
  <si>
    <t>Minimum # of backers</t>
  </si>
  <si>
    <t>Maximum # of backers</t>
  </si>
  <si>
    <t>Variance of # of backers</t>
  </si>
  <si>
    <t>Standard Deviation of # of backers</t>
  </si>
  <si>
    <t>Failed Campaigns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</si>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</sst>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6F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86FB"/>
      <color rgb="FFBF3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Assignment.xlsx]Sheet4!PivotTable8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C-EB4D-B3AF-CA47DCC2A8C3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C-EB4D-B3AF-CA47DCC2A8C3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C-EB4D-B3AF-CA47DCC2A8C3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AC-EB4D-B3AF-CA47DCC2A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323440"/>
        <c:axId val="201139248"/>
      </c:barChart>
      <c:catAx>
        <c:axId val="20132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9248"/>
        <c:crosses val="autoZero"/>
        <c:auto val="1"/>
        <c:lblAlgn val="ctr"/>
        <c:lblOffset val="100"/>
        <c:noMultiLvlLbl val="0"/>
      </c:catAx>
      <c:valAx>
        <c:axId val="2011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Assignment.xlsx]Sheet9!PivotTable9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Sheet9!$B$4:$B$5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Sheet9!$B$6:$B$30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9-CF42-9168-F0E7A77D1208}"/>
            </c:ext>
          </c:extLst>
        </c:ser>
        <c:ser>
          <c:idx val="1"/>
          <c:order val="1"/>
          <c:tx>
            <c:strRef>
              <c:f>Sheet9!$C$4:$C$5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Sheet9!$C$6:$C$30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02-C141-A9F2-2B935E56E968}"/>
            </c:ext>
          </c:extLst>
        </c:ser>
        <c:ser>
          <c:idx val="2"/>
          <c:order val="2"/>
          <c:tx>
            <c:strRef>
              <c:f>Sheet9!$D$4:$D$5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Sheet9!$A$6:$A$30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Sheet9!$D$6:$D$30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02-C141-A9F2-2B935E56E968}"/>
            </c:ext>
          </c:extLst>
        </c:ser>
        <c:ser>
          <c:idx val="3"/>
          <c:order val="3"/>
          <c:tx>
            <c:strRef>
              <c:f>Sheet9!$E$4:$E$5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Sheet9!$A$6:$A$30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Sheet9!$E$6:$E$30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02-C141-A9F2-2B935E56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670880"/>
        <c:axId val="221117504"/>
      </c:barChart>
      <c:catAx>
        <c:axId val="2206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17504"/>
        <c:crosses val="autoZero"/>
        <c:auto val="1"/>
        <c:lblAlgn val="ctr"/>
        <c:lblOffset val="100"/>
        <c:noMultiLvlLbl val="0"/>
      </c:catAx>
      <c:valAx>
        <c:axId val="2211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Assignment.xlsx]Sheet12!PivotTable12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361582272571659E-2"/>
          <c:y val="2.9542097488921712E-2"/>
          <c:w val="0.78382387725249758"/>
          <c:h val="0.89899556868537667"/>
        </c:manualLayout>
      </c:layout>
      <c:lineChart>
        <c:grouping val="standard"/>
        <c:varyColors val="0"/>
        <c:ser>
          <c:idx val="0"/>
          <c:order val="0"/>
          <c:tx>
            <c:strRef>
              <c:f>Sheet12!$B$4:$B$5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Sheet12!$B$6:$B$18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0-5640-9543-95AA821BA73A}"/>
            </c:ext>
          </c:extLst>
        </c:ser>
        <c:ser>
          <c:idx val="1"/>
          <c:order val="1"/>
          <c:tx>
            <c:strRef>
              <c:f>Sheet12!$C$4:$C$5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Sheet12!$C$6:$C$18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C-194E-98EB-2F01BB498BD6}"/>
            </c:ext>
          </c:extLst>
        </c:ser>
        <c:ser>
          <c:idx val="2"/>
          <c:order val="2"/>
          <c:tx>
            <c:strRef>
              <c:f>Sheet12!$D$4:$D$5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Sheet12!$D$6:$D$18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C-194E-98EB-2F01BB498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918287"/>
        <c:axId val="377181680"/>
      </c:lineChart>
      <c:catAx>
        <c:axId val="53291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81680"/>
        <c:crosses val="autoZero"/>
        <c:auto val="1"/>
        <c:lblAlgn val="ctr"/>
        <c:lblOffset val="100"/>
        <c:noMultiLvlLbl val="0"/>
      </c:catAx>
      <c:valAx>
        <c:axId val="3771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Sheet13!$F$1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Sheet13!$F$2:$F$13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0.56551724137931036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19-CF4E-8006-E893F8D8D01D}"/>
            </c:ext>
          </c:extLst>
        </c:ser>
        <c:ser>
          <c:idx val="5"/>
          <c:order val="1"/>
          <c:tx>
            <c:strRef>
              <c:f>Sheet13!$G$1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Sheet13!$G$2:$G$13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0.43448275862068964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19-CF4E-8006-E893F8D8D01D}"/>
            </c:ext>
          </c:extLst>
        </c:ser>
        <c:ser>
          <c:idx val="6"/>
          <c:order val="2"/>
          <c:tx>
            <c:strRef>
              <c:f>Sheet13!$H$1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Sheet13!$H$2:$H$13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19-CF4E-8006-E893F8D8D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436511"/>
        <c:axId val="1945722111"/>
      </c:lineChart>
      <c:catAx>
        <c:axId val="206943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22111"/>
        <c:crosses val="autoZero"/>
        <c:auto val="1"/>
        <c:lblAlgn val="ctr"/>
        <c:lblOffset val="100"/>
        <c:noMultiLvlLbl val="0"/>
      </c:catAx>
      <c:valAx>
        <c:axId val="19457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190500</xdr:rowOff>
    </xdr:from>
    <xdr:to>
      <xdr:col>13</xdr:col>
      <xdr:colOff>812800</xdr:colOff>
      <xdr:row>22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EB2C89-59D7-D941-15E7-9DE9E12E7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3</xdr:row>
      <xdr:rowOff>63500</xdr:rowOff>
    </xdr:from>
    <xdr:to>
      <xdr:col>13</xdr:col>
      <xdr:colOff>254000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9E855-21D3-F136-7845-7464CD4C2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1130300</xdr:colOff>
      <xdr:row>1</xdr:row>
      <xdr:rowOff>177800</xdr:rowOff>
    </xdr:from>
    <xdr:to>
      <xdr:col>11</xdr:col>
      <xdr:colOff>571500</xdr:colOff>
      <xdr:row>23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7FFD0-217E-E2F7-B4A5-EA70AD83E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18</xdr:row>
      <xdr:rowOff>12700</xdr:rowOff>
    </xdr:from>
    <xdr:to>
      <xdr:col>12</xdr:col>
      <xdr:colOff>469900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3B6F0-2EA9-E712-AE92-9A154B64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7.956387152779" createdVersion="8" refreshedVersion="8" minRefreshableVersion="3" recordCount="1000" xr:uid="{0C46E909-6CF6-9F4E-A07B-44EEAC31F4AC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eory" numFmtId="0">
      <sharedItems/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 pivotCacheId="198336263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7.956387268518" createdVersion="8" refreshedVersion="8" minRefreshableVersion="3" recordCount="1001" xr:uid="{D65AC67E-664E-8E4C-A9D5-6409B024BEEC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e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d v="2015-11-28T06:00:0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d v="2014-08-19T05:00:00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d v="2013-11-17T06:00:00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d v="2019-08-11T05:00:00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d v="2019-01-20T06:00:00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d v="2012-08-28T05:00:00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d v="2017-09-13T05:00:00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d v="2015-08-13T05:00:0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d v="2010-08-09T05:00:00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d v="2013-09-19T05:00:00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d v="2010-08-14T05:00:0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d v="2010-09-21T05:00:00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d v="2019-10-22T05:00:00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d v="2016-06-11T05:00:00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d v="2012-03-06T06:00:00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d v="2019-12-10T06:00:00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d v="2014-01-22T06:00:00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d v="2011-01-12T06:00:00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d v="2018-09-08T05:00:00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d v="2019-03-04T06:00:00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d v="2014-07-28T05:00:0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d v="2011-08-15T05:00:00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d v="2018-04-03T05:00:00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d v="2019-02-14T06:00:00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d v="2014-06-21T05:00:00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d v="2011-05-18T05:00:00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d v="2018-07-31T05:00:00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d v="2015-10-03T05:00:0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d v="2010-02-09T06:00:00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d v="2018-07-20T05:00:00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d v="2019-05-24T05:00:0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d v="2016-01-05T06:00:00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d v="2018-01-10T06:00:00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d v="2014-10-05T05:00:00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d v="2017-03-23T05:00:00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d v="2019-01-19T06:00:00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d v="2011-02-26T06:00:00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d v="2019-10-06T05:00:00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d v="2010-10-18T05:00:00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d v="2013-02-25T06:00:00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d v="2010-06-05T05:00:0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d v="2012-09-04T05:00:00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d v="2011-07-04T05:00:00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d v="2014-07-24T05:00:00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d v="2019-03-17T05:00:00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d v="2016-11-02T05:00:00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d v="2010-07-08T05:00:00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d v="2014-03-29T05:00:00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d v="2015-06-25T05:00:0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d v="2019-10-20T05:00:00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d v="2013-08-01T05:00:0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d v="2012-03-27T05:00:00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d v="2010-09-15T05:00:00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d v="2014-05-20T05:00:00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d v="2018-03-11T06:00:00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d v="2018-07-30T05:00:00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d v="2015-01-10T06:00:0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d v="2017-09-01T05:00:00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d v="2015-09-21T05:00:0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d v="2017-06-12T05:00:00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d v="2012-07-17T05:00:0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d v="2011-02-21T06:00:00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d v="2015-06-05T05:00:0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d v="2017-04-28T05:00:00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d v="2018-07-02T05:00:00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d v="2011-01-27T06:00:00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d v="2015-04-08T05:00:0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d v="2010-01-25T06:00:00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d v="2017-07-27T05:00:00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d v="2010-12-19T06:00:00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d v="2010-11-02T05:00:0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d v="2019-11-30T06:00:00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d v="2015-07-01T05:00:0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d v="2016-11-27T06:00:00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d v="2016-03-27T05:00:00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d v="2018-07-15T05:00:00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d v="2015-01-23T06:00:0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d v="2010-09-27T05:00:00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d v="2018-04-16T05:00:00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d v="2018-06-16T05:00:00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d v="2017-08-29T05:00:0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d v="2017-11-23T06:00:00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d v="2019-01-17T06:00:00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d v="2016-07-28T05:00:00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d v="2012-07-28T05:00:00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d v="2011-09-11T05:00:00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d v="2015-05-04T05:00:0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d v="2011-03-08T06:00:00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d v="2015-04-16T05:00:0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d v="2010-04-15T05:00:00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d v="2016-02-25T06:00:0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d v="2016-08-06T05:00:00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d v="2010-06-23T05:00:00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d v="2012-10-20T05:00:00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d v="2019-04-07T05:00:00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d v="2019-10-14T05:00:00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d v="2011-03-10T06:00:00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d v="2015-06-25T05:00:0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d v="2015-07-27T05:00:0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d v="2014-11-25T06:00:00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d v="2011-10-19T05:00:00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d v="2015-02-21T06:00: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d v="2018-05-14T05:00:00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d v="2010-10-24T05:00:00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d v="2017-05-23T05:00:00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d v="2013-04-02T05:00:00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d v="2019-09-08T05:00:00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d v="2018-04-23T05:00:00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d v="2012-04-06T05:00:00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d v="2014-01-12T06:00:00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d v="2018-09-11T05:00:00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d v="2012-09-22T05:00:0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d v="2014-08-24T05:00:00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d v="2017-09-12T05:00:00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d v="2019-04-09T05:00:00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d v="2017-11-17T06:00:00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d v="2015-09-18T05:00:0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d v="2011-09-22T05:00:00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d v="2014-01-26T06:00:00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d v="2014-06-16T05:00:00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d v="2015-04-17T05:00:0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d v="2014-10-05T05:00:00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d v="2014-11-27T06:00:0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d v="2015-11-24T06:00:0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d v="2019-05-13T05:00:00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d v="2018-09-19T05:00:00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d v="2016-08-14T05:00:00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d v="2010-05-12T05:00:00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d v="2010-08-27T05:00:00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d v="2015-02-03T06:00:0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d v="2011-10-26T05:00:00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d v="2013-11-29T06:00:00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d v="2018-01-12T06:00:0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d v="2011-08-12T05:00:00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d v="2011-06-19T05:00:00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d v="2013-03-07T06:00:00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d v="2014-06-07T05:00:00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d v="2010-10-06T05:00:00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d v="2012-09-28T05:00:00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d v="2015-04-21T05:00:0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d v="2018-02-25T06:00:00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d v="2015-06-12T05:00:0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d v="2012-04-06T05:00:00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d v="2010-06-28T05:00:0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d v="2019-06-17T05:00:00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d v="2014-09-07T05:00:00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d v="2011-11-08T06:00:00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d v="2016-06-13T05:00:00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d v="2017-07-25T05:00:00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d v="2013-01-01T06:00:00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d v="2018-12-16T06:00:00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d v="2014-06-09T05:00:00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d v="2017-02-17T06:00:00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d v="2012-10-19T05:00:0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d v="2016-05-12T05:00:00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d v="2010-03-25T05:00:00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d v="2019-10-05T05:00:00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d v="2013-12-30T06:00:00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d v="2015-12-08T06:00:0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d v="2019-03-27T05:00:00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d v="2019-04-27T05:00:00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d v="2015-09-23T05:00:0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d v="2018-12-08T06:00:00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d v="2017-10-20T05:00:0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d v="2017-10-08T05:00:00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d v="2017-08-01T05:00:00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d v="2010-12-22T06:00:00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d v="2013-06-10T05:00:00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d v="2019-02-22T06:00:00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d v="2012-06-17T05:00:00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d v="2017-08-03T05:00:00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d v="2014-03-20T05:00:00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d v="2014-07-19T05:00:00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d v="2013-05-18T05:00:0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d v="2015-10-05T05:00:0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d v="2016-08-31T05:00:00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d v="2016-09-03T05:00:00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d v="2010-11-15T06:00:00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d v="2017-09-21T05:00:00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d v="2013-03-17T05:00:00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d v="2010-03-22T05:00:00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d v="2017-10-04T05:00:00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d v="2019-06-15T05:00:00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d v="2010-09-09T05:00:0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d v="2019-05-03T05:00:00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d v="2018-05-13T05:00:00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d v="2014-05-23T05:00:00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d v="2013-02-23T06:00:00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d v="2014-12-02T06:00:00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d v="2016-03-04T06:00:00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d v="2013-06-04T05:00:00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d v="2019-03-12T05:00:00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d v="2014-06-27T05:00:00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d v="2018-04-08T05:00:0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d v="2015-09-14T05:00:0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d v="2018-07-29T05:00:00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d v="2016-09-03T05:00:00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d v="2017-06-23T05:00:00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d v="2010-08-06T05:00:00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d v="2015-07-07T05:00:0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d v="2010-03-25T05:00:00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d v="2014-07-25T05:00:00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d v="2011-10-02T05:00:00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d v="2017-01-17T06:00:00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d v="2011-04-03T05:00:00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d v="2018-10-17T05:00: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d v="2010-02-27T06:00:00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d v="2018-08-28T05:00:00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d v="2017-11-09T06:00:00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d v="2016-05-06T05:00:00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d v="2017-03-03T06:00:00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d v="2013-08-27T05:00:00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d v="2019-12-15T06:00:00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d v="2010-11-06T05:00:00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d v="2010-08-19T05:00:00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d v="2019-02-13T06:00:0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d v="2011-11-22T06:00:00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d v="2019-04-28T05:00:00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d v="2011-11-11T06:00:00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d v="2012-08-16T05:00:00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d v="2011-07-01T05:00:00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d v="2012-06-21T05:00:00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d v="2014-10-02T05:00:00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d v="2016-03-16T05:00:00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d v="2014-09-24T05:00:00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d v="2014-05-03T05:00:0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d v="2010-04-08T05:00:00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d v="2015-05-15T05:00:0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d v="2016-08-31T05:00:00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d v="2017-06-01T05:00:00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d v="2019-12-06T06:00:00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d v="2013-05-21T05:00:00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d v="2016-07-25T05:00:00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d v="2011-06-12T05:00:00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d v="2017-08-22T05:00:00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d v="2017-02-13T06:00:00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d v="2019-06-25T05:00:0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d v="2014-04-25T05:00:00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d v="2017-12-14T06:00:00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d v="2015-08-29T05:00:0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d v="2010-08-06T05:00:00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d v="2014-04-13T05:00:00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d v="2017-05-10T05:00:00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d v="2018-03-04T06:00:00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d v="2014-07-14T05:00:00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d v="2014-04-07T05:00:00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d v="2013-08-05T05:00:00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d v="2016-12-22T06:00:0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d v="2014-12-31T06:00:00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d v="2015-01-02T06:00:0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d v="2010-01-25T06:00:00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d v="2012-12-09T06:00:00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d v="2013-10-25T05:00:00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d v="2011-04-08T05:00:00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d v="2017-02-21T06:00:00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d v="2011-02-16T06:00:00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d v="2016-01-24T06:00:00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d v="2013-03-05T06:00:00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d v="2016-12-08T06:00:0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d v="2012-12-08T06:00:00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d v="2012-09-28T05:00:00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d v="2010-08-25T05:00:00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d v="2011-04-05T05:00:00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d v="2010-01-09T06:00:00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d v="2013-02-12T06:00:00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d v="2016-01-03T06:00:00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d v="2014-11-07T06:00:00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d v="2012-10-24T05:00:00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d v="2012-10-04T05:00:00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d v="2019-01-31T06:00:0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d v="2010-12-02T06:00:00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d v="2015-12-07T06:00:0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d v="2019-07-10T05:00:00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d v="2017-09-17T05:00:00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d v="2017-11-06T06:00:00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d v="2019-04-06T05:00:00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d v="2012-04-19T05:00:00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d v="2010-07-19T05:00:00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d v="2012-11-26T06:00:00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d v="2018-09-03T05:00:0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d v="2017-11-21T06:00:00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d v="2012-03-11T06:00:00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d v="2016-11-27T06:00:00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d v="2016-05-30T05:00:00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d v="2012-05-01T05:00:00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d v="2016-09-10T05:00:00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d v="2016-11-23T06:00:00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d v="2015-04-28T05:00:0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d v="2012-03-14T05:00:00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d v="2015-08-03T05:00:0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d v="2013-05-10T05:00:0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d v="2011-10-15T05:00:00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d v="2012-03-16T05:00:00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d v="2010-10-05T05:00:00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d v="2018-10-26T05:00:00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d v="2013-10-15T05:00:00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d v="2019-01-28T06:00:00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d v="2014-01-14T06:00:00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d v="2016-02-26T06:00:00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d v="2016-03-03T06:00:00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d v="2017-08-30T05:00:0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d v="2015-02-26T06:00:0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d v="2018-09-02T05:00:00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d v="2016-01-07T06:00:00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d v="2016-08-07T05:00:00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d v="2016-03-19T05:00:00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d v="2017-07-14T05:00:00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d v="2012-06-06T05:00:00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d v="2011-04-18T05:00:00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d v="2011-09-21T05:00:00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d v="2010-04-09T05:00: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d v="2011-02-16T06:00:00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d v="2013-10-25T05:00:00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d v="2012-02-27T06:00:00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d v="2019-03-12T05:00:00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d v="2014-05-24T05:00:00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d v="2019-11-19T06:00:00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d v="2017-05-14T05:00:00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d v="2014-02-14T06:00:00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d v="2010-08-12T05:00:00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d v="2011-05-10T05:00:00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d v="2011-04-01T05:00:00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d v="2010-11-25T06:00:00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d v="2014-03-27T05:00:0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d v="2015-06-21T05:00:0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d v="2018-06-16T05:00:00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d v="2015-12-26T06:00:0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d v="2019-08-28T05:00:00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d v="2018-11-30T06:00:00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d v="2016-12-12T06:00:00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d v="2017-12-08T06:00:00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d v="2011-12-19T06:00:00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d v="2013-03-28T05:00:00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d v="2018-11-20T06:00:00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d v="2018-01-10T06:00:00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d v="2019-11-15T06:00:0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d v="2010-12-15T06:00:00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d v="2019-11-11T06:00:00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d v="2011-10-05T05:00:00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d v="2017-08-02T05:00:00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d v="2011-12-12T06:00:00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d v="2015-08-28T05:00:0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d v="2013-07-20T05:00:00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d v="2013-11-19T06:00:00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d v="2018-01-22T06:00:00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d v="2015-07-09T05:00:0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d v="2017-08-24T05:00:00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d v="2015-02-11T06:00:0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d v="2017-02-16T06:00:00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d v="2017-07-14T05:00:00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d v="2015-05-20T05:00:0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d v="2015-08-24T05:00:0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d v="2015-11-07T06:00:0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d v="2019-07-05T05:00:00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d v="2013-09-03T05:00:00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d v="2017-01-22T06:00:00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d v="2012-01-14T06:00:0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d v="2015-09-03T05:00:0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d v="2018-08-10T05:00:00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d v="2011-08-27T05:00:00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d v="2011-01-01T06:00:00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d v="2017-10-07T05:00:00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d v="2011-01-27T06:00:00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d v="2011-12-27T06:00:00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d v="2018-03-05T06:00:00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d v="2016-12-29T06:00:00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d v="2011-01-03T06:00:00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d v="2014-10-18T05:00:0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d v="2010-10-13T05:00:00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d v="2013-02-03T06:00:00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d v="2019-04-15T05:00:00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d v="2015-02-08T06:00:0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d v="2015-01-08T06:00:0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d v="2017-08-17T05:00:00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d v="2019-01-11T06:00:00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d v="2015-10-16T05:00:0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d v="2014-07-06T05:00:00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d v="2019-10-22T05:00:00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d v="2018-05-21T05:00:0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d v="2011-10-27T05:00:00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d v="2013-06-23T05:00:00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d v="2015-06-08T05:00:0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d v="2017-10-16T05:00:00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d v="2019-02-13T06:00:0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d v="2017-02-10T06:00:00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d v="2019-03-29T05:00:00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d v="2010-06-26T05:00:00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d v="2012-06-12T05:00:00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d v="2012-01-04T06:00:00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d v="2010-10-28T05:00:0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d v="2013-09-13T05:00:00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d v="2014-01-14T06:00:00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d v="2011-01-06T06:00:00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d v="2017-07-17T05:00:00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d v="2013-07-29T05:00:00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d v="2011-12-08T06:00:00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d v="2018-10-05T05:00:00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d v="2013-05-23T05:00:00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d v="2018-05-08T05:00:00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d v="2011-02-02T06:00:00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d v="2013-08-16T05:00:0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d v="2019-10-27T05:00:00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d v="2012-01-06T06:00:00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d v="2010-05-12T05:00:00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d v="2017-11-14T06:00:00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d v="2018-06-04T05:00:00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d v="2013-01-30T06:00:00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d v="2019-10-13T05:00:00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d v="2016-06-20T05:00:00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d v="2017-04-18T05:00:00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d v="2015-04-28T05:00:0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d v="2017-05-29T05:00:00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d v="2014-01-03T06:00:0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d v="2018-11-27T06:00:00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d v="2010-04-20T05:00:00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d v="2012-01-13T06:00:00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d v="2011-01-17T06:00:00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d v="2018-11-03T05:00:00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d v="2012-05-06T05:00:00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d v="2011-12-22T06:00:00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d v="2017-06-25T05:00:00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d v="2017-06-29T05:00:00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d v="2010-04-17T05:00: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d v="2011-09-22T05:00:00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d v="2018-04-18T05:00:00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d v="2015-07-28T05:00:0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d v="2013-02-27T06:00:00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d v="2014-09-13T05:00:00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d v="2011-02-11T06:00:00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d v="2014-02-10T06:00:00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d v="2019-09-29T05:00:00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d v="2018-06-22T05:00:00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d v="2014-05-02T05:00:00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d v="2013-11-25T06:00:0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d v="2016-12-01T06:00:00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d v="2014-12-15T06:00:00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d v="2019-04-20T05:00:00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d v="2015-09-13T05:00:0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d v="2013-03-04T06:00:00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d v="2016-11-06T05:00:00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d v="2017-06-30T05:00:00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d v="2012-04-26T05:00:00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d v="2017-09-02T05:00:00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d v="2010-09-30T05:00:0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d v="2011-07-24T05:00:00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d v="2010-12-03T06:00:00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d v="2012-12-18T06:00:00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d v="2017-12-19T06:00:00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d v="2013-04-14T05:00:00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d v="2019-03-06T06:00:00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d v="2018-10-21T05:00:00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d v="2017-07-19T05:00:00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d v="2010-07-06T05:00:00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d v="2016-12-01T06:00:00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d v="2013-10-21T05:00:0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d v="2011-09-23T05:00:00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d v="2018-02-10T06:00:00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d v="2016-10-14T05:00:00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d v="2010-03-28T05:00:00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d v="2014-12-28T06:00:00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d v="2010-08-09T05:00:00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d v="2014-04-28T05:00:00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d v="2013-01-30T06:00:00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d v="2013-12-31T06:00:00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d v="2018-02-11T06:00:00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d v="2018-01-27T06:00:00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d v="2013-05-15T05:00:0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d v="2015-11-23T06:00:0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d v="2019-04-14T05:00:00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d v="2015-05-18T05:00:0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d v="2016-12-12T06:00:00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d v="2012-05-02T05:00:00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d v="2019-03-11T05:00:00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d v="2018-06-26T05:00:00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d v="2014-12-16T06:00:00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d v="2013-06-25T05:00:00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d v="2018-08-10T05:00:00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d v="2011-06-26T05:00:00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d v="2015-03-09T05:00:0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d v="2017-07-29T05:00:00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d v="2010-03-11T06:00:00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d v="2014-10-01T05:00:00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d v="2012-02-24T06:00:00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d v="2019-12-12T06:00:00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d v="2014-08-04T05:00:00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d v="2019-06-10T05:00:00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d v="2018-03-09T06:00:00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d v="2017-04-20T05:00:00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d v="2016-02-03T06:00:0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d v="2010-08-16T05:00:00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d v="2019-11-17T06:00:00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d v="2013-07-01T05:00:00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d v="2010-06-07T05:00:00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d v="2019-06-29T05:00:00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d v="2012-03-22T05:00:00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d v="2014-06-10T05:00:00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d v="2017-05-21T05:00:00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d v="2016-12-20T06:00:00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d v="2015-01-01T06:00:0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d v="2016-03-15T05:00:00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d v="2013-05-01T05:00:00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d v="2013-03-12T05:00:00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d v="2012-07-27T05:00:00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d v="2015-07-01T05:00:0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d v="2015-05-18T05:00:0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d v="2013-03-08T06:00:00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d v="2017-11-23T06:00:00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d v="2013-04-09T05:00:00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d v="2018-07-29T05:00:00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d v="2012-05-05T05:00:00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d v="2018-05-31T05:00:00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d v="2019-07-25T05:00:00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d v="2014-07-05T05:00:0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d v="2010-09-09T05:00:0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d v="2013-12-06T06:00:00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d v="2011-12-23T06:00:00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d v="2010-08-06T05:00:00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d v="2017-05-05T05:00:00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d v="2018-02-23T06:00:00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d v="2015-01-08T06:00:0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d v="2019-04-19T05:00:00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d v="2016-08-23T05:00:00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d v="2012-07-03T05:00:00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d v="2010-03-04T06:00:00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d v="2010-04-26T05:00:00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d v="2010-11-23T06:00:0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d v="2015-12-26T06:00:0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d v="2016-02-05T06:00:00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d v="2013-11-23T06:00:00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d v="2014-05-10T05:00:00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d v="2010-08-31T05:00:00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d v="2013-11-11T06:00:00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d v="2018-01-25T06:00:00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d v="2013-07-24T05:00:00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d v="2018-08-17T05:00:00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d v="2018-06-08T05:00:00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d v="2010-08-24T05:00: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d v="2018-08-30T05:00:00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d v="2013-09-22T05:00:00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d v="2019-07-01T05:00:00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d v="2018-05-05T05:00:00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d v="2015-06-10T05:00:0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d v="2016-01-22T06:00:00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d v="2013-09-11T05:00:00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d v="2016-01-08T06:00:00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d v="2019-12-25T06:00:00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d v="2018-09-17T05:00:0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d v="2015-01-25T06:00:0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d v="2016-04-01T05:00:00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d v="2013-05-28T05:00:00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d v="2012-02-29T06:00:00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d v="2014-12-20T06:00:00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d v="2016-11-26T06:00:00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d v="2011-01-02T06:00:00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d v="2016-12-19T06:00:00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d v="2014-04-02T05:00:00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d v="2011-09-06T05:00:0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d v="2015-10-02T05:00:0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d v="2016-02-24T06:00:00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d v="2016-08-02T05:00:00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d v="2011-11-18T06:00:00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d v="2011-10-17T05:00:00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d v="2019-03-12T05:00:00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d v="2018-11-13T06:00:00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d v="2015-03-15T05:00:0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d v="2011-11-15T06:00:00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d v="2016-02-24T06:00:00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d v="2014-07-10T05:00:00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d v="2010-07-15T05:00:0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d v="2011-01-11T06:00:00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d v="2014-12-20T06:00:00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d v="2015-06-19T05:00:0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d v="2015-09-28T05:00:0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d v="2014-05-02T05:00:00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d v="2019-12-07T06:00:00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d v="2014-05-20T05:00:00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d v="2017-11-01T05:00:00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d v="2011-03-11T06:00:00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d v="2011-12-01T06:00:00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d v="2011-08-07T05:00:00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d v="2014-02-26T06:00:00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d v="2011-04-29T05:00:0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d v="2015-06-10T05:00:0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d v="2012-02-20T06:00:00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d v="2012-04-25T05:00:00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d v="2010-03-18T05:00:00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d v="2010-11-17T06:00:00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d v="2019-01-19T06:00:00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d v="2010-03-25T05:00:00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d v="2015-07-05T05:00:0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d v="2014-12-21T06:00:00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d v="2010-07-14T05:00:00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d v="2014-05-30T05:00:00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d v="2014-03-26T05:00:00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d v="2016-06-27T05:00:0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d v="2010-03-16T05:00:00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d v="2016-03-05T06:00:00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d v="2019-11-17T06:00:00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d v="2010-06-15T05:00:00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d v="2015-02-12T06:00:0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d v="2013-07-30T05:00:00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d v="2014-05-30T05:00:00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d v="2015-06-05T05:00:0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d v="2019-04-18T05:00:00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d v="2011-01-22T06:00:00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d v="2015-10-03T05:00:0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d v="2016-03-07T06:00:00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d v="2014-03-23T05:00:00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d v="2019-03-06T06:00:00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d v="2019-01-16T06:00:0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d v="2012-12-16T06:00:00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d v="2013-07-25T05:00:00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d v="2010-10-23T05:00:00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d v="2017-08-26T05:00:00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d v="2017-01-11T06:00:00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d v="2016-04-29T05:00:00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d v="2013-09-20T05:00:00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d v="2014-06-04T05:00:00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d v="2013-05-02T05:00:00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d v="2011-05-06T05:00:0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d v="2016-07-08T05:00:00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d v="2016-09-13T05:00:00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d v="2018-04-15T05:00:00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d v="2015-07-16T05:00:0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d v="2015-01-25T06:00:0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d v="2020-01-27T06:00:0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d v="2010-09-28T05:00:00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d v="2010-06-16T05:00:00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d v="2010-10-04T05:00:00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d v="2016-07-06T05:00:00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d v="2019-05-01T05:00:0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d v="2019-03-26T05:00:00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d v="2014-11-02T05:00:00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d v="2015-11-07T06:00:0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d v="2017-03-25T05:00:00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d v="2013-02-09T06:00:00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d v="2012-01-18T06:00:00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d v="2016-11-14T06:00:00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d v="2010-07-27T05:00:00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d v="2018-07-28T05:00:00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d v="2016-01-18T06:00:00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d v="2017-02-20T06:00:0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d v="2018-12-17T06:00:00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d v="2017-03-01T06:00:00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d v="2018-12-18T06:00:00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d v="2018-09-26T05:00:00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d v="2013-03-13T05:00:00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d v="2018-04-09T05:00:00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d v="2017-07-06T05:00:00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d v="2010-10-20T05:00:00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d v="2014-07-08T05:00:00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d v="2014-02-22T06:00: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d v="2016-08-05T05:00:00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d v="2016-04-08T05:00:00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d v="2015-08-24T05:00:0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d v="2017-03-02T06:00:00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d v="2017-12-28T06:00:00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d v="2017-12-27T06:00:00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d v="2015-08-30T05:00:0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d v="2011-01-27T06:00:00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d v="2015-08-21T05:00:0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d v="2012-03-28T05:00:00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d v="2018-12-09T06:00:00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d v="2010-10-07T05:00:0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d v="2012-02-20T06:00:00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d v="2011-07-09T05:00:00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d v="2013-08-30T05:00:00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d v="2014-09-10T05:00:00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d v="2012-08-01T05:00:00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d v="2017-06-26T05:00:00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d v="2016-02-25T06:00:0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d v="2010-07-31T05:00:00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d v="2018-03-21T05:00:00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d v="2016-04-15T05:00:00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d v="2011-08-19T05:00:00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d v="2019-09-11T05:00:0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d v="2012-09-26T05:00:00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d v="2016-07-10T05:00:00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d v="2019-01-19T06:00:00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d v="2019-10-18T05:00:00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d v="2019-12-14T06:00:00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d v="2011-12-21T06:00:00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d v="2013-12-11T06:00:00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d v="2018-09-16T05:00:00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d v="2010-06-29T05:00:00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d v="2015-08-23T05:00:0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d v="2018-03-27T05:00:0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d v="2017-03-12T06:00:00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d v="2019-01-10T06:00:00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d v="2013-10-29T05:00:00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d v="2011-11-27T06:00:00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d v="2012-10-03T05:00:00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d v="2019-07-09T05:00:00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d v="2017-10-17T05:00:00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d v="2017-11-27T06:00:00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d v="2015-11-14T06:00:0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d v="2015-04-20T05:00:0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d v="2018-03-31T05:00:00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d v="2011-11-24T06:00:00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d v="2019-06-25T05:00:0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d v="2010-01-25T06:00:00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d v="2011-03-27T05:00:00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d v="2013-07-22T05:00:00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d v="2012-04-21T05:00:00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d v="2016-07-04T05:00:00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d v="2013-12-11T06:00:00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d v="2019-01-06T06:00:00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d v="2018-12-08T06:00:00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d v="2017-05-22T05:00:00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d v="2012-04-19T05:00:00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d v="2018-07-14T05:00:00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d v="2016-01-24T06:00:00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d v="2016-07-08T05:00:00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d v="2016-08-22T05:00:0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d v="2014-08-19T05:00:00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d v="2010-08-07T05:00:00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d v="2013-07-10T05:00:00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d v="2011-08-22T05:00:00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d v="2013-06-17T05:00:00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d v="2012-05-29T05:00:00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d v="2018-02-21T06:00:00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d v="2018-04-04T05:00:00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d v="2017-11-06T06:00:00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d v="2016-03-02T06:00:00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d v="2014-10-22T05:00:00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d v="2014-11-15T06:00:0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d v="2010-10-25T05:00:00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d v="2019-01-20T06:00:00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d v="2016-05-25T05:00:00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d v="2013-02-04T06:00:00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d v="2015-05-23T05:00:0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d v="2017-07-23T05:00:00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d v="2017-03-22T05:00:00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d v="2014-07-24T05:00:00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d v="2017-01-28T06:00:00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d v="2016-03-30T05:00:00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d v="2015-02-20T06:00:0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d v="2016-11-11T06:00:0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d v="2014-11-16T06:00:00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d v="2012-06-29T05:00:00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d v="2017-02-03T06:00:00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d v="2010-05-23T05:00:00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d v="2010-01-19T06:00:00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d v="2015-10-21T05:00:0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d v="2018-08-10T05:00:00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d v="2010-05-30T05:00:00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d v="2011-10-09T05:00:00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d v="2010-09-02T05:00:00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d v="2010-03-01T06:00:0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d v="2014-10-08T05:00:00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d v="2010-07-01T05:00:00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d v="2016-03-17T05:00:00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d v="2010-08-05T05:00:00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d v="2010-05-23T05:00:00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d v="2012-10-28T05:00:00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d v="2017-12-27T06:00:00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d v="2015-01-20T06:00:0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d v="2011-05-12T05:00:00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d v="2014-10-24T05:00:00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d v="2018-02-05T06:00:00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d v="2019-08-01T05:00:0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d v="2017-07-22T05:00:00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d v="2012-11-28T06:00:00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d v="2012-05-08T05:00:00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d v="2011-05-13T05:00:00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d v="2017-04-15T05:00:00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d v="2018-09-19T05:00:00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d v="2015-10-06T05:00:0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d v="2013-12-11T06:00:00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d v="2013-08-15T05:00:00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d v="2014-04-14T05:00:00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d v="2019-01-26T06:00:00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d v="2019-02-09T06:00: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d v="2017-04-13T05:00:00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d v="2016-05-23T05:00:00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d v="2014-11-06T06:00:00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d v="2019-07-04T05:00:00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d v="2011-09-23T05:00:00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d v="2011-08-13T05:00:00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d v="2015-08-14T05:00:0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d v="2016-07-22T05:00:00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d v="2010-10-31T05:00:00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d v="2011-03-01T06:00:00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d v="2013-12-17T06:00:0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d v="2016-03-06T06:00:00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d v="2019-04-27T05:00:00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d v="2018-03-27T05:00:0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d v="2011-05-21T05:00:00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d v="2012-10-20T05:00:00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d v="2014-05-27T05:00:00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d v="2010-02-14T06:00:00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d v="2016-12-11T06:00:00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d v="2013-06-26T05:00:00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d v="2013-06-25T05:00:00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d v="2017-12-22T06:00:00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d v="2016-11-01T05:00:00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d v="2014-08-08T05:00:00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d v="2018-12-30T06:00:0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d v="2012-05-31T05:00:00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d v="2016-01-30T06:00:00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d v="2015-06-12T05:00:0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d v="2019-12-31T06:00:00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d v="2019-07-04T05:00:00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d v="2019-01-27T06:00:00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d v="2018-01-02T06:00:00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d v="2014-11-15T06:00:0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d v="2012-03-05T06:00:00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d v="2019-10-15T05:00:00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d v="2016-05-17T05:00:00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d v="2012-08-14T05:00:00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d v="2017-11-28T06:00:0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d v="2016-01-09T06:00:00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d v="2018-04-16T05:00:00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d v="2012-08-27T05:00:00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d v="2016-05-27T05:00:00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d v="2017-11-29T06:00:00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d v="2014-02-10T06:00:00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d v="2019-05-04T05:00:00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d v="2019-01-21T06:00:00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d v="2012-11-24T06:00:00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d v="2018-07-29T05:00:00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d v="2017-02-28T06:00:00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d v="2014-02-28T06:00:00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d v="2014-09-10T05:00:00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d v="2010-06-19T05:00:0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d v="2017-07-25T05:00:00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d v="2010-12-13T06:00:00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d v="2011-05-03T05:00:00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d v="2018-08-28T05:00:00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d v="2015-06-09T05:00:0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d v="2018-01-03T06:00:00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d v="2012-03-26T05:00:00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d v="2015-10-22T05:00:0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d v="2011-02-14T06:00:00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d v="2013-06-23T05:00:00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d v="2015-02-28T06:00:0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d v="2010-02-05T06:00:00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d v="2011-03-27T05:00:00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d v="2018-09-27T05:00:0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d v="2014-03-17T05:00:00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d v="2014-07-16T05:00:00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d v="2016-02-19T06:00:00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d v="2018-06-15T05:00:00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d v="2018-08-26T05:00:00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d v="2012-01-22T06:00:00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d v="2018-05-15T05:00:00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d v="2018-07-21T05:00:00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d v="2018-01-07T06:00:00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d v="2010-06-12T05:00:0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d v="2012-02-09T06:00:00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d v="2011-11-19T06:00:00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d v="2012-05-02T05:00:00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d v="2011-07-16T05:00:00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d v="2011-06-20T05:00:00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d v="2019-11-18T06:00:00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d v="2011-06-18T05:00:00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d v="2012-04-24T05:00:00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d v="2012-02-05T06:00:00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d v="2018-04-21T05:00:00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d v="2013-03-01T06:00:0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d v="2019-02-19T06:00:00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d v="2010-03-21T05:00:00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d v="2011-08-01T05:00:00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d v="2015-06-17T05:00:0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d v="2016-08-19T05:00:00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d v="2014-09-15T05:00:00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d v="2011-05-08T05:00:00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d v="2018-10-09T05:00:00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d v="2013-10-12T05:00:00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d v="2010-06-21T05:00:0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d v="2015-08-24T05:00:0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d v="2017-11-01T05:00:00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d v="2018-09-03T05:00:0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d v="2014-01-08T06:00:00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d v="2010-04-23T05:00:00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d v="2011-01-13T06:00:00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d v="2019-06-08T05:00:00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d v="2016-07-26T05:00:00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d v="2020-01-15T06:00:0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d v="2017-02-22T06:00:00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d v="2019-07-21T05:00:00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d v="2015-07-09T05:00:0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d v="2015-01-21T06:00:0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d v="2010-05-25T05:00:0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d v="2014-05-04T05:00:00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d v="2010-06-06T05:00:00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d v="2010-08-26T05:00:00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d v="2015-07-17T05:00:0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d v="2017-04-11T05:00:00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d v="2014-03-12T05:00:00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d v="2019-06-24T05:00:00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d v="2011-12-03T06:00:00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d v="2010-05-21T05:00:00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d v="2015-06-15T05:00: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d v="2013-07-11T05:00:00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d v="2018-02-03T06:00:00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d v="2011-07-14T05:00:00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d v="2019-04-28T05:00:00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d v="2019-12-16T06:00:00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d v="2013-10-07T05:00:00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d v="2014-09-19T05:00:00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d v="2018-07-17T05:00:00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d v="2016-01-30T06:00:00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d v="2012-05-05T05:00:00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d v="2012-10-04T05:00:00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d v="2013-09-19T05:00:00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d v="2017-05-13T05:00:00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d v="2011-04-27T05:00:00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d v="2012-05-02T05:00:00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d v="2018-06-04T05:00:00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d v="2015-01-22T06:00:0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d v="2019-09-09T05:00:00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d v="2012-09-05T05:00:00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d v="2019-05-12T05:00:00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d v="2013-08-04T05:00:00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d v="2017-08-29T05:00:0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d v="2014-12-18T06:00:00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d v="2011-06-28T05:00:00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d v="2012-07-27T05:00:00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d v="2017-10-14T05:00:00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d v="2019-02-07T06:00:00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d v="2012-02-12T06:00:00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d v="2018-12-09T06:00:00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d v="2010-07-14T05:00:00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d v="2019-10-31T05:00:0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d v="2017-09-22T05:00:00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d v="2016-05-12T05:00:00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d v="2012-07-12T05:00:00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d v="2013-12-29T06:00:00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d v="2017-05-03T05:00:00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d v="2015-02-25T06:00:0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d v="2014-06-28T05:00:00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d v="2014-03-11T05:00:00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d v="2013-04-08T05:00:00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d v="2016-02-22T06:00:00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d v="2015-07-24T05:00:0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d v="2019-07-22T05:00:00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d v="2015-11-26T06:00:0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d v="2018-06-12T05:00:00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d v="2011-05-07T05:00:00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d v="2012-12-01T06:00:00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d v="2011-01-09T06:00:00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d v="2011-01-25T06:00:00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d v="2014-09-24T05:00:00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d v="2017-02-10T06:00:00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d v="2012-04-05T05:00:00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d v="2011-06-16T05:00:00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d v="2014-09-26T05:00:0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d v="2014-12-12T06:00:00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d v="2015-04-18T05:00:0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d v="2019-04-16T05:00:00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d v="2016-12-26T06:00:00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d v="2016-08-09T05:00:00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d v="2015-12-20T06:00:0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d v="2012-09-22T05:00:0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d v="2012-11-25T06:00:00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d v="2015-12-22T06:00:0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d v="2012-02-16T06:00:00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d v="2010-06-21T05:00:0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d v="2010-06-28T05:00:0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d v="2016-02-08T06:00:0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d v="2011-02-17T06:00:00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d v="2013-11-14T06:00:00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d v="2011-03-05T06:00:00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d v="2015-05-11T05:00:0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d v="2010-01-25T06:00:00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d v="2017-06-15T05:00:00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d v="2012-04-06T05:00:00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d v="2011-01-01T06:00:00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d v="2019-12-22T06:00:00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d v="2011-05-09T05:00:00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d v="2013-10-08T05:00:00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d v="2014-06-02T05:00:00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d v="2010-12-10T06:00:0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d v="2013-05-18T05:00:0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d v="2015-11-29T06:00:0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d v="2011-01-28T06:00:00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d v="2018-02-07T06:00:00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d v="2016-11-12T06:00:00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d v="2015-03-15T05:00:0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d v="2015-10-30T05:00:0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d v="2017-12-25T06:00:00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d v="2011-07-19T05:00:00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d v="2019-08-04T05:00:00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d v="2019-09-08T05:00:00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d v="2013-12-06T06:00:00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d v="2011-04-05T05:00:00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d v="2017-04-27T05:00:00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d v="2016-11-12T06:00:00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d v="2019-04-16T05:00:00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d v="2016-03-03T06:00:00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d v="2014-09-25T05:00:0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d v="2018-05-07T05:00:00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d v="2015-12-24T06:00:0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d v="2014-10-17T05:00:00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d v="2018-11-04T05:00:00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d v="2013-01-02T06:00:00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d v="2014-01-20T06:00:00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d v="2010-02-11T06:00:00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d v="2016-06-29T05:00:00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72506-507C-9746-8CEA-6B642BFD067E}" name="PivotTable8" cacheId="1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2913C5-C0F1-A64C-BE77-54FF0670A6AE}" name="PivotTable9" cacheId="1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6D954-8FCB-2547-AB51-A1F08464818F}" name="PivotTable12" cacheId="1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workbookViewId="0">
      <selection activeCell="U1" sqref="U1:U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style="5" bestFit="1" customWidth="1"/>
    <col min="8" max="8" width="13" bestFit="1" customWidth="1"/>
    <col min="9" max="9" width="16" bestFit="1" customWidth="1"/>
    <col min="12" max="12" width="11.1640625" bestFit="1" customWidth="1"/>
    <col min="13" max="13" width="24.33203125" style="11" customWidth="1"/>
    <col min="14" max="14" width="11.1640625" bestFit="1" customWidth="1"/>
    <col min="15" max="15" width="29.1640625" style="11" customWidth="1"/>
    <col min="18" max="18" width="28" bestFit="1" customWidth="1"/>
    <col min="19" max="19" width="14.33203125" bestFit="1" customWidth="1"/>
    <col min="20" max="20" width="13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0" t="s">
        <v>2071</v>
      </c>
      <c r="N1" s="1" t="s">
        <v>9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7">
        <f>IFERROR(E2/H2,0)</f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7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 s="12">
        <f t="shared" ref="M3:M66" si="2">(((L3/60)/60)/24)+DATE(1970,1,1)</f>
        <v>41870.208333333336</v>
      </c>
      <c r="N3">
        <v>1408597200</v>
      </c>
      <c r="O3" s="11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2">
        <f t="shared" si="2"/>
        <v>41595.25</v>
      </c>
      <c r="N4">
        <v>1384840800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2">
        <f t="shared" si="2"/>
        <v>43688.208333333328</v>
      </c>
      <c r="N5">
        <v>1568955600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2">
        <f t="shared" si="2"/>
        <v>43485.25</v>
      </c>
      <c r="N6">
        <v>1548309600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2">
        <f t="shared" si="2"/>
        <v>41149.208333333336</v>
      </c>
      <c r="N7">
        <v>1347080400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2">
        <f t="shared" si="2"/>
        <v>42991.208333333328</v>
      </c>
      <c r="N8">
        <v>1505365200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2">
        <f t="shared" si="2"/>
        <v>42229.208333333328</v>
      </c>
      <c r="N9">
        <v>1439614800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2">
        <f t="shared" si="2"/>
        <v>40399.208333333336</v>
      </c>
      <c r="N10">
        <v>1281502800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2">
        <f t="shared" si="2"/>
        <v>41536.208333333336</v>
      </c>
      <c r="N11">
        <v>1383804000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2">
        <f t="shared" si="2"/>
        <v>40404.208333333336</v>
      </c>
      <c r="N12">
        <v>1285909200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2">
        <f t="shared" si="2"/>
        <v>40442.208333333336</v>
      </c>
      <c r="N13">
        <v>1285563600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2">
        <f t="shared" si="2"/>
        <v>43760.208333333328</v>
      </c>
      <c r="N14">
        <v>1572411600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2">
        <f t="shared" si="2"/>
        <v>42532.208333333328</v>
      </c>
      <c r="N15">
        <v>1466658000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2">
        <f t="shared" si="2"/>
        <v>40974.25</v>
      </c>
      <c r="N16">
        <v>1333342800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2">
        <f t="shared" si="2"/>
        <v>43809.25</v>
      </c>
      <c r="N17">
        <v>1576303200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2">
        <f t="shared" si="2"/>
        <v>41661.25</v>
      </c>
      <c r="N18">
        <v>1392271200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2">
        <f t="shared" si="2"/>
        <v>40555.25</v>
      </c>
      <c r="N19">
        <v>1294898400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2">
        <f t="shared" si="2"/>
        <v>43351.208333333328</v>
      </c>
      <c r="N20">
        <v>1537074000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2">
        <f t="shared" si="2"/>
        <v>43528.25</v>
      </c>
      <c r="N21">
        <v>1553490000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2">
        <f t="shared" si="2"/>
        <v>41848.208333333336</v>
      </c>
      <c r="N22">
        <v>1406523600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2">
        <f t="shared" si="2"/>
        <v>40770.208333333336</v>
      </c>
      <c r="N23">
        <v>1316322000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2">
        <f t="shared" si="2"/>
        <v>43193.208333333328</v>
      </c>
      <c r="N24">
        <v>1524027600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2">
        <f t="shared" si="2"/>
        <v>43510.25</v>
      </c>
      <c r="N25">
        <v>1554699600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2">
        <f t="shared" si="2"/>
        <v>41811.208333333336</v>
      </c>
      <c r="N26">
        <v>1403499600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2">
        <f t="shared" si="2"/>
        <v>40681.208333333336</v>
      </c>
      <c r="N27">
        <v>1307422800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2">
        <f t="shared" si="2"/>
        <v>43312.208333333328</v>
      </c>
      <c r="N28">
        <v>1535346000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2">
        <f t="shared" si="2"/>
        <v>42280.208333333328</v>
      </c>
      <c r="N29">
        <v>1444539600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2">
        <f t="shared" si="2"/>
        <v>40218.25</v>
      </c>
      <c r="N30">
        <v>1267682400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2">
        <f t="shared" si="2"/>
        <v>43301.208333333328</v>
      </c>
      <c r="N31">
        <v>1535518800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2">
        <f t="shared" si="2"/>
        <v>43609.208333333328</v>
      </c>
      <c r="N32">
        <v>1559106000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2">
        <f t="shared" si="2"/>
        <v>42374.25</v>
      </c>
      <c r="N33">
        <v>1454392800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2">
        <f t="shared" si="2"/>
        <v>43110.25</v>
      </c>
      <c r="N34">
        <v>1517896800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2">
        <f t="shared" si="2"/>
        <v>41917.208333333336</v>
      </c>
      <c r="N35">
        <v>1415685600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2">
        <f t="shared" si="2"/>
        <v>42817.208333333328</v>
      </c>
      <c r="N36">
        <v>1490677200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2">
        <f t="shared" si="2"/>
        <v>43484.25</v>
      </c>
      <c r="N37">
        <v>1551506400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2">
        <f t="shared" si="2"/>
        <v>40600.25</v>
      </c>
      <c r="N38">
        <v>1300856400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2">
        <f t="shared" si="2"/>
        <v>43744.208333333328</v>
      </c>
      <c r="N39">
        <v>1573192800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2">
        <f t="shared" si="2"/>
        <v>40469.208333333336</v>
      </c>
      <c r="N40">
        <v>1287810000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2">
        <f t="shared" si="2"/>
        <v>41330.25</v>
      </c>
      <c r="N41">
        <v>1362978000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2">
        <f t="shared" si="2"/>
        <v>40334.208333333336</v>
      </c>
      <c r="N42">
        <v>1277355600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2">
        <f t="shared" si="2"/>
        <v>41156.208333333336</v>
      </c>
      <c r="N43">
        <v>1348981200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2">
        <f t="shared" si="2"/>
        <v>40728.208333333336</v>
      </c>
      <c r="N44">
        <v>1310533200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2">
        <f t="shared" si="2"/>
        <v>41844.208333333336</v>
      </c>
      <c r="N45">
        <v>1407560400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2">
        <f t="shared" si="2"/>
        <v>43541.208333333328</v>
      </c>
      <c r="N46">
        <v>1552885200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2">
        <f t="shared" si="2"/>
        <v>42676.208333333328</v>
      </c>
      <c r="N47">
        <v>1479362400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2">
        <f t="shared" si="2"/>
        <v>40367.208333333336</v>
      </c>
      <c r="N48">
        <v>1280552400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2">
        <f t="shared" si="2"/>
        <v>41727.208333333336</v>
      </c>
      <c r="N49">
        <v>1398661200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2">
        <f t="shared" si="2"/>
        <v>42180.208333333328</v>
      </c>
      <c r="N50">
        <v>1436245200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2">
        <f t="shared" si="2"/>
        <v>43758.208333333328</v>
      </c>
      <c r="N51">
        <v>1575439200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2">
        <f t="shared" si="2"/>
        <v>41487.208333333336</v>
      </c>
      <c r="N52">
        <v>1377752400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2">
        <f t="shared" si="2"/>
        <v>40995.208333333336</v>
      </c>
      <c r="N53">
        <v>1334206800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2">
        <f t="shared" si="2"/>
        <v>40436.208333333336</v>
      </c>
      <c r="N54">
        <v>1284872400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2">
        <f t="shared" si="2"/>
        <v>41779.208333333336</v>
      </c>
      <c r="N55">
        <v>1403931600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2">
        <f t="shared" si="2"/>
        <v>43170.25</v>
      </c>
      <c r="N56">
        <v>1521262800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2">
        <f t="shared" si="2"/>
        <v>43311.208333333328</v>
      </c>
      <c r="N57">
        <v>1533358800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2">
        <f t="shared" si="2"/>
        <v>42014.25</v>
      </c>
      <c r="N58">
        <v>1421474400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2">
        <f t="shared" si="2"/>
        <v>42979.208333333328</v>
      </c>
      <c r="N59">
        <v>1505278800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2">
        <f t="shared" si="2"/>
        <v>42268.208333333328</v>
      </c>
      <c r="N60">
        <v>1443934800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2">
        <f t="shared" si="2"/>
        <v>42898.208333333328</v>
      </c>
      <c r="N61">
        <v>1498539600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2">
        <f t="shared" si="2"/>
        <v>41107.208333333336</v>
      </c>
      <c r="N62">
        <v>1342760400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2">
        <f t="shared" si="2"/>
        <v>40595.25</v>
      </c>
      <c r="N63">
        <v>1301720400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2">
        <f t="shared" si="2"/>
        <v>42160.208333333328</v>
      </c>
      <c r="N64">
        <v>1433566800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2">
        <f t="shared" si="2"/>
        <v>42853.208333333328</v>
      </c>
      <c r="N65">
        <v>1493874000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 s="12">
        <f t="shared" si="2"/>
        <v>43283.208333333328</v>
      </c>
      <c r="N66">
        <v>1531803600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6">(E67/D67)*100</f>
        <v>236.14754098360655</v>
      </c>
      <c r="G67" t="s">
        <v>20</v>
      </c>
      <c r="H67">
        <v>236</v>
      </c>
      <c r="I67" s="7">
        <f t="shared" ref="I67:I130" si="7">IFERROR(E67/H67,0)</f>
        <v>61.038135593220339</v>
      </c>
      <c r="J67" t="s">
        <v>21</v>
      </c>
      <c r="K67" t="s">
        <v>22</v>
      </c>
      <c r="L67">
        <v>1296108000</v>
      </c>
      <c r="M67" s="12">
        <f t="shared" ref="M67:M130" si="8">(((L67/60)/60)/24)+DATE(1970,1,1)</f>
        <v>40570.25</v>
      </c>
      <c r="N67">
        <v>1296712800</v>
      </c>
      <c r="O67" s="11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 s="12">
        <f t="shared" si="8"/>
        <v>42102.208333333328</v>
      </c>
      <c r="N68">
        <v>1428901200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 s="12">
        <f t="shared" si="8"/>
        <v>40203.25</v>
      </c>
      <c r="N69">
        <v>1264831200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 s="12">
        <f t="shared" si="8"/>
        <v>42943.208333333328</v>
      </c>
      <c r="N70">
        <v>1505192400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 s="12">
        <f t="shared" si="8"/>
        <v>40531.25</v>
      </c>
      <c r="N71">
        <v>1295676000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 s="12">
        <f t="shared" si="8"/>
        <v>40484.208333333336</v>
      </c>
      <c r="N72">
        <v>1292911200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 s="12">
        <f t="shared" si="8"/>
        <v>43799.25</v>
      </c>
      <c r="N73">
        <v>1575439200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 s="12">
        <f t="shared" si="8"/>
        <v>42186.208333333328</v>
      </c>
      <c r="N74">
        <v>1438837200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 s="12">
        <f t="shared" si="8"/>
        <v>42701.25</v>
      </c>
      <c r="N75">
        <v>1480485600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 s="12">
        <f t="shared" si="8"/>
        <v>42456.208333333328</v>
      </c>
      <c r="N76">
        <v>1459141200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 s="12">
        <f t="shared" si="8"/>
        <v>43296.208333333328</v>
      </c>
      <c r="N77">
        <v>1532322000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 s="12">
        <f t="shared" si="8"/>
        <v>42027.25</v>
      </c>
      <c r="N78">
        <v>1426222800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 s="12">
        <f t="shared" si="8"/>
        <v>40448.208333333336</v>
      </c>
      <c r="N79">
        <v>1286773200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 s="12">
        <f t="shared" si="8"/>
        <v>43206.208333333328</v>
      </c>
      <c r="N80">
        <v>1523941200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 s="12">
        <f t="shared" si="8"/>
        <v>43267.208333333328</v>
      </c>
      <c r="N81">
        <v>1529557200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 s="12">
        <f t="shared" si="8"/>
        <v>42976.208333333328</v>
      </c>
      <c r="N82">
        <v>1506574800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 s="12">
        <f t="shared" si="8"/>
        <v>43062.25</v>
      </c>
      <c r="N83">
        <v>1513576800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 s="12">
        <f t="shared" si="8"/>
        <v>43482.25</v>
      </c>
      <c r="N84">
        <v>1548309600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 s="12">
        <f t="shared" si="8"/>
        <v>42579.208333333328</v>
      </c>
      <c r="N85">
        <v>1471582800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 s="12">
        <f t="shared" si="8"/>
        <v>41118.208333333336</v>
      </c>
      <c r="N86">
        <v>1344315600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 s="12">
        <f t="shared" si="8"/>
        <v>40797.208333333336</v>
      </c>
      <c r="N87">
        <v>1316408400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 s="12">
        <f t="shared" si="8"/>
        <v>42128.208333333328</v>
      </c>
      <c r="N88">
        <v>1431838800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 s="12">
        <f t="shared" si="8"/>
        <v>40610.25</v>
      </c>
      <c r="N89">
        <v>1300510800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 s="12">
        <f t="shared" si="8"/>
        <v>42110.208333333328</v>
      </c>
      <c r="N90">
        <v>1431061200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 s="12">
        <f t="shared" si="8"/>
        <v>40283.208333333336</v>
      </c>
      <c r="N91">
        <v>1271480400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 s="12">
        <f t="shared" si="8"/>
        <v>42425.25</v>
      </c>
      <c r="N92">
        <v>1456380000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 s="12">
        <f t="shared" si="8"/>
        <v>42588.208333333328</v>
      </c>
      <c r="N93">
        <v>1472878800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 s="12">
        <f t="shared" si="8"/>
        <v>40352.208333333336</v>
      </c>
      <c r="N94">
        <v>1277355600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 s="12">
        <f t="shared" si="8"/>
        <v>41202.208333333336</v>
      </c>
      <c r="N95">
        <v>1351054800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 s="12">
        <f t="shared" si="8"/>
        <v>43562.208333333328</v>
      </c>
      <c r="N96">
        <v>1555563600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 s="12">
        <f t="shared" si="8"/>
        <v>43752.208333333328</v>
      </c>
      <c r="N97">
        <v>1571634000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 s="12">
        <f t="shared" si="8"/>
        <v>40612.25</v>
      </c>
      <c r="N98">
        <v>1300856400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 s="12">
        <f t="shared" si="8"/>
        <v>42180.208333333328</v>
      </c>
      <c r="N99">
        <v>1439874000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 s="12">
        <f t="shared" si="8"/>
        <v>42212.208333333328</v>
      </c>
      <c r="N100">
        <v>1438318800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 s="12">
        <f t="shared" si="8"/>
        <v>41968.25</v>
      </c>
      <c r="N101">
        <v>1419400800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 s="12">
        <f t="shared" si="8"/>
        <v>40835.208333333336</v>
      </c>
      <c r="N102">
        <v>1320555600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 s="12">
        <f t="shared" si="8"/>
        <v>42056.25</v>
      </c>
      <c r="N103">
        <v>1425103200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 s="12">
        <f t="shared" si="8"/>
        <v>43234.208333333328</v>
      </c>
      <c r="N104">
        <v>1526878800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 s="12">
        <f t="shared" si="8"/>
        <v>40475.208333333336</v>
      </c>
      <c r="N105">
        <v>1288674000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 s="12">
        <f t="shared" si="8"/>
        <v>42878.208333333328</v>
      </c>
      <c r="N106">
        <v>1495602000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 s="12">
        <f t="shared" si="8"/>
        <v>41366.208333333336</v>
      </c>
      <c r="N107">
        <v>1366434000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 s="12">
        <f t="shared" si="8"/>
        <v>43716.208333333328</v>
      </c>
      <c r="N108">
        <v>1568350800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 s="12">
        <f t="shared" si="8"/>
        <v>43213.208333333328</v>
      </c>
      <c r="N109">
        <v>1525928400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 s="12">
        <f t="shared" si="8"/>
        <v>41005.208333333336</v>
      </c>
      <c r="N110">
        <v>1336885200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 s="12">
        <f t="shared" si="8"/>
        <v>41651.25</v>
      </c>
      <c r="N111">
        <v>1389679200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 s="12">
        <f t="shared" si="8"/>
        <v>43354.208333333328</v>
      </c>
      <c r="N112">
        <v>1538283600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 s="12">
        <f t="shared" si="8"/>
        <v>41174.208333333336</v>
      </c>
      <c r="N113">
        <v>1348808400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 s="12">
        <f t="shared" si="8"/>
        <v>41875.208333333336</v>
      </c>
      <c r="N114">
        <v>1410152400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 s="12">
        <f t="shared" si="8"/>
        <v>42990.208333333328</v>
      </c>
      <c r="N115">
        <v>1505797200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 s="12">
        <f t="shared" si="8"/>
        <v>43564.208333333328</v>
      </c>
      <c r="N116">
        <v>1554872400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 s="12">
        <f t="shared" si="8"/>
        <v>43056.25</v>
      </c>
      <c r="N117">
        <v>1513922400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 s="12">
        <f t="shared" si="8"/>
        <v>42265.208333333328</v>
      </c>
      <c r="N118">
        <v>1442638800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 s="12">
        <f t="shared" si="8"/>
        <v>40808.208333333336</v>
      </c>
      <c r="N119">
        <v>1317186000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 s="12">
        <f t="shared" si="8"/>
        <v>41665.25</v>
      </c>
      <c r="N120">
        <v>1391234400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 s="12">
        <f t="shared" si="8"/>
        <v>41806.208333333336</v>
      </c>
      <c r="N121">
        <v>1404363600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 s="12">
        <f t="shared" si="8"/>
        <v>42111.208333333328</v>
      </c>
      <c r="N122">
        <v>1429592400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 s="12">
        <f t="shared" si="8"/>
        <v>41917.208333333336</v>
      </c>
      <c r="N123">
        <v>1413608400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 s="12">
        <f t="shared" si="8"/>
        <v>41970.25</v>
      </c>
      <c r="N124">
        <v>1419400800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 s="12">
        <f t="shared" si="8"/>
        <v>42332.25</v>
      </c>
      <c r="N125">
        <v>1448604000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 s="12">
        <f t="shared" si="8"/>
        <v>43598.208333333328</v>
      </c>
      <c r="N126">
        <v>1562302800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 s="12">
        <f t="shared" si="8"/>
        <v>43362.208333333328</v>
      </c>
      <c r="N127">
        <v>1537678800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 s="12">
        <f t="shared" si="8"/>
        <v>42596.208333333328</v>
      </c>
      <c r="N128">
        <v>1473570000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 s="12">
        <f t="shared" si="8"/>
        <v>40310.208333333336</v>
      </c>
      <c r="N129">
        <v>1273899600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 s="12">
        <f t="shared" si="8"/>
        <v>40417.208333333336</v>
      </c>
      <c r="N130">
        <v>1284008400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2">(E131/D131)*100</f>
        <v>3.202693602693603</v>
      </c>
      <c r="G131" t="s">
        <v>74</v>
      </c>
      <c r="H131">
        <v>55</v>
      </c>
      <c r="I131" s="7">
        <f t="shared" ref="I131:I194" si="13">IFERROR(E131/H131,0)</f>
        <v>86.472727272727269</v>
      </c>
      <c r="J131" t="s">
        <v>26</v>
      </c>
      <c r="K131" t="s">
        <v>27</v>
      </c>
      <c r="L131">
        <v>1422943200</v>
      </c>
      <c r="M131" s="12">
        <f t="shared" ref="M131:M194" si="14">(((L131/60)/60)/24)+DATE(1970,1,1)</f>
        <v>42038.25</v>
      </c>
      <c r="N131">
        <v>1425103200</v>
      </c>
      <c r="O131" s="11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 s="12">
        <f t="shared" si="14"/>
        <v>40842.208333333336</v>
      </c>
      <c r="N132">
        <v>1320991200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 s="12">
        <f t="shared" si="14"/>
        <v>41607.25</v>
      </c>
      <c r="N133">
        <v>1386828000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 s="12">
        <f t="shared" si="14"/>
        <v>43112.25</v>
      </c>
      <c r="N134">
        <v>1517119200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 s="12">
        <f t="shared" si="14"/>
        <v>40767.208333333336</v>
      </c>
      <c r="N135">
        <v>1315026000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 s="12">
        <f t="shared" si="14"/>
        <v>40713.208333333336</v>
      </c>
      <c r="N136">
        <v>1312693200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 s="12">
        <f t="shared" si="14"/>
        <v>41340.25</v>
      </c>
      <c r="N137">
        <v>1363064400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 s="12">
        <f t="shared" si="14"/>
        <v>41797.208333333336</v>
      </c>
      <c r="N138">
        <v>1403154000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 s="12">
        <f t="shared" si="14"/>
        <v>40457.208333333336</v>
      </c>
      <c r="N139">
        <v>1286859600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 s="12">
        <f t="shared" si="14"/>
        <v>41180.208333333336</v>
      </c>
      <c r="N140">
        <v>1349326800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 s="12">
        <f t="shared" si="14"/>
        <v>42115.208333333328</v>
      </c>
      <c r="N141">
        <v>1430974800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 s="12">
        <f t="shared" si="14"/>
        <v>43156.25</v>
      </c>
      <c r="N142">
        <v>1519970400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 s="12">
        <f t="shared" si="14"/>
        <v>42167.208333333328</v>
      </c>
      <c r="N143">
        <v>1434603600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 s="12">
        <f t="shared" si="14"/>
        <v>41005.208333333336</v>
      </c>
      <c r="N144">
        <v>1337230800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 s="12">
        <f t="shared" si="14"/>
        <v>40357.208333333336</v>
      </c>
      <c r="N145">
        <v>1279429200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 s="12">
        <f t="shared" si="14"/>
        <v>43633.208333333328</v>
      </c>
      <c r="N146">
        <v>1561438800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 s="12">
        <f t="shared" si="14"/>
        <v>41889.208333333336</v>
      </c>
      <c r="N147">
        <v>1410498000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 s="12">
        <f t="shared" si="14"/>
        <v>40855.25</v>
      </c>
      <c r="N148">
        <v>1322460000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 s="12">
        <f t="shared" si="14"/>
        <v>42534.208333333328</v>
      </c>
      <c r="N149">
        <v>1466312400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 s="12">
        <f t="shared" si="14"/>
        <v>42941.208333333328</v>
      </c>
      <c r="N150">
        <v>1501736400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 s="12">
        <f t="shared" si="14"/>
        <v>41275.25</v>
      </c>
      <c r="N151">
        <v>1361512800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 s="12">
        <f t="shared" si="14"/>
        <v>43450.25</v>
      </c>
      <c r="N152">
        <v>1545026400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 s="12">
        <f t="shared" si="14"/>
        <v>41799.208333333336</v>
      </c>
      <c r="N153">
        <v>1406696400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 s="12">
        <f t="shared" si="14"/>
        <v>42783.25</v>
      </c>
      <c r="N154">
        <v>1487916000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 s="12">
        <f t="shared" si="14"/>
        <v>41201.208333333336</v>
      </c>
      <c r="N155">
        <v>1351141200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 s="12">
        <f t="shared" si="14"/>
        <v>42502.208333333328</v>
      </c>
      <c r="N156">
        <v>1465016400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 s="12">
        <f t="shared" si="14"/>
        <v>40262.208333333336</v>
      </c>
      <c r="N157">
        <v>1270789200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 s="12">
        <f t="shared" si="14"/>
        <v>43743.208333333328</v>
      </c>
      <c r="N158">
        <v>1572325200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 s="12">
        <f t="shared" si="14"/>
        <v>41638.25</v>
      </c>
      <c r="N159">
        <v>1389420000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 s="12">
        <f t="shared" si="14"/>
        <v>42346.25</v>
      </c>
      <c r="N160">
        <v>1449640800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 s="12">
        <f t="shared" si="14"/>
        <v>43551.208333333328</v>
      </c>
      <c r="N161">
        <v>1555218000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 s="12">
        <f t="shared" si="14"/>
        <v>43582.208333333328</v>
      </c>
      <c r="N162">
        <v>1557723600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 s="12">
        <f t="shared" si="14"/>
        <v>42270.208333333328</v>
      </c>
      <c r="N163">
        <v>1443502800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 s="12">
        <f t="shared" si="14"/>
        <v>43442.25</v>
      </c>
      <c r="N164">
        <v>1546840800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 s="12">
        <f t="shared" si="14"/>
        <v>43028.208333333328</v>
      </c>
      <c r="N165">
        <v>1512712800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 s="12">
        <f t="shared" si="14"/>
        <v>43016.208333333328</v>
      </c>
      <c r="N166">
        <v>1507525200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 s="12">
        <f t="shared" si="14"/>
        <v>42948.208333333328</v>
      </c>
      <c r="N167">
        <v>1504328400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 s="12">
        <f t="shared" si="14"/>
        <v>40534.25</v>
      </c>
      <c r="N168">
        <v>1293343200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 s="12">
        <f t="shared" si="14"/>
        <v>41435.208333333336</v>
      </c>
      <c r="N169">
        <v>1371704400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 s="12">
        <f t="shared" si="14"/>
        <v>43518.25</v>
      </c>
      <c r="N170">
        <v>1552798800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 s="12">
        <f t="shared" si="14"/>
        <v>41077.208333333336</v>
      </c>
      <c r="N171">
        <v>1342328400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 s="12">
        <f t="shared" si="14"/>
        <v>42950.208333333328</v>
      </c>
      <c r="N172">
        <v>1502341200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 s="12">
        <f t="shared" si="14"/>
        <v>41718.208333333336</v>
      </c>
      <c r="N173">
        <v>1397192400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 s="12">
        <f t="shared" si="14"/>
        <v>41839.208333333336</v>
      </c>
      <c r="N174">
        <v>1407042000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 s="12">
        <f t="shared" si="14"/>
        <v>41412.208333333336</v>
      </c>
      <c r="N175">
        <v>1369371600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 s="12">
        <f t="shared" si="14"/>
        <v>42282.208333333328</v>
      </c>
      <c r="N176">
        <v>1444107600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 s="12">
        <f t="shared" si="14"/>
        <v>42613.208333333328</v>
      </c>
      <c r="N177">
        <v>1474261200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 s="12">
        <f t="shared" si="14"/>
        <v>42616.208333333328</v>
      </c>
      <c r="N178">
        <v>1473656400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 s="12">
        <f t="shared" si="14"/>
        <v>40497.25</v>
      </c>
      <c r="N179">
        <v>1291960800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 s="12">
        <f t="shared" si="14"/>
        <v>42999.208333333328</v>
      </c>
      <c r="N180">
        <v>1506747600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 s="12">
        <f t="shared" si="14"/>
        <v>41350.208333333336</v>
      </c>
      <c r="N181">
        <v>1363582800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 s="12">
        <f t="shared" si="14"/>
        <v>40259.208333333336</v>
      </c>
      <c r="N182">
        <v>1269666000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 s="12">
        <f t="shared" si="14"/>
        <v>43012.208333333328</v>
      </c>
      <c r="N183">
        <v>1508648400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 s="12">
        <f t="shared" si="14"/>
        <v>43631.208333333328</v>
      </c>
      <c r="N184">
        <v>1561957200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 s="12">
        <f t="shared" si="14"/>
        <v>40430.208333333336</v>
      </c>
      <c r="N185">
        <v>1285131600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 s="12">
        <f t="shared" si="14"/>
        <v>43588.208333333328</v>
      </c>
      <c r="N186">
        <v>1556946000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 s="12">
        <f t="shared" si="14"/>
        <v>43233.208333333328</v>
      </c>
      <c r="N187">
        <v>1527138000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 s="12">
        <f t="shared" si="14"/>
        <v>41782.208333333336</v>
      </c>
      <c r="N188">
        <v>1402117200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 s="12">
        <f t="shared" si="14"/>
        <v>41328.25</v>
      </c>
      <c r="N189">
        <v>1364014800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 s="12">
        <f t="shared" si="14"/>
        <v>41975.25</v>
      </c>
      <c r="N190">
        <v>1417586400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 s="12">
        <f t="shared" si="14"/>
        <v>42433.25</v>
      </c>
      <c r="N191">
        <v>1457071200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 s="12">
        <f t="shared" si="14"/>
        <v>41429.208333333336</v>
      </c>
      <c r="N192">
        <v>1370408400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 s="12">
        <f t="shared" si="14"/>
        <v>43536.208333333328</v>
      </c>
      <c r="N193">
        <v>1552626000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7">
        <f t="shared" si="13"/>
        <v>35.049382716049379</v>
      </c>
      <c r="J194" t="s">
        <v>21</v>
      </c>
      <c r="K194" t="s">
        <v>22</v>
      </c>
      <c r="L194">
        <v>1403845200</v>
      </c>
      <c r="M194" s="12">
        <f t="shared" si="14"/>
        <v>41817.208333333336</v>
      </c>
      <c r="N194">
        <v>1404190800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8">(E195/D195)*100</f>
        <v>45.636363636363633</v>
      </c>
      <c r="G195" t="s">
        <v>14</v>
      </c>
      <c r="H195">
        <v>65</v>
      </c>
      <c r="I195" s="7">
        <f t="shared" ref="I195:I258" si="19">IFERROR(E195/H195,0)</f>
        <v>46.338461538461537</v>
      </c>
      <c r="J195" t="s">
        <v>21</v>
      </c>
      <c r="K195" t="s">
        <v>22</v>
      </c>
      <c r="L195">
        <v>1523163600</v>
      </c>
      <c r="M195" s="12">
        <f t="shared" ref="M195:M258" si="20">(((L195/60)/60)/24)+DATE(1970,1,1)</f>
        <v>43198.208333333328</v>
      </c>
      <c r="N195">
        <v>1523509200</v>
      </c>
      <c r="O195" s="11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 s="12">
        <f t="shared" si="20"/>
        <v>42261.208333333328</v>
      </c>
      <c r="N196">
        <v>1443589200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 s="12">
        <f t="shared" si="20"/>
        <v>43310.208333333328</v>
      </c>
      <c r="N197">
        <v>1533445200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 s="12">
        <f t="shared" si="20"/>
        <v>42616.208333333328</v>
      </c>
      <c r="N198">
        <v>1474520400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 s="12">
        <f t="shared" si="20"/>
        <v>42909.208333333328</v>
      </c>
      <c r="N199">
        <v>1499403600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 s="12">
        <f t="shared" si="20"/>
        <v>40396.208333333336</v>
      </c>
      <c r="N200">
        <v>1283576400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 s="12">
        <f t="shared" si="20"/>
        <v>42192.208333333328</v>
      </c>
      <c r="N201">
        <v>1436590800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 s="12">
        <f t="shared" si="20"/>
        <v>40262.208333333336</v>
      </c>
      <c r="N202">
        <v>1270443600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 s="12">
        <f t="shared" si="20"/>
        <v>41845.208333333336</v>
      </c>
      <c r="N203">
        <v>1407819600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 s="12">
        <f t="shared" si="20"/>
        <v>40818.208333333336</v>
      </c>
      <c r="N204">
        <v>1317877200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 s="12">
        <f t="shared" si="20"/>
        <v>42752.25</v>
      </c>
      <c r="N205">
        <v>1484805600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 s="12">
        <f t="shared" si="20"/>
        <v>40636.208333333336</v>
      </c>
      <c r="N206">
        <v>1302670800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 s="12">
        <f t="shared" si="20"/>
        <v>43390.208333333328</v>
      </c>
      <c r="N207">
        <v>1540789200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 s="12">
        <f t="shared" si="20"/>
        <v>40236.25</v>
      </c>
      <c r="N208">
        <v>1268028000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 s="12">
        <f t="shared" si="20"/>
        <v>43340.208333333328</v>
      </c>
      <c r="N209">
        <v>1537160400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 s="12">
        <f t="shared" si="20"/>
        <v>43048.25</v>
      </c>
      <c r="N210">
        <v>1512280800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 s="12">
        <f t="shared" si="20"/>
        <v>42496.208333333328</v>
      </c>
      <c r="N211">
        <v>1463115600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 s="12">
        <f t="shared" si="20"/>
        <v>42797.25</v>
      </c>
      <c r="N212">
        <v>1490850000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 s="12">
        <f t="shared" si="20"/>
        <v>41513.208333333336</v>
      </c>
      <c r="N213">
        <v>1379653200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 s="12">
        <f t="shared" si="20"/>
        <v>43814.25</v>
      </c>
      <c r="N214">
        <v>1580364000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 s="12">
        <f t="shared" si="20"/>
        <v>40488.208333333336</v>
      </c>
      <c r="N215">
        <v>1289714400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 s="12">
        <f t="shared" si="20"/>
        <v>40409.208333333336</v>
      </c>
      <c r="N216">
        <v>1282712400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 s="12">
        <f t="shared" si="20"/>
        <v>43509.25</v>
      </c>
      <c r="N217">
        <v>1550210400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 s="12">
        <f t="shared" si="20"/>
        <v>40869.25</v>
      </c>
      <c r="N218">
        <v>1322114400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 s="12">
        <f t="shared" si="20"/>
        <v>43583.208333333328</v>
      </c>
      <c r="N219">
        <v>1557205200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 s="12">
        <f t="shared" si="20"/>
        <v>40858.25</v>
      </c>
      <c r="N220">
        <v>1323928800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 s="12">
        <f t="shared" si="20"/>
        <v>41137.208333333336</v>
      </c>
      <c r="N221">
        <v>1346130000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 s="12">
        <f t="shared" si="20"/>
        <v>40725.208333333336</v>
      </c>
      <c r="N222">
        <v>1311051600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 s="12">
        <f t="shared" si="20"/>
        <v>41081.208333333336</v>
      </c>
      <c r="N223">
        <v>1340427600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 s="12">
        <f t="shared" si="20"/>
        <v>41914.208333333336</v>
      </c>
      <c r="N224">
        <v>1412312400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 s="12">
        <f t="shared" si="20"/>
        <v>42445.208333333328</v>
      </c>
      <c r="N225">
        <v>1459314000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 s="12">
        <f t="shared" si="20"/>
        <v>41906.208333333336</v>
      </c>
      <c r="N226">
        <v>1415426400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 s="12">
        <f t="shared" si="20"/>
        <v>41762.208333333336</v>
      </c>
      <c r="N227">
        <v>1399093200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 s="12">
        <f t="shared" si="20"/>
        <v>40276.208333333336</v>
      </c>
      <c r="N228">
        <v>1273899600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 s="12">
        <f t="shared" si="20"/>
        <v>42139.208333333328</v>
      </c>
      <c r="N229">
        <v>1432184400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 s="12">
        <f t="shared" si="20"/>
        <v>42613.208333333328</v>
      </c>
      <c r="N230">
        <v>1474779600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 s="12">
        <f t="shared" si="20"/>
        <v>42887.208333333328</v>
      </c>
      <c r="N231">
        <v>1500440400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 s="12">
        <f t="shared" si="20"/>
        <v>43805.25</v>
      </c>
      <c r="N232">
        <v>1575612000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 s="12">
        <f t="shared" si="20"/>
        <v>41415.208333333336</v>
      </c>
      <c r="N233">
        <v>1374123600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 s="12">
        <f t="shared" si="20"/>
        <v>42576.208333333328</v>
      </c>
      <c r="N234">
        <v>1469509200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 s="12">
        <f t="shared" si="20"/>
        <v>40706.208333333336</v>
      </c>
      <c r="N235">
        <v>1309237200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 s="12">
        <f t="shared" si="20"/>
        <v>42969.208333333328</v>
      </c>
      <c r="N236">
        <v>1503982800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 s="12">
        <f t="shared" si="20"/>
        <v>42779.25</v>
      </c>
      <c r="N237">
        <v>1487397600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 s="12">
        <f t="shared" si="20"/>
        <v>43641.208333333328</v>
      </c>
      <c r="N238">
        <v>1562043600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 s="12">
        <f t="shared" si="20"/>
        <v>41754.208333333336</v>
      </c>
      <c r="N239">
        <v>1398574800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 s="12">
        <f t="shared" si="20"/>
        <v>43083.25</v>
      </c>
      <c r="N240">
        <v>1515391200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 s="12">
        <f t="shared" si="20"/>
        <v>42245.208333333328</v>
      </c>
      <c r="N241">
        <v>1441170000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 s="12">
        <f t="shared" si="20"/>
        <v>40396.208333333336</v>
      </c>
      <c r="N242">
        <v>1281157200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 s="12">
        <f t="shared" si="20"/>
        <v>41742.208333333336</v>
      </c>
      <c r="N243">
        <v>1398229200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 s="12">
        <f t="shared" si="20"/>
        <v>42865.208333333328</v>
      </c>
      <c r="N244">
        <v>1495256400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 s="12">
        <f t="shared" si="20"/>
        <v>43163.25</v>
      </c>
      <c r="N245">
        <v>1520402400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 s="12">
        <f t="shared" si="20"/>
        <v>41834.208333333336</v>
      </c>
      <c r="N246">
        <v>1409806800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 s="12">
        <f t="shared" si="20"/>
        <v>41736.208333333336</v>
      </c>
      <c r="N247">
        <v>1396933200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 s="12">
        <f t="shared" si="20"/>
        <v>41491.208333333336</v>
      </c>
      <c r="N248">
        <v>1376024400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 s="12">
        <f t="shared" si="20"/>
        <v>42726.25</v>
      </c>
      <c r="N249">
        <v>1483682400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 s="12">
        <f t="shared" si="20"/>
        <v>42004.25</v>
      </c>
      <c r="N250">
        <v>1420437600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 s="12">
        <f t="shared" si="20"/>
        <v>42006.25</v>
      </c>
      <c r="N251">
        <v>1420783200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 s="12">
        <f t="shared" si="20"/>
        <v>40203.25</v>
      </c>
      <c r="N252">
        <v>1267423200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 s="12">
        <f t="shared" si="20"/>
        <v>41252.25</v>
      </c>
      <c r="N253">
        <v>1355205600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 s="12">
        <f t="shared" si="20"/>
        <v>41572.208333333336</v>
      </c>
      <c r="N254">
        <v>1383109200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 s="12">
        <f t="shared" si="20"/>
        <v>40641.208333333336</v>
      </c>
      <c r="N255">
        <v>1303275600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 s="12">
        <f t="shared" si="20"/>
        <v>42787.25</v>
      </c>
      <c r="N256">
        <v>1487829600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 s="12">
        <f t="shared" si="20"/>
        <v>40590.25</v>
      </c>
      <c r="N257">
        <v>1298268000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 s="12">
        <f t="shared" si="20"/>
        <v>42393.25</v>
      </c>
      <c r="N258">
        <v>1456812000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4">(E259/D259)*100</f>
        <v>146</v>
      </c>
      <c r="G259" t="s">
        <v>20</v>
      </c>
      <c r="H259">
        <v>92</v>
      </c>
      <c r="I259" s="7">
        <f t="shared" ref="I259:I322" si="25">IFERROR(E259/H259,0)</f>
        <v>90.456521739130437</v>
      </c>
      <c r="J259" t="s">
        <v>21</v>
      </c>
      <c r="K259" t="s">
        <v>22</v>
      </c>
      <c r="L259">
        <v>1362463200</v>
      </c>
      <c r="M259" s="12">
        <f t="shared" ref="M259:M322" si="26">(((L259/60)/60)/24)+DATE(1970,1,1)</f>
        <v>41338.25</v>
      </c>
      <c r="N259">
        <v>1363669200</v>
      </c>
      <c r="O259" s="11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 s="12">
        <f t="shared" si="26"/>
        <v>42712.25</v>
      </c>
      <c r="N260">
        <v>1482904800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 s="12">
        <f t="shared" si="26"/>
        <v>41251.25</v>
      </c>
      <c r="N261">
        <v>1356588000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 s="12">
        <f t="shared" si="26"/>
        <v>41180.208333333336</v>
      </c>
      <c r="N262">
        <v>1349845200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 s="12">
        <f t="shared" si="26"/>
        <v>40415.208333333336</v>
      </c>
      <c r="N263">
        <v>1283058000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 s="12">
        <f t="shared" si="26"/>
        <v>40638.208333333336</v>
      </c>
      <c r="N264">
        <v>1304226000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 s="12">
        <f t="shared" si="26"/>
        <v>40187.25</v>
      </c>
      <c r="N265">
        <v>1263016800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 s="12">
        <f t="shared" si="26"/>
        <v>41317.25</v>
      </c>
      <c r="N266">
        <v>1362031200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 s="12">
        <f t="shared" si="26"/>
        <v>42372.25</v>
      </c>
      <c r="N267">
        <v>1455602400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 s="12">
        <f t="shared" si="26"/>
        <v>41950.25</v>
      </c>
      <c r="N268">
        <v>1418191200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 s="12">
        <f t="shared" si="26"/>
        <v>41206.208333333336</v>
      </c>
      <c r="N269">
        <v>1352440800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 s="12">
        <f t="shared" si="26"/>
        <v>41186.208333333336</v>
      </c>
      <c r="N270">
        <v>1353304800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 s="12">
        <f t="shared" si="26"/>
        <v>43496.25</v>
      </c>
      <c r="N271">
        <v>1550728800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 s="12">
        <f t="shared" si="26"/>
        <v>40514.25</v>
      </c>
      <c r="N272">
        <v>1291442400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 s="12">
        <f t="shared" si="26"/>
        <v>42345.25</v>
      </c>
      <c r="N273">
        <v>1452146400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 s="12">
        <f t="shared" si="26"/>
        <v>43656.208333333328</v>
      </c>
      <c r="N274">
        <v>1564894800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 s="12">
        <f t="shared" si="26"/>
        <v>42995.208333333328</v>
      </c>
      <c r="N275">
        <v>1505883600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 s="12">
        <f t="shared" si="26"/>
        <v>43045.25</v>
      </c>
      <c r="N276">
        <v>1510380000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 s="12">
        <f t="shared" si="26"/>
        <v>43561.208333333328</v>
      </c>
      <c r="N277">
        <v>1555218000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 s="12">
        <f t="shared" si="26"/>
        <v>41018.208333333336</v>
      </c>
      <c r="N278">
        <v>1335243600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 s="12">
        <f t="shared" si="26"/>
        <v>40378.208333333336</v>
      </c>
      <c r="N279">
        <v>1279688400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 s="12">
        <f t="shared" si="26"/>
        <v>41239.25</v>
      </c>
      <c r="N280">
        <v>1356069600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 s="12">
        <f t="shared" si="26"/>
        <v>43346.208333333328</v>
      </c>
      <c r="N281">
        <v>1536210000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 s="12">
        <f t="shared" si="26"/>
        <v>43060.25</v>
      </c>
      <c r="N282">
        <v>1511762400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 s="12">
        <f t="shared" si="26"/>
        <v>40979.25</v>
      </c>
      <c r="N283">
        <v>1333256400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 s="12">
        <f t="shared" si="26"/>
        <v>42701.25</v>
      </c>
      <c r="N284">
        <v>1480744800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 s="12">
        <f t="shared" si="26"/>
        <v>42520.208333333328</v>
      </c>
      <c r="N285">
        <v>1465016400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 s="12">
        <f t="shared" si="26"/>
        <v>41030.208333333336</v>
      </c>
      <c r="N286">
        <v>1336280400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 s="12">
        <f t="shared" si="26"/>
        <v>42623.208333333328</v>
      </c>
      <c r="N287">
        <v>1476766800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 s="12">
        <f t="shared" si="26"/>
        <v>42697.25</v>
      </c>
      <c r="N288">
        <v>1480485600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 s="12">
        <f t="shared" si="26"/>
        <v>42122.208333333328</v>
      </c>
      <c r="N289">
        <v>1430197200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 s="12">
        <f t="shared" si="26"/>
        <v>40982.208333333336</v>
      </c>
      <c r="N290">
        <v>1331787600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 s="12">
        <f t="shared" si="26"/>
        <v>42219.208333333328</v>
      </c>
      <c r="N291">
        <v>1438837200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 s="12">
        <f t="shared" si="26"/>
        <v>41404.208333333336</v>
      </c>
      <c r="N292">
        <v>1370926800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 s="12">
        <f t="shared" si="26"/>
        <v>40831.208333333336</v>
      </c>
      <c r="N293">
        <v>1319000400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 s="12">
        <f t="shared" si="26"/>
        <v>40984.208333333336</v>
      </c>
      <c r="N294">
        <v>1333429200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 s="12">
        <f t="shared" si="26"/>
        <v>40456.208333333336</v>
      </c>
      <c r="N295">
        <v>1287032400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 s="12">
        <f t="shared" si="26"/>
        <v>43399.208333333328</v>
      </c>
      <c r="N296">
        <v>1541570400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 s="12">
        <f t="shared" si="26"/>
        <v>41562.208333333336</v>
      </c>
      <c r="N297">
        <v>1383976800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 s="12">
        <f t="shared" si="26"/>
        <v>43493.25</v>
      </c>
      <c r="N298">
        <v>1550556000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 s="12">
        <f t="shared" si="26"/>
        <v>41653.25</v>
      </c>
      <c r="N299">
        <v>1390456800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 s="12">
        <f t="shared" si="26"/>
        <v>42426.25</v>
      </c>
      <c r="N300">
        <v>1458018000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 s="12">
        <f t="shared" si="26"/>
        <v>42432.25</v>
      </c>
      <c r="N301">
        <v>1461819600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 s="12">
        <f t="shared" si="26"/>
        <v>42977.208333333328</v>
      </c>
      <c r="N302">
        <v>1504155600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 s="12">
        <f t="shared" si="26"/>
        <v>42061.25</v>
      </c>
      <c r="N303">
        <v>1426395600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 s="12">
        <f t="shared" si="26"/>
        <v>43345.208333333328</v>
      </c>
      <c r="N304">
        <v>1537074000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 s="12">
        <f t="shared" si="26"/>
        <v>42376.25</v>
      </c>
      <c r="N305">
        <v>1452578400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 s="12">
        <f t="shared" si="26"/>
        <v>42589.208333333328</v>
      </c>
      <c r="N306">
        <v>1474088400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 s="12">
        <f t="shared" si="26"/>
        <v>42448.208333333328</v>
      </c>
      <c r="N307">
        <v>1461906000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 s="12">
        <f t="shared" si="26"/>
        <v>42930.208333333328</v>
      </c>
      <c r="N308">
        <v>1500267600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 s="12">
        <f t="shared" si="26"/>
        <v>41066.208333333336</v>
      </c>
      <c r="N309">
        <v>1340686800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 s="12">
        <f t="shared" si="26"/>
        <v>40651.208333333336</v>
      </c>
      <c r="N310">
        <v>1303189200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 s="12">
        <f t="shared" si="26"/>
        <v>40807.208333333336</v>
      </c>
      <c r="N311">
        <v>1318309200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 s="12">
        <f t="shared" si="26"/>
        <v>40277.208333333336</v>
      </c>
      <c r="N312">
        <v>1272171600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 s="12">
        <f t="shared" si="26"/>
        <v>40590.25</v>
      </c>
      <c r="N313">
        <v>1298872800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 s="12">
        <f t="shared" si="26"/>
        <v>41572.208333333336</v>
      </c>
      <c r="N314">
        <v>1383282000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 s="12">
        <f t="shared" si="26"/>
        <v>40966.25</v>
      </c>
      <c r="N315">
        <v>1330495200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 s="12">
        <f t="shared" si="26"/>
        <v>43536.208333333328</v>
      </c>
      <c r="N316">
        <v>1552798800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 s="12">
        <f t="shared" si="26"/>
        <v>41783.208333333336</v>
      </c>
      <c r="N317">
        <v>1403413200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 s="12">
        <f t="shared" si="26"/>
        <v>43788.25</v>
      </c>
      <c r="N318">
        <v>1574229600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 s="12">
        <f t="shared" si="26"/>
        <v>42869.208333333328</v>
      </c>
      <c r="N319">
        <v>1495861200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 s="12">
        <f t="shared" si="26"/>
        <v>41684.25</v>
      </c>
      <c r="N320">
        <v>1392530400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 s="12">
        <f t="shared" si="26"/>
        <v>40402.208333333336</v>
      </c>
      <c r="N321">
        <v>1283662800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7">
        <f t="shared" si="25"/>
        <v>101.15</v>
      </c>
      <c r="J322" t="s">
        <v>21</v>
      </c>
      <c r="K322" t="s">
        <v>22</v>
      </c>
      <c r="L322">
        <v>1305003600</v>
      </c>
      <c r="M322" s="12">
        <f t="shared" si="26"/>
        <v>40673.208333333336</v>
      </c>
      <c r="N322">
        <v>1305781200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0">(E323/D323)*100</f>
        <v>94.144366197183089</v>
      </c>
      <c r="G323" t="s">
        <v>14</v>
      </c>
      <c r="H323">
        <v>2468</v>
      </c>
      <c r="I323" s="7">
        <f t="shared" ref="I323:I386" si="31">IFERROR(E323/H323,0)</f>
        <v>65.000810372771468</v>
      </c>
      <c r="J323" t="s">
        <v>21</v>
      </c>
      <c r="K323" t="s">
        <v>22</v>
      </c>
      <c r="L323">
        <v>1301634000</v>
      </c>
      <c r="M323" s="12">
        <f t="shared" ref="M323:M386" si="32">(((L323/60)/60)/24)+DATE(1970,1,1)</f>
        <v>40634.208333333336</v>
      </c>
      <c r="N323">
        <v>1302325200</v>
      </c>
      <c r="O323" s="11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 s="12">
        <f t="shared" si="32"/>
        <v>40507.25</v>
      </c>
      <c r="N324">
        <v>1291788000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 s="12">
        <f t="shared" si="32"/>
        <v>41725.208333333336</v>
      </c>
      <c r="N325">
        <v>1396069200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 s="12">
        <f t="shared" si="32"/>
        <v>42176.208333333328</v>
      </c>
      <c r="N326">
        <v>1435899600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 s="12">
        <f t="shared" si="32"/>
        <v>43267.208333333328</v>
      </c>
      <c r="N327">
        <v>1531112400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 s="12">
        <f t="shared" si="32"/>
        <v>42364.25</v>
      </c>
      <c r="N328">
        <v>1451628000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 s="12">
        <f t="shared" si="32"/>
        <v>43705.208333333328</v>
      </c>
      <c r="N329">
        <v>1567314000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 s="12">
        <f t="shared" si="32"/>
        <v>43434.25</v>
      </c>
      <c r="N330">
        <v>1544508000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 s="12">
        <f t="shared" si="32"/>
        <v>42716.25</v>
      </c>
      <c r="N331">
        <v>1482472800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 s="12">
        <f t="shared" si="32"/>
        <v>43077.25</v>
      </c>
      <c r="N332">
        <v>1512799200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 s="12">
        <f t="shared" si="32"/>
        <v>40896.25</v>
      </c>
      <c r="N333">
        <v>1324360800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 s="12">
        <f t="shared" si="32"/>
        <v>41361.208333333336</v>
      </c>
      <c r="N334">
        <v>1364533200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 s="12">
        <f t="shared" si="32"/>
        <v>43424.25</v>
      </c>
      <c r="N335">
        <v>1545112800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 s="12">
        <f t="shared" si="32"/>
        <v>43110.25</v>
      </c>
      <c r="N336">
        <v>1516168800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 s="12">
        <f t="shared" si="32"/>
        <v>43784.25</v>
      </c>
      <c r="N337">
        <v>1574920800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 s="12">
        <f t="shared" si="32"/>
        <v>40527.25</v>
      </c>
      <c r="N338">
        <v>1292479200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 s="12">
        <f t="shared" si="32"/>
        <v>43780.25</v>
      </c>
      <c r="N339">
        <v>1573538400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 s="12">
        <f t="shared" si="32"/>
        <v>40821.208333333336</v>
      </c>
      <c r="N340">
        <v>1320382800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 s="12">
        <f t="shared" si="32"/>
        <v>42949.208333333328</v>
      </c>
      <c r="N341">
        <v>1502859600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 s="12">
        <f t="shared" si="32"/>
        <v>40889.25</v>
      </c>
      <c r="N342">
        <v>1323756000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 s="12">
        <f t="shared" si="32"/>
        <v>42244.208333333328</v>
      </c>
      <c r="N343">
        <v>1441342800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 s="12">
        <f t="shared" si="32"/>
        <v>41475.208333333336</v>
      </c>
      <c r="N344">
        <v>1375333200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 s="12">
        <f t="shared" si="32"/>
        <v>41597.25</v>
      </c>
      <c r="N345">
        <v>1389420000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 s="12">
        <f t="shared" si="32"/>
        <v>43122.25</v>
      </c>
      <c r="N346">
        <v>1520056800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 s="12">
        <f t="shared" si="32"/>
        <v>42194.208333333328</v>
      </c>
      <c r="N347">
        <v>1436504400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 s="12">
        <f t="shared" si="32"/>
        <v>42971.208333333328</v>
      </c>
      <c r="N348">
        <v>1508302800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 s="12">
        <f t="shared" si="32"/>
        <v>42046.25</v>
      </c>
      <c r="N349">
        <v>1425708000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 s="12">
        <f t="shared" si="32"/>
        <v>42782.25</v>
      </c>
      <c r="N350">
        <v>1488348000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 s="12">
        <f t="shared" si="32"/>
        <v>42930.208333333328</v>
      </c>
      <c r="N351">
        <v>1502600400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 s="12">
        <f t="shared" si="32"/>
        <v>42144.208333333328</v>
      </c>
      <c r="N352">
        <v>1433653200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 s="12">
        <f t="shared" si="32"/>
        <v>42240.208333333328</v>
      </c>
      <c r="N353">
        <v>1441602000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 s="12">
        <f t="shared" si="32"/>
        <v>42315.25</v>
      </c>
      <c r="N354">
        <v>1447567200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 s="12">
        <f t="shared" si="32"/>
        <v>43651.208333333328</v>
      </c>
      <c r="N355">
        <v>1562389200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 s="12">
        <f t="shared" si="32"/>
        <v>41520.208333333336</v>
      </c>
      <c r="N356">
        <v>1378789200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 s="12">
        <f t="shared" si="32"/>
        <v>42757.25</v>
      </c>
      <c r="N357">
        <v>1488520800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 s="12">
        <f t="shared" si="32"/>
        <v>40922.25</v>
      </c>
      <c r="N358">
        <v>1327298400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 s="12">
        <f t="shared" si="32"/>
        <v>42250.208333333328</v>
      </c>
      <c r="N359">
        <v>1443416400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 s="12">
        <f t="shared" si="32"/>
        <v>43322.208333333328</v>
      </c>
      <c r="N360">
        <v>1534136400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 s="12">
        <f t="shared" si="32"/>
        <v>40782.208333333336</v>
      </c>
      <c r="N361">
        <v>1315026000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 s="12">
        <f t="shared" si="32"/>
        <v>40544.25</v>
      </c>
      <c r="N362">
        <v>1295071200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 s="12">
        <f t="shared" si="32"/>
        <v>43015.208333333328</v>
      </c>
      <c r="N363">
        <v>1509426000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 s="12">
        <f t="shared" si="32"/>
        <v>40570.25</v>
      </c>
      <c r="N364">
        <v>1299391200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 s="12">
        <f t="shared" si="32"/>
        <v>40904.25</v>
      </c>
      <c r="N365">
        <v>1325052000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 s="12">
        <f t="shared" si="32"/>
        <v>43164.25</v>
      </c>
      <c r="N366">
        <v>1522818000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 s="12">
        <f t="shared" si="32"/>
        <v>42733.25</v>
      </c>
      <c r="N367">
        <v>1485324000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 s="12">
        <f t="shared" si="32"/>
        <v>40546.25</v>
      </c>
      <c r="N368">
        <v>1294120800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 s="12">
        <f t="shared" si="32"/>
        <v>41930.208333333336</v>
      </c>
      <c r="N369">
        <v>1415685600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 s="12">
        <f t="shared" si="32"/>
        <v>40464.208333333336</v>
      </c>
      <c r="N370">
        <v>1288933200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 s="12">
        <f t="shared" si="32"/>
        <v>41308.25</v>
      </c>
      <c r="N371">
        <v>1363237200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 s="12">
        <f t="shared" si="32"/>
        <v>43570.208333333328</v>
      </c>
      <c r="N372">
        <v>1555822800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 s="12">
        <f t="shared" si="32"/>
        <v>42043.25</v>
      </c>
      <c r="N373">
        <v>1427778000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 s="12">
        <f t="shared" si="32"/>
        <v>42012.25</v>
      </c>
      <c r="N374">
        <v>1422424800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 s="12">
        <f t="shared" si="32"/>
        <v>42964.208333333328</v>
      </c>
      <c r="N375">
        <v>1503637200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 s="12">
        <f t="shared" si="32"/>
        <v>43476.25</v>
      </c>
      <c r="N376">
        <v>1547618400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 s="12">
        <f t="shared" si="32"/>
        <v>42293.208333333328</v>
      </c>
      <c r="N377">
        <v>1449900000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 s="12">
        <f t="shared" si="32"/>
        <v>41826.208333333336</v>
      </c>
      <c r="N378">
        <v>1405141200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 s="12">
        <f t="shared" si="32"/>
        <v>43760.208333333328</v>
      </c>
      <c r="N379">
        <v>1572933600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 s="12">
        <f t="shared" si="32"/>
        <v>43241.208333333328</v>
      </c>
      <c r="N380">
        <v>1530162000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 s="12">
        <f t="shared" si="32"/>
        <v>40843.208333333336</v>
      </c>
      <c r="N381">
        <v>1320904800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 s="12">
        <f t="shared" si="32"/>
        <v>41448.208333333336</v>
      </c>
      <c r="N382">
        <v>1372395600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 s="12">
        <f t="shared" si="32"/>
        <v>42163.208333333328</v>
      </c>
      <c r="N383">
        <v>1437714000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 s="12">
        <f t="shared" si="32"/>
        <v>43024.208333333328</v>
      </c>
      <c r="N384">
        <v>1509771600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 s="12">
        <f t="shared" si="32"/>
        <v>43509.25</v>
      </c>
      <c r="N385">
        <v>1550556000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7">
        <f t="shared" si="31"/>
        <v>41.004167534903104</v>
      </c>
      <c r="J386" t="s">
        <v>21</v>
      </c>
      <c r="K386" t="s">
        <v>22</v>
      </c>
      <c r="L386">
        <v>1486706400</v>
      </c>
      <c r="M386" s="12">
        <f t="shared" si="32"/>
        <v>42776.25</v>
      </c>
      <c r="N386">
        <v>1489039200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6">(E387/D387)*100</f>
        <v>146.16709511568124</v>
      </c>
      <c r="G387" t="s">
        <v>20</v>
      </c>
      <c r="H387">
        <v>1137</v>
      </c>
      <c r="I387" s="7">
        <f t="shared" ref="I387:I450" si="37">IFERROR(E387/H387,0)</f>
        <v>50.007915567282325</v>
      </c>
      <c r="J387" t="s">
        <v>21</v>
      </c>
      <c r="K387" t="s">
        <v>22</v>
      </c>
      <c r="L387">
        <v>1553835600</v>
      </c>
      <c r="M387" s="12">
        <f t="shared" ref="M387:M450" si="38">(((L387/60)/60)/24)+DATE(1970,1,1)</f>
        <v>43553.208333333328</v>
      </c>
      <c r="N387">
        <v>1556600400</v>
      </c>
      <c r="O387" s="11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 s="12">
        <f t="shared" si="38"/>
        <v>40355.208333333336</v>
      </c>
      <c r="N388">
        <v>1278565200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 s="12">
        <f t="shared" si="38"/>
        <v>41072.208333333336</v>
      </c>
      <c r="N389">
        <v>1339909200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 s="12">
        <f t="shared" si="38"/>
        <v>40912.25</v>
      </c>
      <c r="N390">
        <v>1325829600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 s="12">
        <f t="shared" si="38"/>
        <v>40479.208333333336</v>
      </c>
      <c r="N391">
        <v>1290578400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 s="12">
        <f t="shared" si="38"/>
        <v>41530.208333333336</v>
      </c>
      <c r="N392">
        <v>1380344400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 s="12">
        <f t="shared" si="38"/>
        <v>41653.25</v>
      </c>
      <c r="N393">
        <v>1389852000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 s="12">
        <f t="shared" si="38"/>
        <v>40549.25</v>
      </c>
      <c r="N394">
        <v>1294466400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 s="12">
        <f t="shared" si="38"/>
        <v>42933.208333333328</v>
      </c>
      <c r="N395">
        <v>1500354000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 s="12">
        <f t="shared" si="38"/>
        <v>41484.208333333336</v>
      </c>
      <c r="N396">
        <v>1375938000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 s="12">
        <f t="shared" si="38"/>
        <v>40885.25</v>
      </c>
      <c r="N397">
        <v>1323410400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 s="12">
        <f t="shared" si="38"/>
        <v>43378.208333333328</v>
      </c>
      <c r="N398">
        <v>1539406800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 s="12">
        <f t="shared" si="38"/>
        <v>41417.208333333336</v>
      </c>
      <c r="N399">
        <v>1369803600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 s="12">
        <f t="shared" si="38"/>
        <v>43228.208333333328</v>
      </c>
      <c r="N400">
        <v>1525928400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 s="12">
        <f t="shared" si="38"/>
        <v>40576.25</v>
      </c>
      <c r="N401">
        <v>1297231200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 s="12">
        <f t="shared" si="38"/>
        <v>41502.208333333336</v>
      </c>
      <c r="N402">
        <v>1378530000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 s="12">
        <f t="shared" si="38"/>
        <v>43765.208333333328</v>
      </c>
      <c r="N403">
        <v>1572152400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 s="12">
        <f t="shared" si="38"/>
        <v>40914.25</v>
      </c>
      <c r="N404">
        <v>1329890400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 s="12">
        <f t="shared" si="38"/>
        <v>40310.208333333336</v>
      </c>
      <c r="N405">
        <v>1276750800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 s="12">
        <f t="shared" si="38"/>
        <v>43053.25</v>
      </c>
      <c r="N406">
        <v>1510898400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 s="12">
        <f t="shared" si="38"/>
        <v>43255.208333333328</v>
      </c>
      <c r="N407">
        <v>1532408400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 s="12">
        <f t="shared" si="38"/>
        <v>41304.25</v>
      </c>
      <c r="N408">
        <v>1360562400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 s="12">
        <f t="shared" si="38"/>
        <v>43751.208333333328</v>
      </c>
      <c r="N409">
        <v>1571547600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 s="12">
        <f t="shared" si="38"/>
        <v>42541.208333333328</v>
      </c>
      <c r="N410">
        <v>1468126800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 s="12">
        <f t="shared" si="38"/>
        <v>42843.208333333328</v>
      </c>
      <c r="N411">
        <v>1492837200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 s="12">
        <f t="shared" si="38"/>
        <v>42122.208333333328</v>
      </c>
      <c r="N412">
        <v>1430197200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 s="12">
        <f t="shared" si="38"/>
        <v>42884.208333333328</v>
      </c>
      <c r="N413">
        <v>1496206800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 s="12">
        <f t="shared" si="38"/>
        <v>41642.25</v>
      </c>
      <c r="N414">
        <v>1389592800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 s="12">
        <f t="shared" si="38"/>
        <v>43431.25</v>
      </c>
      <c r="N415">
        <v>1545631200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 s="12">
        <f t="shared" si="38"/>
        <v>40288.208333333336</v>
      </c>
      <c r="N416">
        <v>1272430800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 s="12">
        <f t="shared" si="38"/>
        <v>40921.25</v>
      </c>
      <c r="N417">
        <v>1327903200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 s="12">
        <f t="shared" si="38"/>
        <v>40560.25</v>
      </c>
      <c r="N418">
        <v>1296021600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 s="12">
        <f t="shared" si="38"/>
        <v>43407.208333333328</v>
      </c>
      <c r="N419">
        <v>1543298400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 s="12">
        <f t="shared" si="38"/>
        <v>41035.208333333336</v>
      </c>
      <c r="N420">
        <v>1336366800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 s="12">
        <f t="shared" si="38"/>
        <v>40899.25</v>
      </c>
      <c r="N421">
        <v>1325052000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 s="12">
        <f t="shared" si="38"/>
        <v>42911.208333333328</v>
      </c>
      <c r="N422">
        <v>1499576400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 s="12">
        <f t="shared" si="38"/>
        <v>42915.208333333328</v>
      </c>
      <c r="N423">
        <v>1501304400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 s="12">
        <f t="shared" si="38"/>
        <v>40285.208333333336</v>
      </c>
      <c r="N424">
        <v>1273208400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 s="12">
        <f t="shared" si="38"/>
        <v>40808.208333333336</v>
      </c>
      <c r="N425">
        <v>1316840400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 s="12">
        <f t="shared" si="38"/>
        <v>43208.208333333328</v>
      </c>
      <c r="N426">
        <v>1524546000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 s="12">
        <f t="shared" si="38"/>
        <v>42213.208333333328</v>
      </c>
      <c r="N427">
        <v>1438578000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 s="12">
        <f t="shared" si="38"/>
        <v>41332.25</v>
      </c>
      <c r="N428">
        <v>1362549600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 s="12">
        <f t="shared" si="38"/>
        <v>41895.208333333336</v>
      </c>
      <c r="N429">
        <v>1413349200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 s="12">
        <f t="shared" si="38"/>
        <v>40585.25</v>
      </c>
      <c r="N430">
        <v>1298008800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 s="12">
        <f t="shared" si="38"/>
        <v>41680.25</v>
      </c>
      <c r="N431">
        <v>1394427600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 s="12">
        <f t="shared" si="38"/>
        <v>43737.208333333328</v>
      </c>
      <c r="N432">
        <v>1572670800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 s="12">
        <f t="shared" si="38"/>
        <v>43273.208333333328</v>
      </c>
      <c r="N433">
        <v>1531112400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 s="12">
        <f t="shared" si="38"/>
        <v>41761.208333333336</v>
      </c>
      <c r="N434">
        <v>1400734800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 s="12">
        <f t="shared" si="38"/>
        <v>41603.25</v>
      </c>
      <c r="N435">
        <v>1386741600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 s="12">
        <f t="shared" si="38"/>
        <v>42705.25</v>
      </c>
      <c r="N436">
        <v>1481781600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 s="12">
        <f t="shared" si="38"/>
        <v>41988.25</v>
      </c>
      <c r="N437">
        <v>1419660000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 s="12">
        <f t="shared" si="38"/>
        <v>43575.208333333328</v>
      </c>
      <c r="N438">
        <v>1555822800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 s="12">
        <f t="shared" si="38"/>
        <v>42260.208333333328</v>
      </c>
      <c r="N439">
        <v>1442379600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 s="12">
        <f t="shared" si="38"/>
        <v>41337.25</v>
      </c>
      <c r="N440">
        <v>1364965200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 s="12">
        <f t="shared" si="38"/>
        <v>42680.208333333328</v>
      </c>
      <c r="N441">
        <v>1479016800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 s="12">
        <f t="shared" si="38"/>
        <v>42916.208333333328</v>
      </c>
      <c r="N442">
        <v>1499662800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 s="12">
        <f t="shared" si="38"/>
        <v>41025.208333333336</v>
      </c>
      <c r="N443">
        <v>1337835600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 s="12">
        <f t="shared" si="38"/>
        <v>42980.208333333328</v>
      </c>
      <c r="N444">
        <v>1505710800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 s="12">
        <f t="shared" si="38"/>
        <v>40451.208333333336</v>
      </c>
      <c r="N445">
        <v>1287464400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 s="12">
        <f t="shared" si="38"/>
        <v>40748.208333333336</v>
      </c>
      <c r="N446">
        <v>1311656400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 s="12">
        <f t="shared" si="38"/>
        <v>40515.25</v>
      </c>
      <c r="N447">
        <v>1293170400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 s="12">
        <f t="shared" si="38"/>
        <v>41261.25</v>
      </c>
      <c r="N448">
        <v>1355983200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 s="12">
        <f t="shared" si="38"/>
        <v>43088.25</v>
      </c>
      <c r="N449">
        <v>1515045600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7">
        <f t="shared" si="37"/>
        <v>75.014876033057845</v>
      </c>
      <c r="J450" t="s">
        <v>21</v>
      </c>
      <c r="K450" t="s">
        <v>22</v>
      </c>
      <c r="L450">
        <v>1365915600</v>
      </c>
      <c r="M450" s="12">
        <f t="shared" si="38"/>
        <v>41378.208333333336</v>
      </c>
      <c r="N450">
        <v>1366088400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2">(E451/D451)*100</f>
        <v>967</v>
      </c>
      <c r="G451" t="s">
        <v>20</v>
      </c>
      <c r="H451">
        <v>86</v>
      </c>
      <c r="I451" s="7">
        <f t="shared" ref="I451:I514" si="43">IFERROR(E451/H451,0)</f>
        <v>101.19767441860465</v>
      </c>
      <c r="J451" t="s">
        <v>36</v>
      </c>
      <c r="K451" t="s">
        <v>37</v>
      </c>
      <c r="L451">
        <v>1551852000</v>
      </c>
      <c r="M451" s="12">
        <f t="shared" ref="M451:M514" si="44">(((L451/60)/60)/24)+DATE(1970,1,1)</f>
        <v>43530.25</v>
      </c>
      <c r="N451">
        <v>1553317200</v>
      </c>
      <c r="O451" s="11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 s="12">
        <f t="shared" si="44"/>
        <v>43394.208333333328</v>
      </c>
      <c r="N452">
        <v>1542088800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 s="12">
        <f t="shared" si="44"/>
        <v>42935.208333333328</v>
      </c>
      <c r="N453">
        <v>1503118800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 s="12">
        <f t="shared" si="44"/>
        <v>40365.208333333336</v>
      </c>
      <c r="N454">
        <v>1278478800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 s="12">
        <f t="shared" si="44"/>
        <v>42705.25</v>
      </c>
      <c r="N455">
        <v>1484114400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 s="12">
        <f t="shared" si="44"/>
        <v>41568.208333333336</v>
      </c>
      <c r="N456">
        <v>1385445600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 s="12">
        <f t="shared" si="44"/>
        <v>40809.208333333336</v>
      </c>
      <c r="N457">
        <v>1318741200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 s="12">
        <f t="shared" si="44"/>
        <v>43141.25</v>
      </c>
      <c r="N458">
        <v>1518242400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 s="12">
        <f t="shared" si="44"/>
        <v>42657.208333333328</v>
      </c>
      <c r="N459">
        <v>1476594000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 s="12">
        <f t="shared" si="44"/>
        <v>40265.208333333336</v>
      </c>
      <c r="N460">
        <v>1273554000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 s="12">
        <f t="shared" si="44"/>
        <v>42001.25</v>
      </c>
      <c r="N461">
        <v>1421906400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 s="12">
        <f t="shared" si="44"/>
        <v>40399.208333333336</v>
      </c>
      <c r="N462">
        <v>1281589200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 s="12">
        <f t="shared" si="44"/>
        <v>41757.208333333336</v>
      </c>
      <c r="N463">
        <v>1400389200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 s="12">
        <f t="shared" si="44"/>
        <v>41304.25</v>
      </c>
      <c r="N464">
        <v>1362808800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 s="12">
        <f t="shared" si="44"/>
        <v>41639.25</v>
      </c>
      <c r="N465">
        <v>1388815200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 s="12">
        <f t="shared" si="44"/>
        <v>43142.25</v>
      </c>
      <c r="N466">
        <v>1519538400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 s="12">
        <f t="shared" si="44"/>
        <v>43127.25</v>
      </c>
      <c r="N467">
        <v>1517810400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 s="12">
        <f t="shared" si="44"/>
        <v>41409.208333333336</v>
      </c>
      <c r="N468">
        <v>1370581200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 s="12">
        <f t="shared" si="44"/>
        <v>42331.25</v>
      </c>
      <c r="N469">
        <v>1448863200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 s="12">
        <f t="shared" si="44"/>
        <v>43569.208333333328</v>
      </c>
      <c r="N470">
        <v>1556600400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 s="12">
        <f t="shared" si="44"/>
        <v>42142.208333333328</v>
      </c>
      <c r="N471">
        <v>1432098000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 s="12">
        <f t="shared" si="44"/>
        <v>42716.25</v>
      </c>
      <c r="N472">
        <v>1482127200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 s="12">
        <f t="shared" si="44"/>
        <v>41031.208333333336</v>
      </c>
      <c r="N473">
        <v>1335934800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 s="12">
        <f t="shared" si="44"/>
        <v>43535.208333333328</v>
      </c>
      <c r="N474">
        <v>1556946000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 s="12">
        <f t="shared" si="44"/>
        <v>43277.208333333328</v>
      </c>
      <c r="N475">
        <v>1530075600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 s="12">
        <f t="shared" si="44"/>
        <v>41989.25</v>
      </c>
      <c r="N476">
        <v>1418796000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 s="12">
        <f t="shared" si="44"/>
        <v>41450.208333333336</v>
      </c>
      <c r="N477">
        <v>1372482000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 s="12">
        <f t="shared" si="44"/>
        <v>43322.208333333328</v>
      </c>
      <c r="N478">
        <v>1534395600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 s="12">
        <f t="shared" si="44"/>
        <v>40720.208333333336</v>
      </c>
      <c r="N479">
        <v>1311397200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 s="12">
        <f t="shared" si="44"/>
        <v>42072.208333333328</v>
      </c>
      <c r="N480">
        <v>1426914000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 s="12">
        <f t="shared" si="44"/>
        <v>42945.208333333328</v>
      </c>
      <c r="N481">
        <v>1501477200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 s="12">
        <f t="shared" si="44"/>
        <v>40248.25</v>
      </c>
      <c r="N482">
        <v>1269061200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 s="12">
        <f t="shared" si="44"/>
        <v>41913.208333333336</v>
      </c>
      <c r="N483">
        <v>1415772000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 s="12">
        <f t="shared" si="44"/>
        <v>40963.25</v>
      </c>
      <c r="N484">
        <v>1331013600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 s="12">
        <f t="shared" si="44"/>
        <v>43811.25</v>
      </c>
      <c r="N485">
        <v>1576735200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 s="12">
        <f t="shared" si="44"/>
        <v>41855.208333333336</v>
      </c>
      <c r="N486">
        <v>1411362000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 s="12">
        <f t="shared" si="44"/>
        <v>43626.208333333328</v>
      </c>
      <c r="N487">
        <v>1563685200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 s="12">
        <f t="shared" si="44"/>
        <v>43168.25</v>
      </c>
      <c r="N488">
        <v>1521867600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 s="12">
        <f t="shared" si="44"/>
        <v>42845.208333333328</v>
      </c>
      <c r="N489">
        <v>1495515600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 s="12">
        <f t="shared" si="44"/>
        <v>42403.25</v>
      </c>
      <c r="N490">
        <v>1455948000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 s="12">
        <f t="shared" si="44"/>
        <v>40406.208333333336</v>
      </c>
      <c r="N491">
        <v>1282366800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 s="12">
        <f t="shared" si="44"/>
        <v>43786.25</v>
      </c>
      <c r="N492">
        <v>1574575200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 s="12">
        <f t="shared" si="44"/>
        <v>41456.208333333336</v>
      </c>
      <c r="N493">
        <v>1374901200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 s="12">
        <f t="shared" si="44"/>
        <v>40336.208333333336</v>
      </c>
      <c r="N494">
        <v>1278910800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 s="12">
        <f t="shared" si="44"/>
        <v>43645.208333333328</v>
      </c>
      <c r="N495">
        <v>1562907600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 s="12">
        <f t="shared" si="44"/>
        <v>40990.208333333336</v>
      </c>
      <c r="N496">
        <v>1332478800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 s="12">
        <f t="shared" si="44"/>
        <v>41800.208333333336</v>
      </c>
      <c r="N497">
        <v>1402722000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 s="12">
        <f t="shared" si="44"/>
        <v>42876.208333333328</v>
      </c>
      <c r="N498">
        <v>1496811600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 s="12">
        <f t="shared" si="44"/>
        <v>42724.25</v>
      </c>
      <c r="N499">
        <v>1482213600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 s="12">
        <f t="shared" si="44"/>
        <v>42005.25</v>
      </c>
      <c r="N500">
        <v>1420264800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 s="12">
        <f t="shared" si="44"/>
        <v>42444.208333333328</v>
      </c>
      <c r="N501">
        <v>1458450000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7">
        <f t="shared" si="43"/>
        <v>0</v>
      </c>
      <c r="J502" t="s">
        <v>21</v>
      </c>
      <c r="K502" t="s">
        <v>22</v>
      </c>
      <c r="L502">
        <v>1367384400</v>
      </c>
      <c r="M502" s="12">
        <f t="shared" si="44"/>
        <v>41395.208333333336</v>
      </c>
      <c r="N502">
        <v>1369803600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 s="12">
        <f t="shared" si="44"/>
        <v>41345.208333333336</v>
      </c>
      <c r="N503">
        <v>1363237200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 s="12">
        <f t="shared" si="44"/>
        <v>41117.208333333336</v>
      </c>
      <c r="N504">
        <v>1345870800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 s="12">
        <f t="shared" si="44"/>
        <v>42186.208333333328</v>
      </c>
      <c r="N505">
        <v>1437454800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 s="12">
        <f t="shared" si="44"/>
        <v>42142.208333333328</v>
      </c>
      <c r="N506">
        <v>1432011600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 s="12">
        <f t="shared" si="44"/>
        <v>41341.25</v>
      </c>
      <c r="N507">
        <v>1366347600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 s="12">
        <f t="shared" si="44"/>
        <v>43062.25</v>
      </c>
      <c r="N508">
        <v>1512885600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 s="12">
        <f t="shared" si="44"/>
        <v>41373.208333333336</v>
      </c>
      <c r="N509">
        <v>1369717200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 s="12">
        <f t="shared" si="44"/>
        <v>43310.208333333328</v>
      </c>
      <c r="N510">
        <v>1534654800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 s="12">
        <f t="shared" si="44"/>
        <v>41034.208333333336</v>
      </c>
      <c r="N511">
        <v>1337058000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 s="12">
        <f t="shared" si="44"/>
        <v>43251.208333333328</v>
      </c>
      <c r="N512">
        <v>1529816400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 s="12">
        <f t="shared" si="44"/>
        <v>43671.208333333328</v>
      </c>
      <c r="N513">
        <v>1564894800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7">
        <f t="shared" si="43"/>
        <v>53.046025104602514</v>
      </c>
      <c r="J514" t="s">
        <v>21</v>
      </c>
      <c r="K514" t="s">
        <v>22</v>
      </c>
      <c r="L514">
        <v>1404536400</v>
      </c>
      <c r="M514" s="12">
        <f t="shared" si="44"/>
        <v>41825.208333333336</v>
      </c>
      <c r="N514">
        <v>1404622800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8">(E515/D515)*100</f>
        <v>39.277108433734945</v>
      </c>
      <c r="G515" t="s">
        <v>74</v>
      </c>
      <c r="H515">
        <v>35</v>
      </c>
      <c r="I515" s="7">
        <f t="shared" ref="I515:I578" si="49">IFERROR(E515/H515,0)</f>
        <v>93.142857142857139</v>
      </c>
      <c r="J515" t="s">
        <v>21</v>
      </c>
      <c r="K515" t="s">
        <v>22</v>
      </c>
      <c r="L515">
        <v>1284008400</v>
      </c>
      <c r="M515" s="12">
        <f t="shared" ref="M515:M578" si="50">(((L515/60)/60)/24)+DATE(1970,1,1)</f>
        <v>40430.208333333336</v>
      </c>
      <c r="N515">
        <v>1284181200</v>
      </c>
      <c r="O515" s="11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 s="12">
        <f t="shared" si="50"/>
        <v>41614.25</v>
      </c>
      <c r="N516">
        <v>1386741600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 s="12">
        <f t="shared" si="50"/>
        <v>40900.25</v>
      </c>
      <c r="N517">
        <v>1324792800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 s="12">
        <f t="shared" si="50"/>
        <v>40396.208333333336</v>
      </c>
      <c r="N518">
        <v>1284354000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 s="12">
        <f t="shared" si="50"/>
        <v>42860.208333333328</v>
      </c>
      <c r="N519">
        <v>1494392400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 s="12">
        <f t="shared" si="50"/>
        <v>43154.25</v>
      </c>
      <c r="N520">
        <v>1519538400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 s="12">
        <f t="shared" si="50"/>
        <v>42012.25</v>
      </c>
      <c r="N521">
        <v>1421906400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 s="12">
        <f t="shared" si="50"/>
        <v>43574.208333333328</v>
      </c>
      <c r="N522">
        <v>1555909200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 s="12">
        <f t="shared" si="50"/>
        <v>42605.208333333328</v>
      </c>
      <c r="N523">
        <v>1472446800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 s="12">
        <f t="shared" si="50"/>
        <v>41093.208333333336</v>
      </c>
      <c r="N524">
        <v>1342328400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 s="12">
        <f t="shared" si="50"/>
        <v>40241.25</v>
      </c>
      <c r="N525">
        <v>1268114400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 s="12">
        <f t="shared" si="50"/>
        <v>40294.208333333336</v>
      </c>
      <c r="N526">
        <v>1273381200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 s="12">
        <f t="shared" si="50"/>
        <v>40505.25</v>
      </c>
      <c r="N527">
        <v>1290837600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 s="12">
        <f t="shared" si="50"/>
        <v>42364.25</v>
      </c>
      <c r="N528">
        <v>1454306400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 s="12">
        <f t="shared" si="50"/>
        <v>42405.25</v>
      </c>
      <c r="N529">
        <v>1457762400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 s="12">
        <f t="shared" si="50"/>
        <v>41601.25</v>
      </c>
      <c r="N530">
        <v>1389074400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 s="12">
        <f t="shared" si="50"/>
        <v>41769.208333333336</v>
      </c>
      <c r="N531">
        <v>1402117200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 s="12">
        <f t="shared" si="50"/>
        <v>40421.208333333336</v>
      </c>
      <c r="N532">
        <v>1284440400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 s="12">
        <f t="shared" si="50"/>
        <v>41589.25</v>
      </c>
      <c r="N533">
        <v>1388988000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 s="12">
        <f t="shared" si="50"/>
        <v>43125.25</v>
      </c>
      <c r="N534">
        <v>1516946400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 s="12">
        <f t="shared" si="50"/>
        <v>41479.208333333336</v>
      </c>
      <c r="N535">
        <v>1377752400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 s="12">
        <f t="shared" si="50"/>
        <v>43329.208333333328</v>
      </c>
      <c r="N536">
        <v>1534568400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 s="12">
        <f t="shared" si="50"/>
        <v>43259.208333333328</v>
      </c>
      <c r="N537">
        <v>1528606800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 s="12">
        <f t="shared" si="50"/>
        <v>40414.208333333336</v>
      </c>
      <c r="N538">
        <v>1284872400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 s="12">
        <f t="shared" si="50"/>
        <v>43342.208333333328</v>
      </c>
      <c r="N539">
        <v>1537592400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 s="12">
        <f t="shared" si="50"/>
        <v>41539.208333333336</v>
      </c>
      <c r="N540">
        <v>1381208400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 s="12">
        <f t="shared" si="50"/>
        <v>43647.208333333328</v>
      </c>
      <c r="N541">
        <v>1562475600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 s="12">
        <f t="shared" si="50"/>
        <v>43225.208333333328</v>
      </c>
      <c r="N542">
        <v>1527397200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 s="12">
        <f t="shared" si="50"/>
        <v>42165.208333333328</v>
      </c>
      <c r="N543">
        <v>1436158800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 s="12">
        <f t="shared" si="50"/>
        <v>42391.25</v>
      </c>
      <c r="N544">
        <v>1456034400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 s="12">
        <f t="shared" si="50"/>
        <v>41528.208333333336</v>
      </c>
      <c r="N545">
        <v>1380171600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 s="12">
        <f t="shared" si="50"/>
        <v>42377.25</v>
      </c>
      <c r="N546">
        <v>1453356000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 s="12">
        <f t="shared" si="50"/>
        <v>43824.25</v>
      </c>
      <c r="N547">
        <v>1578981600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 s="12">
        <f t="shared" si="50"/>
        <v>43360.208333333328</v>
      </c>
      <c r="N548">
        <v>1537419600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 s="12">
        <f t="shared" si="50"/>
        <v>42029.25</v>
      </c>
      <c r="N549">
        <v>1423202400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 s="12">
        <f t="shared" si="50"/>
        <v>42461.208333333328</v>
      </c>
      <c r="N550">
        <v>1460610000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 s="12">
        <f t="shared" si="50"/>
        <v>41422.208333333336</v>
      </c>
      <c r="N551">
        <v>1370494800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 s="12">
        <f t="shared" si="50"/>
        <v>40968.25</v>
      </c>
      <c r="N552">
        <v>1332306000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 s="12">
        <f t="shared" si="50"/>
        <v>41993.25</v>
      </c>
      <c r="N553">
        <v>1422511200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 s="12">
        <f t="shared" si="50"/>
        <v>42700.25</v>
      </c>
      <c r="N554">
        <v>1480312800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 s="12">
        <f t="shared" si="50"/>
        <v>40545.25</v>
      </c>
      <c r="N555">
        <v>1294034400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 s="12">
        <f t="shared" si="50"/>
        <v>42723.25</v>
      </c>
      <c r="N556">
        <v>1482645600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 s="12">
        <f t="shared" si="50"/>
        <v>41731.208333333336</v>
      </c>
      <c r="N557">
        <v>1399093200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 s="12">
        <f t="shared" si="50"/>
        <v>40792.208333333336</v>
      </c>
      <c r="N558">
        <v>1315890000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 s="12">
        <f t="shared" si="50"/>
        <v>42279.208333333328</v>
      </c>
      <c r="N559">
        <v>1444021200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 s="12">
        <f t="shared" si="50"/>
        <v>42424.25</v>
      </c>
      <c r="N560">
        <v>1460005200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 s="12">
        <f t="shared" si="50"/>
        <v>42584.208333333328</v>
      </c>
      <c r="N561">
        <v>1470718800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 s="12">
        <f t="shared" si="50"/>
        <v>40865.25</v>
      </c>
      <c r="N562">
        <v>1325052000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 s="12">
        <f t="shared" si="50"/>
        <v>40833.208333333336</v>
      </c>
      <c r="N563">
        <v>1319000400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 s="12">
        <f t="shared" si="50"/>
        <v>43536.208333333328</v>
      </c>
      <c r="N564">
        <v>1552539600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 s="12">
        <f t="shared" si="50"/>
        <v>43417.25</v>
      </c>
      <c r="N565">
        <v>1543816800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 s="12">
        <f t="shared" si="50"/>
        <v>42078.208333333328</v>
      </c>
      <c r="N566">
        <v>1427086800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 s="12">
        <f t="shared" si="50"/>
        <v>40862.25</v>
      </c>
      <c r="N567">
        <v>1323064800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 s="12">
        <f t="shared" si="50"/>
        <v>42424.25</v>
      </c>
      <c r="N568">
        <v>1458277200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 s="12">
        <f t="shared" si="50"/>
        <v>41830.208333333336</v>
      </c>
      <c r="N569">
        <v>1405141200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 s="12">
        <f t="shared" si="50"/>
        <v>40374.208333333336</v>
      </c>
      <c r="N570">
        <v>1283058000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 s="12">
        <f t="shared" si="50"/>
        <v>40554.25</v>
      </c>
      <c r="N571">
        <v>1295762400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 s="12">
        <f t="shared" si="50"/>
        <v>41993.25</v>
      </c>
      <c r="N572">
        <v>1419573600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 s="12">
        <f t="shared" si="50"/>
        <v>42174.208333333328</v>
      </c>
      <c r="N573">
        <v>1438750800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 s="12">
        <f t="shared" si="50"/>
        <v>42275.208333333328</v>
      </c>
      <c r="N574">
        <v>1444798800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 s="12">
        <f t="shared" si="50"/>
        <v>41761.208333333336</v>
      </c>
      <c r="N575">
        <v>1399179600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 s="12">
        <f t="shared" si="50"/>
        <v>43806.25</v>
      </c>
      <c r="N576">
        <v>1576562400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 s="12">
        <f t="shared" si="50"/>
        <v>41779.208333333336</v>
      </c>
      <c r="N577">
        <v>1400821200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7">
        <f t="shared" si="49"/>
        <v>98.40625</v>
      </c>
      <c r="J578" t="s">
        <v>21</v>
      </c>
      <c r="K578" t="s">
        <v>22</v>
      </c>
      <c r="L578">
        <v>1509512400</v>
      </c>
      <c r="M578" s="12">
        <f t="shared" si="50"/>
        <v>43040.208333333328</v>
      </c>
      <c r="N578">
        <v>1510984800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4">(E579/D579)*100</f>
        <v>18.853658536585368</v>
      </c>
      <c r="G579" t="s">
        <v>74</v>
      </c>
      <c r="H579">
        <v>37</v>
      </c>
      <c r="I579" s="7">
        <f t="shared" ref="I579:I642" si="55">IFERROR(E579/H579,0)</f>
        <v>41.783783783783782</v>
      </c>
      <c r="J579" t="s">
        <v>21</v>
      </c>
      <c r="K579" t="s">
        <v>22</v>
      </c>
      <c r="L579">
        <v>1299823200</v>
      </c>
      <c r="M579" s="12">
        <f t="shared" ref="M579:M642" si="56">(((L579/60)/60)/24)+DATE(1970,1,1)</f>
        <v>40613.25</v>
      </c>
      <c r="N579">
        <v>1302066000</v>
      </c>
      <c r="O579" s="11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 s="12">
        <f t="shared" si="56"/>
        <v>40878.25</v>
      </c>
      <c r="N580">
        <v>1322978400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 s="12">
        <f t="shared" si="56"/>
        <v>40762.208333333336</v>
      </c>
      <c r="N581">
        <v>1313730000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 s="12">
        <f t="shared" si="56"/>
        <v>41696.25</v>
      </c>
      <c r="N582">
        <v>1394085600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 s="12">
        <f t="shared" si="56"/>
        <v>40662.208333333336</v>
      </c>
      <c r="N583">
        <v>1305349200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 s="12">
        <f t="shared" si="56"/>
        <v>42165.208333333328</v>
      </c>
      <c r="N584">
        <v>1434344400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 s="12">
        <f t="shared" si="56"/>
        <v>40959.25</v>
      </c>
      <c r="N585">
        <v>1331186400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 s="12">
        <f t="shared" si="56"/>
        <v>41024.208333333336</v>
      </c>
      <c r="N586">
        <v>1336539600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 s="12">
        <f t="shared" si="56"/>
        <v>40255.208333333336</v>
      </c>
      <c r="N587">
        <v>1269752400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 s="12">
        <f t="shared" si="56"/>
        <v>40499.25</v>
      </c>
      <c r="N588">
        <v>1291615200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 s="12">
        <f t="shared" si="56"/>
        <v>43484.25</v>
      </c>
      <c r="N589">
        <v>1552366800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 s="12">
        <f t="shared" si="56"/>
        <v>40262.208333333336</v>
      </c>
      <c r="N590">
        <v>1272171600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 s="12">
        <f t="shared" si="56"/>
        <v>42190.208333333328</v>
      </c>
      <c r="N591">
        <v>1436677200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 s="12">
        <f t="shared" si="56"/>
        <v>41994.25</v>
      </c>
      <c r="N592">
        <v>1420092000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 s="12">
        <f t="shared" si="56"/>
        <v>40373.208333333336</v>
      </c>
      <c r="N593">
        <v>1279947600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 s="12">
        <f t="shared" si="56"/>
        <v>41789.208333333336</v>
      </c>
      <c r="N594">
        <v>1402203600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 s="12">
        <f t="shared" si="56"/>
        <v>41724.208333333336</v>
      </c>
      <c r="N595">
        <v>1396933200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 s="12">
        <f t="shared" si="56"/>
        <v>42548.208333333328</v>
      </c>
      <c r="N596">
        <v>1467262800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 s="12">
        <f t="shared" si="56"/>
        <v>40253.208333333336</v>
      </c>
      <c r="N597">
        <v>1270530000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 s="12">
        <f t="shared" si="56"/>
        <v>42434.25</v>
      </c>
      <c r="N598">
        <v>1457762400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 s="12">
        <f t="shared" si="56"/>
        <v>43786.25</v>
      </c>
      <c r="N599">
        <v>1575525600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 s="12">
        <f t="shared" si="56"/>
        <v>40344.208333333336</v>
      </c>
      <c r="N600">
        <v>1279083600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 s="12">
        <f t="shared" si="56"/>
        <v>42047.25</v>
      </c>
      <c r="N601">
        <v>1424412000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 s="12">
        <f t="shared" si="56"/>
        <v>41485.208333333336</v>
      </c>
      <c r="N602">
        <v>1376197200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 s="12">
        <f t="shared" si="56"/>
        <v>41789.208333333336</v>
      </c>
      <c r="N603">
        <v>1402894800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 s="12">
        <f t="shared" si="56"/>
        <v>42160.208333333328</v>
      </c>
      <c r="N604">
        <v>1434430800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 s="12">
        <f t="shared" si="56"/>
        <v>43573.208333333328</v>
      </c>
      <c r="N605">
        <v>1557896400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 s="12">
        <f t="shared" si="56"/>
        <v>40565.25</v>
      </c>
      <c r="N606">
        <v>1297490400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 s="12">
        <f t="shared" si="56"/>
        <v>42280.208333333328</v>
      </c>
      <c r="N607">
        <v>1447394400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 s="12">
        <f t="shared" si="56"/>
        <v>42436.25</v>
      </c>
      <c r="N608">
        <v>1458277200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 s="12">
        <f t="shared" si="56"/>
        <v>41721.208333333336</v>
      </c>
      <c r="N609">
        <v>1395723600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 s="12">
        <f t="shared" si="56"/>
        <v>43530.25</v>
      </c>
      <c r="N610">
        <v>1552197600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 s="12">
        <f t="shared" si="56"/>
        <v>43481.25</v>
      </c>
      <c r="N611">
        <v>1549087200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 s="12">
        <f t="shared" si="56"/>
        <v>41259.25</v>
      </c>
      <c r="N612">
        <v>1356847200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 s="12">
        <f t="shared" si="56"/>
        <v>41480.208333333336</v>
      </c>
      <c r="N613">
        <v>1375765200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 s="12">
        <f t="shared" si="56"/>
        <v>40474.208333333336</v>
      </c>
      <c r="N614">
        <v>1289800800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 s="12">
        <f t="shared" si="56"/>
        <v>42973.208333333328</v>
      </c>
      <c r="N615">
        <v>1504501200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 s="12">
        <f t="shared" si="56"/>
        <v>42746.25</v>
      </c>
      <c r="N616">
        <v>1485669600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 s="12">
        <f t="shared" si="56"/>
        <v>42489.208333333328</v>
      </c>
      <c r="N617">
        <v>1462770000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 s="12">
        <f t="shared" si="56"/>
        <v>41537.208333333336</v>
      </c>
      <c r="N618">
        <v>1379739600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 s="12">
        <f t="shared" si="56"/>
        <v>41794.208333333336</v>
      </c>
      <c r="N619">
        <v>1402722000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 s="12">
        <f t="shared" si="56"/>
        <v>41396.208333333336</v>
      </c>
      <c r="N620">
        <v>1369285200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 s="12">
        <f t="shared" si="56"/>
        <v>40669.208333333336</v>
      </c>
      <c r="N621">
        <v>1304744400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 s="12">
        <f t="shared" si="56"/>
        <v>42559.208333333328</v>
      </c>
      <c r="N622">
        <v>1468299600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 s="12">
        <f t="shared" si="56"/>
        <v>42626.208333333328</v>
      </c>
      <c r="N623">
        <v>1474174800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 s="12">
        <f t="shared" si="56"/>
        <v>43205.208333333328</v>
      </c>
      <c r="N624">
        <v>1526014800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 s="12">
        <f t="shared" si="56"/>
        <v>42201.208333333328</v>
      </c>
      <c r="N625">
        <v>1437454800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 s="12">
        <f t="shared" si="56"/>
        <v>42029.25</v>
      </c>
      <c r="N626">
        <v>1422684000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 s="12">
        <f t="shared" si="56"/>
        <v>43857.25</v>
      </c>
      <c r="N627">
        <v>1581314400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 s="12">
        <f t="shared" si="56"/>
        <v>40449.208333333336</v>
      </c>
      <c r="N628">
        <v>1286427600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 s="12">
        <f t="shared" si="56"/>
        <v>40345.208333333336</v>
      </c>
      <c r="N629">
        <v>1278738000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 s="12">
        <f t="shared" si="56"/>
        <v>40455.208333333336</v>
      </c>
      <c r="N630">
        <v>1286427600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 s="12">
        <f t="shared" si="56"/>
        <v>42557.208333333328</v>
      </c>
      <c r="N631">
        <v>1467954000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 s="12">
        <f t="shared" si="56"/>
        <v>43586.208333333328</v>
      </c>
      <c r="N632">
        <v>1557637200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 s="12">
        <f t="shared" si="56"/>
        <v>43550.208333333328</v>
      </c>
      <c r="N633">
        <v>1553922000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 s="12">
        <f t="shared" si="56"/>
        <v>41945.208333333336</v>
      </c>
      <c r="N634">
        <v>1416463200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 s="12">
        <f t="shared" si="56"/>
        <v>42315.25</v>
      </c>
      <c r="N635">
        <v>1447221600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 s="12">
        <f t="shared" si="56"/>
        <v>42819.208333333328</v>
      </c>
      <c r="N636">
        <v>1491627600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 s="12">
        <f t="shared" si="56"/>
        <v>41314.25</v>
      </c>
      <c r="N637">
        <v>1363150800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 s="12">
        <f t="shared" si="56"/>
        <v>40926.25</v>
      </c>
      <c r="N638">
        <v>1330754400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 s="12">
        <f t="shared" si="56"/>
        <v>42688.25</v>
      </c>
      <c r="N639">
        <v>1479794400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 s="12">
        <f t="shared" si="56"/>
        <v>40386.208333333336</v>
      </c>
      <c r="N640">
        <v>1281243600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 s="12">
        <f t="shared" si="56"/>
        <v>43309.208333333328</v>
      </c>
      <c r="N641">
        <v>1532754000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7">
        <f t="shared" si="55"/>
        <v>76.922178988326849</v>
      </c>
      <c r="J642" t="s">
        <v>21</v>
      </c>
      <c r="K642" t="s">
        <v>22</v>
      </c>
      <c r="L642">
        <v>1453096800</v>
      </c>
      <c r="M642" s="12">
        <f t="shared" si="56"/>
        <v>42387.25</v>
      </c>
      <c r="N642">
        <v>1453356000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0">(E643/D643)*100</f>
        <v>119.96808510638297</v>
      </c>
      <c r="G643" t="s">
        <v>20</v>
      </c>
      <c r="H643">
        <v>194</v>
      </c>
      <c r="I643" s="7">
        <f t="shared" ref="I643:I706" si="61">IFERROR(E643/H643,0)</f>
        <v>58.128865979381445</v>
      </c>
      <c r="J643" t="s">
        <v>98</v>
      </c>
      <c r="K643" t="s">
        <v>99</v>
      </c>
      <c r="L643">
        <v>1487570400</v>
      </c>
      <c r="M643" s="12">
        <f t="shared" ref="M643:M706" si="62">(((L643/60)/60)/24)+DATE(1970,1,1)</f>
        <v>42786.25</v>
      </c>
      <c r="N643">
        <v>1489986000</v>
      </c>
      <c r="O643" s="11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 s="12">
        <f t="shared" si="62"/>
        <v>43451.25</v>
      </c>
      <c r="N644">
        <v>1545804000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 s="12">
        <f t="shared" si="62"/>
        <v>42795.25</v>
      </c>
      <c r="N645">
        <v>1489899600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 s="12">
        <f t="shared" si="62"/>
        <v>43452.25</v>
      </c>
      <c r="N646">
        <v>1546495200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 s="12">
        <f t="shared" si="62"/>
        <v>43369.208333333328</v>
      </c>
      <c r="N647">
        <v>1539752400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 s="12">
        <f t="shared" si="62"/>
        <v>41346.208333333336</v>
      </c>
      <c r="N648">
        <v>1364101200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 s="12">
        <f t="shared" si="62"/>
        <v>43199.208333333328</v>
      </c>
      <c r="N649">
        <v>1525323600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 s="12">
        <f t="shared" si="62"/>
        <v>42922.208333333328</v>
      </c>
      <c r="N650">
        <v>1500872400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 s="12">
        <f t="shared" si="62"/>
        <v>40471.208333333336</v>
      </c>
      <c r="N651">
        <v>1288501200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 s="12">
        <f t="shared" si="62"/>
        <v>41828.208333333336</v>
      </c>
      <c r="N652">
        <v>1407128400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 s="12">
        <f t="shared" si="62"/>
        <v>41692.25</v>
      </c>
      <c r="N653">
        <v>1394344800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 s="12">
        <f t="shared" si="62"/>
        <v>42587.208333333328</v>
      </c>
      <c r="N654">
        <v>1474088400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 s="12">
        <f t="shared" si="62"/>
        <v>42468.208333333328</v>
      </c>
      <c r="N655">
        <v>1460264400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 s="12">
        <f t="shared" si="62"/>
        <v>42240.208333333328</v>
      </c>
      <c r="N656">
        <v>1440824400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 s="12">
        <f t="shared" si="62"/>
        <v>42796.25</v>
      </c>
      <c r="N657">
        <v>1489554000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 s="12">
        <f t="shared" si="62"/>
        <v>43097.25</v>
      </c>
      <c r="N658">
        <v>1514872800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 s="12">
        <f t="shared" si="62"/>
        <v>43096.25</v>
      </c>
      <c r="N659">
        <v>1515736800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 s="12">
        <f t="shared" si="62"/>
        <v>42246.208333333328</v>
      </c>
      <c r="N660">
        <v>1442898000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 s="12">
        <f t="shared" si="62"/>
        <v>40570.25</v>
      </c>
      <c r="N661">
        <v>1296194400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 s="12">
        <f t="shared" si="62"/>
        <v>42237.208333333328</v>
      </c>
      <c r="N662">
        <v>1440910800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 s="12">
        <f t="shared" si="62"/>
        <v>40996.208333333336</v>
      </c>
      <c r="N663">
        <v>1335502800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 s="12">
        <f t="shared" si="62"/>
        <v>43443.25</v>
      </c>
      <c r="N664">
        <v>1544680800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 s="12">
        <f t="shared" si="62"/>
        <v>40458.208333333336</v>
      </c>
      <c r="N665">
        <v>1288414800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 s="12">
        <f t="shared" si="62"/>
        <v>40959.25</v>
      </c>
      <c r="N666">
        <v>1330581600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 s="12">
        <f t="shared" si="62"/>
        <v>40733.208333333336</v>
      </c>
      <c r="N667">
        <v>1311397200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 s="12">
        <f t="shared" si="62"/>
        <v>41516.208333333336</v>
      </c>
      <c r="N668">
        <v>1378357200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 s="12">
        <f t="shared" si="62"/>
        <v>41892.208333333336</v>
      </c>
      <c r="N669">
        <v>1411102800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 s="12">
        <f t="shared" si="62"/>
        <v>41122.208333333336</v>
      </c>
      <c r="N670">
        <v>1344834000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 s="12">
        <f t="shared" si="62"/>
        <v>42912.208333333328</v>
      </c>
      <c r="N671">
        <v>1499230800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 s="12">
        <f t="shared" si="62"/>
        <v>42425.25</v>
      </c>
      <c r="N672">
        <v>1457416800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 s="12">
        <f t="shared" si="62"/>
        <v>40390.208333333336</v>
      </c>
      <c r="N673">
        <v>1280898000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 s="12">
        <f t="shared" si="62"/>
        <v>43180.208333333328</v>
      </c>
      <c r="N674">
        <v>1522472400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 s="12">
        <f t="shared" si="62"/>
        <v>42475.208333333328</v>
      </c>
      <c r="N675">
        <v>1462510800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 s="12">
        <f t="shared" si="62"/>
        <v>40774.208333333336</v>
      </c>
      <c r="N676">
        <v>1317790800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 s="12">
        <f t="shared" si="62"/>
        <v>43719.208333333328</v>
      </c>
      <c r="N677">
        <v>1568782800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 s="12">
        <f t="shared" si="62"/>
        <v>41178.208333333336</v>
      </c>
      <c r="N678">
        <v>1349413200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 s="12">
        <f t="shared" si="62"/>
        <v>42561.208333333328</v>
      </c>
      <c r="N679">
        <v>1472446800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 s="12">
        <f t="shared" si="62"/>
        <v>43484.25</v>
      </c>
      <c r="N680">
        <v>1548050400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 s="12">
        <f t="shared" si="62"/>
        <v>43756.208333333328</v>
      </c>
      <c r="N681">
        <v>1571806800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 s="12">
        <f t="shared" si="62"/>
        <v>43813.25</v>
      </c>
      <c r="N682">
        <v>1576476000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 s="12">
        <f t="shared" si="62"/>
        <v>40898.25</v>
      </c>
      <c r="N683">
        <v>1324965600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 s="12">
        <f t="shared" si="62"/>
        <v>41619.25</v>
      </c>
      <c r="N684">
        <v>1387519200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 s="12">
        <f t="shared" si="62"/>
        <v>43359.208333333328</v>
      </c>
      <c r="N685">
        <v>1537246800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 s="12">
        <f t="shared" si="62"/>
        <v>40358.208333333336</v>
      </c>
      <c r="N686">
        <v>1279515600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 s="12">
        <f t="shared" si="62"/>
        <v>42239.208333333328</v>
      </c>
      <c r="N687">
        <v>1442379600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 s="12">
        <f t="shared" si="62"/>
        <v>43186.208333333328</v>
      </c>
      <c r="N688">
        <v>1523077200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 s="12">
        <f t="shared" si="62"/>
        <v>42806.25</v>
      </c>
      <c r="N689">
        <v>1489554000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 s="12">
        <f t="shared" si="62"/>
        <v>43475.25</v>
      </c>
      <c r="N690">
        <v>1548482400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 s="12">
        <f t="shared" si="62"/>
        <v>41576.208333333336</v>
      </c>
      <c r="N691">
        <v>1384063200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 s="12">
        <f t="shared" si="62"/>
        <v>40874.25</v>
      </c>
      <c r="N692">
        <v>1322892000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 s="12">
        <f t="shared" si="62"/>
        <v>41185.208333333336</v>
      </c>
      <c r="N693">
        <v>1350709200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 s="12">
        <f t="shared" si="62"/>
        <v>43655.208333333328</v>
      </c>
      <c r="N694">
        <v>1564203600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 s="12">
        <f t="shared" si="62"/>
        <v>43025.208333333328</v>
      </c>
      <c r="N695">
        <v>1509685200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 s="12">
        <f t="shared" si="62"/>
        <v>43066.25</v>
      </c>
      <c r="N696">
        <v>1514959200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 s="12">
        <f t="shared" si="62"/>
        <v>42322.25</v>
      </c>
      <c r="N697">
        <v>1448863200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 s="12">
        <f t="shared" si="62"/>
        <v>42114.208333333328</v>
      </c>
      <c r="N698">
        <v>1429592400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 s="12">
        <f t="shared" si="62"/>
        <v>43190.208333333328</v>
      </c>
      <c r="N699">
        <v>1522645200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 s="12">
        <f t="shared" si="62"/>
        <v>40871.25</v>
      </c>
      <c r="N700">
        <v>1323324000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 s="12">
        <f t="shared" si="62"/>
        <v>43641.208333333328</v>
      </c>
      <c r="N701">
        <v>1561525200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 s="12">
        <f t="shared" si="62"/>
        <v>40203.25</v>
      </c>
      <c r="N702">
        <v>1265695200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 s="12">
        <f t="shared" si="62"/>
        <v>40629.208333333336</v>
      </c>
      <c r="N703">
        <v>1301806800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 s="12">
        <f t="shared" si="62"/>
        <v>41477.208333333336</v>
      </c>
      <c r="N704">
        <v>1374901200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 s="12">
        <f t="shared" si="62"/>
        <v>41020.208333333336</v>
      </c>
      <c r="N705">
        <v>1336453200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 s="7">
        <f t="shared" si="61"/>
        <v>92.08620689655173</v>
      </c>
      <c r="J706" t="s">
        <v>21</v>
      </c>
      <c r="K706" t="s">
        <v>22</v>
      </c>
      <c r="L706">
        <v>1467608400</v>
      </c>
      <c r="M706" s="12">
        <f t="shared" si="62"/>
        <v>42555.208333333328</v>
      </c>
      <c r="N706">
        <v>1468904400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6">(E707/D707)*100</f>
        <v>99.026517383618156</v>
      </c>
      <c r="G707" t="s">
        <v>14</v>
      </c>
      <c r="H707">
        <v>2025</v>
      </c>
      <c r="I707" s="7">
        <f t="shared" ref="I707:I770" si="67">IFERROR(E707/H707,0)</f>
        <v>82.986666666666665</v>
      </c>
      <c r="J707" t="s">
        <v>40</v>
      </c>
      <c r="K707" t="s">
        <v>41</v>
      </c>
      <c r="L707">
        <v>1386741600</v>
      </c>
      <c r="M707" s="12">
        <f t="shared" ref="M707:M770" si="68">(((L707/60)/60)/24)+DATE(1970,1,1)</f>
        <v>41619.25</v>
      </c>
      <c r="N707">
        <v>1387087200</v>
      </c>
      <c r="O707" s="11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 s="12">
        <f t="shared" si="68"/>
        <v>43471.25</v>
      </c>
      <c r="N708">
        <v>1547445600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 s="12">
        <f t="shared" si="68"/>
        <v>43442.25</v>
      </c>
      <c r="N709">
        <v>1547359200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 s="12">
        <f t="shared" si="68"/>
        <v>42877.208333333328</v>
      </c>
      <c r="N710">
        <v>1496293200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 s="12">
        <f t="shared" si="68"/>
        <v>41018.208333333336</v>
      </c>
      <c r="N711">
        <v>1335416400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 s="12">
        <f t="shared" si="68"/>
        <v>43295.208333333328</v>
      </c>
      <c r="N712">
        <v>1532149200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 s="12">
        <f t="shared" si="68"/>
        <v>42393.25</v>
      </c>
      <c r="N713">
        <v>1453788000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 s="12">
        <f t="shared" si="68"/>
        <v>42559.208333333328</v>
      </c>
      <c r="N714">
        <v>1471496400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 s="12">
        <f t="shared" si="68"/>
        <v>42604.208333333328</v>
      </c>
      <c r="N715">
        <v>1472878800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 s="12">
        <f t="shared" si="68"/>
        <v>41870.208333333336</v>
      </c>
      <c r="N716">
        <v>1408510800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 s="12">
        <f t="shared" si="68"/>
        <v>40397.208333333336</v>
      </c>
      <c r="N717">
        <v>1281589200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 s="12">
        <f t="shared" si="68"/>
        <v>41465.208333333336</v>
      </c>
      <c r="N718">
        <v>1375851600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 s="12">
        <f t="shared" si="68"/>
        <v>40777.208333333336</v>
      </c>
      <c r="N719">
        <v>1315803600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 s="12">
        <f t="shared" si="68"/>
        <v>41442.208333333336</v>
      </c>
      <c r="N720">
        <v>1373691600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 s="12">
        <f t="shared" si="68"/>
        <v>41058.208333333336</v>
      </c>
      <c r="N721">
        <v>1339218000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 s="12">
        <f t="shared" si="68"/>
        <v>43152.25</v>
      </c>
      <c r="N722">
        <v>1520402400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 s="12">
        <f t="shared" si="68"/>
        <v>43194.208333333328</v>
      </c>
      <c r="N723">
        <v>1523336400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 s="12">
        <f t="shared" si="68"/>
        <v>43045.25</v>
      </c>
      <c r="N724">
        <v>1512280800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 s="12">
        <f t="shared" si="68"/>
        <v>42431.25</v>
      </c>
      <c r="N725">
        <v>1458709200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 s="12">
        <f t="shared" si="68"/>
        <v>41934.208333333336</v>
      </c>
      <c r="N726">
        <v>1414126800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 s="12">
        <f t="shared" si="68"/>
        <v>41958.25</v>
      </c>
      <c r="N727">
        <v>1416204000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 s="12">
        <f t="shared" si="68"/>
        <v>40476.208333333336</v>
      </c>
      <c r="N728">
        <v>1288501200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 s="12">
        <f t="shared" si="68"/>
        <v>43485.25</v>
      </c>
      <c r="N729">
        <v>1552971600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 s="12">
        <f t="shared" si="68"/>
        <v>42515.208333333328</v>
      </c>
      <c r="N730">
        <v>1465102800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 s="12">
        <f t="shared" si="68"/>
        <v>41309.25</v>
      </c>
      <c r="N731">
        <v>1360130400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 s="12">
        <f t="shared" si="68"/>
        <v>42147.208333333328</v>
      </c>
      <c r="N732">
        <v>1432875600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 s="12">
        <f t="shared" si="68"/>
        <v>42939.208333333328</v>
      </c>
      <c r="N733">
        <v>1500872400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 s="12">
        <f t="shared" si="68"/>
        <v>42816.208333333328</v>
      </c>
      <c r="N734">
        <v>1492146000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 s="12">
        <f t="shared" si="68"/>
        <v>41844.208333333336</v>
      </c>
      <c r="N735">
        <v>1407301200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 s="12">
        <f t="shared" si="68"/>
        <v>42763.25</v>
      </c>
      <c r="N736">
        <v>1486620000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 s="12">
        <f t="shared" si="68"/>
        <v>42459.208333333328</v>
      </c>
      <c r="N737">
        <v>1459918800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 s="12">
        <f t="shared" si="68"/>
        <v>42055.25</v>
      </c>
      <c r="N738">
        <v>1424757600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 s="12">
        <f t="shared" si="68"/>
        <v>42685.25</v>
      </c>
      <c r="N739">
        <v>1479880800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 s="12">
        <f t="shared" si="68"/>
        <v>41959.25</v>
      </c>
      <c r="N740">
        <v>1418018400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 s="12">
        <f t="shared" si="68"/>
        <v>41089.208333333336</v>
      </c>
      <c r="N741">
        <v>1341032400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 s="12">
        <f t="shared" si="68"/>
        <v>42769.25</v>
      </c>
      <c r="N742">
        <v>1486360800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 s="12">
        <f t="shared" si="68"/>
        <v>40321.208333333336</v>
      </c>
      <c r="N743">
        <v>1274677200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 s="12">
        <f t="shared" si="68"/>
        <v>40197.25</v>
      </c>
      <c r="N744">
        <v>1267509600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 s="12">
        <f t="shared" si="68"/>
        <v>42298.208333333328</v>
      </c>
      <c r="N745">
        <v>1445922000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 s="12">
        <f t="shared" si="68"/>
        <v>43322.208333333328</v>
      </c>
      <c r="N746">
        <v>1534050000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 s="12">
        <f t="shared" si="68"/>
        <v>40328.208333333336</v>
      </c>
      <c r="N747">
        <v>1277528400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 s="12">
        <f t="shared" si="68"/>
        <v>40825.208333333336</v>
      </c>
      <c r="N748">
        <v>1318568400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 s="12">
        <f t="shared" si="68"/>
        <v>40423.208333333336</v>
      </c>
      <c r="N749">
        <v>1284354000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 s="12">
        <f t="shared" si="68"/>
        <v>40238.25</v>
      </c>
      <c r="N750">
        <v>1269579600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 s="12">
        <f t="shared" si="68"/>
        <v>41920.208333333336</v>
      </c>
      <c r="N751">
        <v>1413781200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 s="12">
        <f t="shared" si="68"/>
        <v>40360.208333333336</v>
      </c>
      <c r="N752">
        <v>1280120400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 s="12">
        <f t="shared" si="68"/>
        <v>42446.208333333328</v>
      </c>
      <c r="N753">
        <v>1459486800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 s="12">
        <f t="shared" si="68"/>
        <v>40395.208333333336</v>
      </c>
      <c r="N754">
        <v>1282539600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 s="12">
        <f t="shared" si="68"/>
        <v>40321.208333333336</v>
      </c>
      <c r="N755">
        <v>1275886800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 s="12">
        <f t="shared" si="68"/>
        <v>41210.208333333336</v>
      </c>
      <c r="N756">
        <v>1355983200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 s="12">
        <f t="shared" si="68"/>
        <v>43096.25</v>
      </c>
      <c r="N757">
        <v>1515391200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 s="12">
        <f t="shared" si="68"/>
        <v>42024.25</v>
      </c>
      <c r="N758">
        <v>1422252000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 s="12">
        <f t="shared" si="68"/>
        <v>40675.208333333336</v>
      </c>
      <c r="N759">
        <v>1305522000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 s="12">
        <f t="shared" si="68"/>
        <v>41936.208333333336</v>
      </c>
      <c r="N760">
        <v>1414904400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 s="12">
        <f t="shared" si="68"/>
        <v>43136.25</v>
      </c>
      <c r="N761">
        <v>1520402400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 s="12">
        <f t="shared" si="68"/>
        <v>43678.208333333328</v>
      </c>
      <c r="N762">
        <v>1567141200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 s="12">
        <f t="shared" si="68"/>
        <v>42938.208333333328</v>
      </c>
      <c r="N763">
        <v>1501131600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 s="12">
        <f t="shared" si="68"/>
        <v>41241.25</v>
      </c>
      <c r="N764">
        <v>1355032800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 s="12">
        <f t="shared" si="68"/>
        <v>41037.208333333336</v>
      </c>
      <c r="N765">
        <v>1339477200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 s="12">
        <f t="shared" si="68"/>
        <v>40676.208333333336</v>
      </c>
      <c r="N766">
        <v>1305954000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 s="12">
        <f t="shared" si="68"/>
        <v>42840.208333333328</v>
      </c>
      <c r="N767">
        <v>1494392400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 s="12">
        <f t="shared" si="68"/>
        <v>43362.208333333328</v>
      </c>
      <c r="N768">
        <v>1537419600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 s="12">
        <f t="shared" si="68"/>
        <v>42283.208333333328</v>
      </c>
      <c r="N769">
        <v>1447999200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7">
        <f t="shared" si="67"/>
        <v>73.92</v>
      </c>
      <c r="J770" t="s">
        <v>21</v>
      </c>
      <c r="K770" t="s">
        <v>22</v>
      </c>
      <c r="L770">
        <v>1386741600</v>
      </c>
      <c r="M770" s="12">
        <f t="shared" si="68"/>
        <v>41619.25</v>
      </c>
      <c r="N770">
        <v>1388037600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2">(E771/D771)*100</f>
        <v>86.867834394904463</v>
      </c>
      <c r="G771" t="s">
        <v>14</v>
      </c>
      <c r="H771">
        <v>3410</v>
      </c>
      <c r="I771" s="7">
        <f t="shared" ref="I771:I834" si="73">IFERROR(E771/H771,0)</f>
        <v>31.995894428152493</v>
      </c>
      <c r="J771" t="s">
        <v>21</v>
      </c>
      <c r="K771" t="s">
        <v>22</v>
      </c>
      <c r="L771">
        <v>1376542800</v>
      </c>
      <c r="M771" s="12">
        <f t="shared" ref="M771:M834" si="74">(((L771/60)/60)/24)+DATE(1970,1,1)</f>
        <v>41501.208333333336</v>
      </c>
      <c r="N771">
        <v>1378789200</v>
      </c>
      <c r="O771" s="11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 s="12">
        <f t="shared" si="74"/>
        <v>41743.208333333336</v>
      </c>
      <c r="N772">
        <v>1398056400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 s="12">
        <f t="shared" si="74"/>
        <v>43491.25</v>
      </c>
      <c r="N773">
        <v>1550815200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 s="12">
        <f t="shared" si="74"/>
        <v>43505.25</v>
      </c>
      <c r="N774">
        <v>1550037600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 s="12">
        <f t="shared" si="74"/>
        <v>42838.208333333328</v>
      </c>
      <c r="N775">
        <v>1492923600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 s="12">
        <f t="shared" si="74"/>
        <v>42513.208333333328</v>
      </c>
      <c r="N776">
        <v>1467522000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 s="12">
        <f t="shared" si="74"/>
        <v>41949.25</v>
      </c>
      <c r="N777">
        <v>1416117600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 s="12">
        <f t="shared" si="74"/>
        <v>43650.208333333328</v>
      </c>
      <c r="N778">
        <v>1563771600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 s="12">
        <f t="shared" si="74"/>
        <v>40809.208333333336</v>
      </c>
      <c r="N779">
        <v>1319259600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 s="12">
        <f t="shared" si="74"/>
        <v>40768.208333333336</v>
      </c>
      <c r="N780">
        <v>1313643600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 s="12">
        <f t="shared" si="74"/>
        <v>42230.208333333328</v>
      </c>
      <c r="N781">
        <v>1440306000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 s="12">
        <f t="shared" si="74"/>
        <v>42573.208333333328</v>
      </c>
      <c r="N782">
        <v>1470805200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 s="12">
        <f t="shared" si="74"/>
        <v>40482.208333333336</v>
      </c>
      <c r="N783">
        <v>1292911200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 s="12">
        <f t="shared" si="74"/>
        <v>40603.25</v>
      </c>
      <c r="N784">
        <v>1301374800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 s="12">
        <f t="shared" si="74"/>
        <v>41625.25</v>
      </c>
      <c r="N785">
        <v>1387864800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 s="12">
        <f t="shared" si="74"/>
        <v>42435.25</v>
      </c>
      <c r="N786">
        <v>1458190800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 s="12">
        <f t="shared" si="74"/>
        <v>43582.208333333328</v>
      </c>
      <c r="N787">
        <v>1559278800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 s="12">
        <f t="shared" si="74"/>
        <v>43186.208333333328</v>
      </c>
      <c r="N788">
        <v>1522731600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 s="12">
        <f t="shared" si="74"/>
        <v>40684.208333333336</v>
      </c>
      <c r="N789">
        <v>1306731600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 s="12">
        <f t="shared" si="74"/>
        <v>41202.208333333336</v>
      </c>
      <c r="N790">
        <v>1352527200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 s="12">
        <f t="shared" si="74"/>
        <v>41786.208333333336</v>
      </c>
      <c r="N791">
        <v>1404363600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 s="12">
        <f t="shared" si="74"/>
        <v>40223.25</v>
      </c>
      <c r="N792">
        <v>1266645600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 s="12">
        <f t="shared" si="74"/>
        <v>42715.25</v>
      </c>
      <c r="N793">
        <v>1482818400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 s="12">
        <f t="shared" si="74"/>
        <v>41451.208333333336</v>
      </c>
      <c r="N794">
        <v>1374642000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 s="12">
        <f t="shared" si="74"/>
        <v>41450.208333333336</v>
      </c>
      <c r="N795">
        <v>1372482000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 s="12">
        <f t="shared" si="74"/>
        <v>43091.25</v>
      </c>
      <c r="N796">
        <v>1514959200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 s="12">
        <f t="shared" si="74"/>
        <v>42675.208333333328</v>
      </c>
      <c r="N797">
        <v>1478235600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 s="12">
        <f t="shared" si="74"/>
        <v>41859.208333333336</v>
      </c>
      <c r="N798">
        <v>1408078800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 s="12">
        <f t="shared" si="74"/>
        <v>43464.25</v>
      </c>
      <c r="N799">
        <v>1548136800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 s="12">
        <f t="shared" si="74"/>
        <v>41060.208333333336</v>
      </c>
      <c r="N800">
        <v>1340859600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 s="12">
        <f t="shared" si="74"/>
        <v>42399.25</v>
      </c>
      <c r="N801">
        <v>1454479200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 s="12">
        <f t="shared" si="74"/>
        <v>42167.208333333328</v>
      </c>
      <c r="N802">
        <v>1434430800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 s="12">
        <f t="shared" si="74"/>
        <v>43830.25</v>
      </c>
      <c r="N803">
        <v>1579672800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 s="12">
        <f t="shared" si="74"/>
        <v>43650.208333333328</v>
      </c>
      <c r="N804">
        <v>1562389200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 s="12">
        <f t="shared" si="74"/>
        <v>43492.25</v>
      </c>
      <c r="N805">
        <v>1551506400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 s="12">
        <f t="shared" si="74"/>
        <v>43102.25</v>
      </c>
      <c r="N806">
        <v>1516600800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 s="12">
        <f t="shared" si="74"/>
        <v>41958.25</v>
      </c>
      <c r="N807">
        <v>1420437600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 s="12">
        <f t="shared" si="74"/>
        <v>40973.25</v>
      </c>
      <c r="N808">
        <v>1332997200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 s="12">
        <f t="shared" si="74"/>
        <v>43753.208333333328</v>
      </c>
      <c r="N809">
        <v>1574920800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 s="12">
        <f t="shared" si="74"/>
        <v>42507.208333333328</v>
      </c>
      <c r="N810">
        <v>1464930000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 s="12">
        <f t="shared" si="74"/>
        <v>41135.208333333336</v>
      </c>
      <c r="N811">
        <v>1345006800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 s="12">
        <f t="shared" si="74"/>
        <v>43067.25</v>
      </c>
      <c r="N812">
        <v>1512712800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 s="12">
        <f t="shared" si="74"/>
        <v>42378.25</v>
      </c>
      <c r="N813">
        <v>1452492000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 s="12">
        <f t="shared" si="74"/>
        <v>43206.208333333328</v>
      </c>
      <c r="N814">
        <v>1524286800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 s="12">
        <f t="shared" si="74"/>
        <v>41148.208333333336</v>
      </c>
      <c r="N815">
        <v>1346907600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 s="12">
        <f t="shared" si="74"/>
        <v>42517.208333333328</v>
      </c>
      <c r="N816">
        <v>1464498000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 s="12">
        <f t="shared" si="74"/>
        <v>43068.25</v>
      </c>
      <c r="N817">
        <v>1514181600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 s="12">
        <f t="shared" si="74"/>
        <v>41680.25</v>
      </c>
      <c r="N818">
        <v>1392184800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 s="12">
        <f t="shared" si="74"/>
        <v>43589.208333333328</v>
      </c>
      <c r="N819">
        <v>1559365200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 s="12">
        <f t="shared" si="74"/>
        <v>43486.25</v>
      </c>
      <c r="N820">
        <v>1549173600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 s="12">
        <f t="shared" si="74"/>
        <v>41237.25</v>
      </c>
      <c r="N821">
        <v>1355032800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 s="12">
        <f t="shared" si="74"/>
        <v>43310.208333333328</v>
      </c>
      <c r="N822">
        <v>1533963600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 s="12">
        <f t="shared" si="74"/>
        <v>42794.25</v>
      </c>
      <c r="N823">
        <v>1489381200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 s="12">
        <f t="shared" si="74"/>
        <v>41698.25</v>
      </c>
      <c r="N824">
        <v>1395032400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 s="12">
        <f t="shared" si="74"/>
        <v>41892.208333333336</v>
      </c>
      <c r="N825">
        <v>1412485200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 s="12">
        <f t="shared" si="74"/>
        <v>40348.208333333336</v>
      </c>
      <c r="N826">
        <v>1279688400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 s="12">
        <f t="shared" si="74"/>
        <v>42941.208333333328</v>
      </c>
      <c r="N827">
        <v>1501995600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 s="12">
        <f t="shared" si="74"/>
        <v>40525.25</v>
      </c>
      <c r="N828">
        <v>1294639200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 s="12">
        <f t="shared" si="74"/>
        <v>40666.208333333336</v>
      </c>
      <c r="N829">
        <v>1305435600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 s="12">
        <f t="shared" si="74"/>
        <v>43340.208333333328</v>
      </c>
      <c r="N830">
        <v>1537592400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 s="12">
        <f t="shared" si="74"/>
        <v>42164.208333333328</v>
      </c>
      <c r="N831">
        <v>1435122000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 s="12">
        <f t="shared" si="74"/>
        <v>43103.25</v>
      </c>
      <c r="N832">
        <v>1520056800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 s="12">
        <f t="shared" si="74"/>
        <v>40994.208333333336</v>
      </c>
      <c r="N833">
        <v>1335675600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7">
        <f t="shared" si="73"/>
        <v>104.97764070932922</v>
      </c>
      <c r="J834" t="s">
        <v>36</v>
      </c>
      <c r="K834" t="s">
        <v>37</v>
      </c>
      <c r="L834">
        <v>1445490000</v>
      </c>
      <c r="M834" s="12">
        <f t="shared" si="74"/>
        <v>42299.208333333328</v>
      </c>
      <c r="N834">
        <v>1448431200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8">(E835/D835)*100</f>
        <v>157.69117647058823</v>
      </c>
      <c r="G835" t="s">
        <v>20</v>
      </c>
      <c r="H835">
        <v>165</v>
      </c>
      <c r="I835" s="7">
        <f t="shared" ref="I835:I898" si="79">IFERROR(E835/H835,0)</f>
        <v>64.987878787878785</v>
      </c>
      <c r="J835" t="s">
        <v>36</v>
      </c>
      <c r="K835" t="s">
        <v>37</v>
      </c>
      <c r="L835">
        <v>1297663200</v>
      </c>
      <c r="M835" s="12">
        <f t="shared" ref="M835:M898" si="80">(((L835/60)/60)/24)+DATE(1970,1,1)</f>
        <v>40588.25</v>
      </c>
      <c r="N835">
        <v>1298613600</v>
      </c>
      <c r="O835" s="11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 s="12">
        <f t="shared" si="80"/>
        <v>41448.208333333336</v>
      </c>
      <c r="N836">
        <v>1372482000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 s="12">
        <f t="shared" si="80"/>
        <v>42063.25</v>
      </c>
      <c r="N837">
        <v>1425621600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 s="12">
        <f t="shared" si="80"/>
        <v>40214.25</v>
      </c>
      <c r="N838">
        <v>1266300000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 s="12">
        <f t="shared" si="80"/>
        <v>40629.208333333336</v>
      </c>
      <c r="N839">
        <v>1305867600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 s="12">
        <f t="shared" si="80"/>
        <v>43370.208333333328</v>
      </c>
      <c r="N840">
        <v>1538802000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 s="12">
        <f t="shared" si="80"/>
        <v>41715.208333333336</v>
      </c>
      <c r="N841">
        <v>1398920400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 s="12">
        <f t="shared" si="80"/>
        <v>41836.208333333336</v>
      </c>
      <c r="N842">
        <v>1405659600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 s="12">
        <f t="shared" si="80"/>
        <v>42419.25</v>
      </c>
      <c r="N843">
        <v>1457244000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 s="12">
        <f t="shared" si="80"/>
        <v>43266.208333333328</v>
      </c>
      <c r="N844">
        <v>1529298000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 s="12">
        <f t="shared" si="80"/>
        <v>43338.208333333328</v>
      </c>
      <c r="N845">
        <v>1535778000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 s="12">
        <f t="shared" si="80"/>
        <v>40930.25</v>
      </c>
      <c r="N846">
        <v>1327471200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 s="12">
        <f t="shared" si="80"/>
        <v>43235.208333333328</v>
      </c>
      <c r="N847">
        <v>1529557200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 s="12">
        <f t="shared" si="80"/>
        <v>43302.208333333328</v>
      </c>
      <c r="N848">
        <v>1535259600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 s="12">
        <f t="shared" si="80"/>
        <v>43107.25</v>
      </c>
      <c r="N849">
        <v>1515564000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 s="12">
        <f t="shared" si="80"/>
        <v>40341.208333333336</v>
      </c>
      <c r="N850">
        <v>1277096400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 s="12">
        <f t="shared" si="80"/>
        <v>40948.25</v>
      </c>
      <c r="N851">
        <v>1329026400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 s="12">
        <f t="shared" si="80"/>
        <v>40866.25</v>
      </c>
      <c r="N852">
        <v>1322978400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 s="12">
        <f t="shared" si="80"/>
        <v>41031.208333333336</v>
      </c>
      <c r="N853">
        <v>1338786000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 s="12">
        <f t="shared" si="80"/>
        <v>40740.208333333336</v>
      </c>
      <c r="N854">
        <v>1311656400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 s="12">
        <f t="shared" si="80"/>
        <v>40714.208333333336</v>
      </c>
      <c r="N855">
        <v>1308978000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 s="12">
        <f t="shared" si="80"/>
        <v>43787.25</v>
      </c>
      <c r="N856">
        <v>1576389600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 s="12">
        <f t="shared" si="80"/>
        <v>40712.208333333336</v>
      </c>
      <c r="N857">
        <v>1311051600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 s="12">
        <f t="shared" si="80"/>
        <v>41023.208333333336</v>
      </c>
      <c r="N858">
        <v>1336712400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 s="12">
        <f t="shared" si="80"/>
        <v>40944.25</v>
      </c>
      <c r="N859">
        <v>1330408800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 s="12">
        <f t="shared" si="80"/>
        <v>43211.208333333328</v>
      </c>
      <c r="N860">
        <v>1524891600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 s="12">
        <f t="shared" si="80"/>
        <v>41334.25</v>
      </c>
      <c r="N861">
        <v>1363669200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 s="12">
        <f t="shared" si="80"/>
        <v>43515.25</v>
      </c>
      <c r="N862">
        <v>1551420000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 s="12">
        <f t="shared" si="80"/>
        <v>40258.208333333336</v>
      </c>
      <c r="N863">
        <v>1269838800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 s="12">
        <f t="shared" si="80"/>
        <v>40756.208333333336</v>
      </c>
      <c r="N864">
        <v>1312520400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 s="12">
        <f t="shared" si="80"/>
        <v>42172.208333333328</v>
      </c>
      <c r="N865">
        <v>1436504400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 s="12">
        <f t="shared" si="80"/>
        <v>42601.208333333328</v>
      </c>
      <c r="N866">
        <v>1472014800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 s="12">
        <f t="shared" si="80"/>
        <v>41897.208333333336</v>
      </c>
      <c r="N867">
        <v>1411534800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 s="12">
        <f t="shared" si="80"/>
        <v>40671.208333333336</v>
      </c>
      <c r="N868">
        <v>1304917200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 s="12">
        <f t="shared" si="80"/>
        <v>43382.208333333328</v>
      </c>
      <c r="N869">
        <v>1539579600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 s="12">
        <f t="shared" si="80"/>
        <v>41559.208333333336</v>
      </c>
      <c r="N870">
        <v>1382504400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 s="12">
        <f t="shared" si="80"/>
        <v>40350.208333333336</v>
      </c>
      <c r="N871">
        <v>1278306000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 s="12">
        <f t="shared" si="80"/>
        <v>42240.208333333328</v>
      </c>
      <c r="N872">
        <v>1442552400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 s="12">
        <f t="shared" si="80"/>
        <v>43040.208333333328</v>
      </c>
      <c r="N873">
        <v>1511071200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 s="12">
        <f t="shared" si="80"/>
        <v>43346.208333333328</v>
      </c>
      <c r="N874">
        <v>1536382800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 s="12">
        <f t="shared" si="80"/>
        <v>41647.25</v>
      </c>
      <c r="N875">
        <v>1389592800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 s="12">
        <f t="shared" si="80"/>
        <v>40291.208333333336</v>
      </c>
      <c r="N876">
        <v>1275282000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 s="12">
        <f t="shared" si="80"/>
        <v>40556.25</v>
      </c>
      <c r="N877">
        <v>1294984800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 s="12">
        <f t="shared" si="80"/>
        <v>43624.208333333328</v>
      </c>
      <c r="N878">
        <v>1562043600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 s="12">
        <f t="shared" si="80"/>
        <v>42577.208333333328</v>
      </c>
      <c r="N879">
        <v>1469595600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 s="12">
        <f t="shared" si="80"/>
        <v>43845.25</v>
      </c>
      <c r="N880">
        <v>1581141600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 s="12">
        <f t="shared" si="80"/>
        <v>42788.25</v>
      </c>
      <c r="N881">
        <v>1488520800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 s="12">
        <f t="shared" si="80"/>
        <v>43667.208333333328</v>
      </c>
      <c r="N882">
        <v>1563858000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 s="12">
        <f t="shared" si="80"/>
        <v>42194.208333333328</v>
      </c>
      <c r="N883">
        <v>1438923600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 s="12">
        <f t="shared" si="80"/>
        <v>42025.25</v>
      </c>
      <c r="N884">
        <v>1422165600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 s="12">
        <f t="shared" si="80"/>
        <v>40323.208333333336</v>
      </c>
      <c r="N885">
        <v>1277874000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 s="12">
        <f t="shared" si="80"/>
        <v>41763.208333333336</v>
      </c>
      <c r="N886">
        <v>1399352400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 s="12">
        <f t="shared" si="80"/>
        <v>40335.208333333336</v>
      </c>
      <c r="N887">
        <v>1279083600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 s="12">
        <f t="shared" si="80"/>
        <v>40416.208333333336</v>
      </c>
      <c r="N888">
        <v>1284354000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 s="12">
        <f t="shared" si="80"/>
        <v>42202.208333333328</v>
      </c>
      <c r="N889">
        <v>1441170000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 s="12">
        <f t="shared" si="80"/>
        <v>42836.208333333328</v>
      </c>
      <c r="N890">
        <v>1493528400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 s="12">
        <f t="shared" si="80"/>
        <v>41710.208333333336</v>
      </c>
      <c r="N891">
        <v>1395205200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 s="12">
        <f t="shared" si="80"/>
        <v>43640.208333333328</v>
      </c>
      <c r="N892">
        <v>1561438800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 s="12">
        <f t="shared" si="80"/>
        <v>40880.25</v>
      </c>
      <c r="N893">
        <v>1326693600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 s="12">
        <f t="shared" si="80"/>
        <v>40319.208333333336</v>
      </c>
      <c r="N894">
        <v>1277960400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 s="12">
        <f t="shared" si="80"/>
        <v>42170.208333333328</v>
      </c>
      <c r="N895">
        <v>1434690000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 s="12">
        <f t="shared" si="80"/>
        <v>41466.208333333336</v>
      </c>
      <c r="N896">
        <v>1376110800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 s="12">
        <f t="shared" si="80"/>
        <v>43134.25</v>
      </c>
      <c r="N897">
        <v>1518415200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7">
        <f t="shared" si="79"/>
        <v>105.02602739726028</v>
      </c>
      <c r="J898" t="s">
        <v>26</v>
      </c>
      <c r="K898" t="s">
        <v>27</v>
      </c>
      <c r="L898">
        <v>1310619600</v>
      </c>
      <c r="M898" s="12">
        <f t="shared" si="80"/>
        <v>40738.208333333336</v>
      </c>
      <c r="N898">
        <v>1310878800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4">(E899/D899)*100</f>
        <v>27.693181818181817</v>
      </c>
      <c r="G899" t="s">
        <v>14</v>
      </c>
      <c r="H899">
        <v>27</v>
      </c>
      <c r="I899" s="7">
        <f t="shared" ref="I899:I962" si="85">IFERROR(E899/H899,0)</f>
        <v>90.259259259259252</v>
      </c>
      <c r="J899" t="s">
        <v>21</v>
      </c>
      <c r="K899" t="s">
        <v>22</v>
      </c>
      <c r="L899">
        <v>1556427600</v>
      </c>
      <c r="M899" s="12">
        <f t="shared" ref="M899:M962" si="86">(((L899/60)/60)/24)+DATE(1970,1,1)</f>
        <v>43583.208333333328</v>
      </c>
      <c r="N899">
        <v>1556600400</v>
      </c>
      <c r="O899" s="11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 s="12">
        <f t="shared" si="86"/>
        <v>43815.25</v>
      </c>
      <c r="N900">
        <v>1576994400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 s="12">
        <f t="shared" si="86"/>
        <v>41554.208333333336</v>
      </c>
      <c r="N901">
        <v>1382677200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 s="12">
        <f t="shared" si="86"/>
        <v>41901.208333333336</v>
      </c>
      <c r="N902">
        <v>1411189200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 s="12">
        <f t="shared" si="86"/>
        <v>43298.208333333328</v>
      </c>
      <c r="N903">
        <v>1534654800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 s="12">
        <f t="shared" si="86"/>
        <v>42399.25</v>
      </c>
      <c r="N904">
        <v>1457762400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 s="12">
        <f t="shared" si="86"/>
        <v>41034.208333333336</v>
      </c>
      <c r="N905">
        <v>1337490000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 s="12">
        <f t="shared" si="86"/>
        <v>41186.208333333336</v>
      </c>
      <c r="N906">
        <v>1349672400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 s="12">
        <f t="shared" si="86"/>
        <v>41536.208333333336</v>
      </c>
      <c r="N907">
        <v>1379826000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 s="12">
        <f t="shared" si="86"/>
        <v>42868.208333333328</v>
      </c>
      <c r="N908">
        <v>1497762000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 s="12">
        <f t="shared" si="86"/>
        <v>40660.208333333336</v>
      </c>
      <c r="N909">
        <v>1304485200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 s="12">
        <f t="shared" si="86"/>
        <v>41031.208333333336</v>
      </c>
      <c r="N910">
        <v>1336885200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 s="12">
        <f t="shared" si="86"/>
        <v>43255.208333333328</v>
      </c>
      <c r="N911">
        <v>1530421200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 s="12">
        <f t="shared" si="86"/>
        <v>42026.25</v>
      </c>
      <c r="N912">
        <v>1421992800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 s="12">
        <f t="shared" si="86"/>
        <v>43717.208333333328</v>
      </c>
      <c r="N913">
        <v>1568178000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 s="12">
        <f t="shared" si="86"/>
        <v>41157.208333333336</v>
      </c>
      <c r="N914">
        <v>1347944400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 s="12">
        <f t="shared" si="86"/>
        <v>43597.208333333328</v>
      </c>
      <c r="N915">
        <v>1558760400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 s="12">
        <f t="shared" si="86"/>
        <v>41490.208333333336</v>
      </c>
      <c r="N916">
        <v>1376629200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 s="12">
        <f t="shared" si="86"/>
        <v>42976.208333333328</v>
      </c>
      <c r="N917">
        <v>1504760400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 s="12">
        <f t="shared" si="86"/>
        <v>41991.25</v>
      </c>
      <c r="N918">
        <v>1419660000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 s="12">
        <f t="shared" si="86"/>
        <v>40722.208333333336</v>
      </c>
      <c r="N919">
        <v>1311310800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 s="12">
        <f t="shared" si="86"/>
        <v>41117.208333333336</v>
      </c>
      <c r="N920">
        <v>1344315600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 s="12">
        <f t="shared" si="86"/>
        <v>43022.208333333328</v>
      </c>
      <c r="N921">
        <v>1510725600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 s="12">
        <f t="shared" si="86"/>
        <v>43503.25</v>
      </c>
      <c r="N922">
        <v>1551247200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 s="12">
        <f t="shared" si="86"/>
        <v>40951.25</v>
      </c>
      <c r="N923">
        <v>1330236000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 s="12">
        <f t="shared" si="86"/>
        <v>43443.25</v>
      </c>
      <c r="N924">
        <v>1545112800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 s="12">
        <f t="shared" si="86"/>
        <v>40373.208333333336</v>
      </c>
      <c r="N925">
        <v>1279170000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 s="12">
        <f t="shared" si="86"/>
        <v>43769.208333333328</v>
      </c>
      <c r="N926">
        <v>1573452000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 s="12">
        <f t="shared" si="86"/>
        <v>43000.208333333328</v>
      </c>
      <c r="N927">
        <v>1507093200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 s="12">
        <f t="shared" si="86"/>
        <v>42502.208333333328</v>
      </c>
      <c r="N928">
        <v>1463374800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 s="12">
        <f t="shared" si="86"/>
        <v>41102.208333333336</v>
      </c>
      <c r="N929">
        <v>1344574800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 s="12">
        <f t="shared" si="86"/>
        <v>41637.25</v>
      </c>
      <c r="N930">
        <v>1389074400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 s="12">
        <f t="shared" si="86"/>
        <v>42858.208333333328</v>
      </c>
      <c r="N931">
        <v>1494997200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 s="12">
        <f t="shared" si="86"/>
        <v>42060.25</v>
      </c>
      <c r="N932">
        <v>1425448800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 s="12">
        <f t="shared" si="86"/>
        <v>41818.208333333336</v>
      </c>
      <c r="N933">
        <v>1404104400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 s="12">
        <f t="shared" si="86"/>
        <v>41709.208333333336</v>
      </c>
      <c r="N934">
        <v>1394773200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 s="12">
        <f t="shared" si="86"/>
        <v>41372.208333333336</v>
      </c>
      <c r="N935">
        <v>1366520400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 s="12">
        <f t="shared" si="86"/>
        <v>42422.25</v>
      </c>
      <c r="N936">
        <v>1456639200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 s="12">
        <f t="shared" si="86"/>
        <v>42209.208333333328</v>
      </c>
      <c r="N937">
        <v>1438318800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 s="12">
        <f t="shared" si="86"/>
        <v>43668.208333333328</v>
      </c>
      <c r="N938">
        <v>1564030800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 s="12">
        <f t="shared" si="86"/>
        <v>42334.25</v>
      </c>
      <c r="N939">
        <v>1449295200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 s="12">
        <f t="shared" si="86"/>
        <v>43263.208333333328</v>
      </c>
      <c r="N940">
        <v>1531890000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 s="12">
        <f t="shared" si="86"/>
        <v>40670.208333333336</v>
      </c>
      <c r="N941">
        <v>1306213200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 s="12">
        <f t="shared" si="86"/>
        <v>41244.25</v>
      </c>
      <c r="N942">
        <v>1356242400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 s="12">
        <f t="shared" si="86"/>
        <v>40552.25</v>
      </c>
      <c r="N943">
        <v>1297576800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 s="12">
        <f t="shared" si="86"/>
        <v>40568.25</v>
      </c>
      <c r="N944">
        <v>1296194400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 s="12">
        <f t="shared" si="86"/>
        <v>41906.208333333336</v>
      </c>
      <c r="N945">
        <v>1414558800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 s="12">
        <f t="shared" si="86"/>
        <v>42776.25</v>
      </c>
      <c r="N946">
        <v>1488348000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 s="12">
        <f t="shared" si="86"/>
        <v>41004.208333333336</v>
      </c>
      <c r="N947">
        <v>1334898000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 s="12">
        <f t="shared" si="86"/>
        <v>40710.208333333336</v>
      </c>
      <c r="N948">
        <v>1308373200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 s="12">
        <f t="shared" si="86"/>
        <v>41908.208333333336</v>
      </c>
      <c r="N949">
        <v>1412312400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 s="12">
        <f t="shared" si="86"/>
        <v>41985.25</v>
      </c>
      <c r="N950">
        <v>1419228000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 s="12">
        <f t="shared" si="86"/>
        <v>42112.208333333328</v>
      </c>
      <c r="N951">
        <v>1430974800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 s="12">
        <f t="shared" si="86"/>
        <v>43571.208333333328</v>
      </c>
      <c r="N952">
        <v>1555822800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 s="12">
        <f t="shared" si="86"/>
        <v>42730.25</v>
      </c>
      <c r="N953">
        <v>1482818400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 s="12">
        <f t="shared" si="86"/>
        <v>42591.208333333328</v>
      </c>
      <c r="N954">
        <v>1471928400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 s="12">
        <f t="shared" si="86"/>
        <v>42358.25</v>
      </c>
      <c r="N955">
        <v>1453701600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 s="12">
        <f t="shared" si="86"/>
        <v>41174.208333333336</v>
      </c>
      <c r="N956">
        <v>1350363600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 s="12">
        <f t="shared" si="86"/>
        <v>41238.25</v>
      </c>
      <c r="N957">
        <v>1353996000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 s="12">
        <f t="shared" si="86"/>
        <v>42360.25</v>
      </c>
      <c r="N958">
        <v>1451109600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 s="12">
        <f t="shared" si="86"/>
        <v>40955.25</v>
      </c>
      <c r="N959">
        <v>1329631200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 s="12">
        <f t="shared" si="86"/>
        <v>40350.208333333336</v>
      </c>
      <c r="N960">
        <v>1278997200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 s="12">
        <f t="shared" si="86"/>
        <v>40357.208333333336</v>
      </c>
      <c r="N961">
        <v>1280120400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7">
        <f t="shared" si="85"/>
        <v>85.054545454545448</v>
      </c>
      <c r="J962" t="s">
        <v>21</v>
      </c>
      <c r="K962" t="s">
        <v>22</v>
      </c>
      <c r="L962">
        <v>1454911200</v>
      </c>
      <c r="M962" s="12">
        <f t="shared" si="86"/>
        <v>42408.25</v>
      </c>
      <c r="N962">
        <v>1458104400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0">(E963/D963)*100</f>
        <v>119.29824561403508</v>
      </c>
      <c r="G963" t="s">
        <v>20</v>
      </c>
      <c r="H963">
        <v>155</v>
      </c>
      <c r="I963" s="7">
        <f t="shared" ref="I963:I1001" si="91">IFERROR(E963/H963,0)</f>
        <v>43.87096774193548</v>
      </c>
      <c r="J963" t="s">
        <v>21</v>
      </c>
      <c r="K963" t="s">
        <v>22</v>
      </c>
      <c r="L963">
        <v>1297922400</v>
      </c>
      <c r="M963" s="12">
        <f t="shared" ref="M963:M1001" si="92">(((L963/60)/60)/24)+DATE(1970,1,1)</f>
        <v>40591.25</v>
      </c>
      <c r="N963">
        <v>1298268000</v>
      </c>
      <c r="O963" s="11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 s="12">
        <f t="shared" si="92"/>
        <v>41592.25</v>
      </c>
      <c r="N964">
        <v>1386223200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 s="12">
        <f t="shared" si="92"/>
        <v>40607.25</v>
      </c>
      <c r="N965">
        <v>1299823200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 s="12">
        <f t="shared" si="92"/>
        <v>42135.208333333328</v>
      </c>
      <c r="N966">
        <v>1431752400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 s="12">
        <f t="shared" si="92"/>
        <v>40203.25</v>
      </c>
      <c r="N967">
        <v>1267855200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 s="12">
        <f t="shared" si="92"/>
        <v>42901.208333333328</v>
      </c>
      <c r="N968">
        <v>1497675600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 s="12">
        <f t="shared" si="92"/>
        <v>41005.208333333336</v>
      </c>
      <c r="N969">
        <v>1336885200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 s="12">
        <f t="shared" si="92"/>
        <v>40544.25</v>
      </c>
      <c r="N970">
        <v>1295157600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 s="12">
        <f t="shared" si="92"/>
        <v>43821.25</v>
      </c>
      <c r="N971">
        <v>1577599200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 s="12">
        <f t="shared" si="92"/>
        <v>40672.208333333336</v>
      </c>
      <c r="N972">
        <v>1305003600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 s="12">
        <f t="shared" si="92"/>
        <v>41555.208333333336</v>
      </c>
      <c r="N973">
        <v>1381726800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 s="12">
        <f t="shared" si="92"/>
        <v>41792.208333333336</v>
      </c>
      <c r="N974">
        <v>1402462800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 s="12">
        <f t="shared" si="92"/>
        <v>40522.25</v>
      </c>
      <c r="N975">
        <v>1292133600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 s="12">
        <f t="shared" si="92"/>
        <v>41412.208333333336</v>
      </c>
      <c r="N976">
        <v>1368939600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 s="12">
        <f t="shared" si="92"/>
        <v>42337.25</v>
      </c>
      <c r="N977">
        <v>1452146400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 s="12">
        <f t="shared" si="92"/>
        <v>40571.25</v>
      </c>
      <c r="N978">
        <v>1296712800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 s="12">
        <f t="shared" si="92"/>
        <v>43138.25</v>
      </c>
      <c r="N979">
        <v>1520748000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 s="12">
        <f t="shared" si="92"/>
        <v>42686.25</v>
      </c>
      <c r="N980">
        <v>1480831200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 s="12">
        <f t="shared" si="92"/>
        <v>42078.208333333328</v>
      </c>
      <c r="N981">
        <v>1426914000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 s="12">
        <f t="shared" si="92"/>
        <v>42307.208333333328</v>
      </c>
      <c r="N982">
        <v>1446616800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 s="12">
        <f t="shared" si="92"/>
        <v>43094.25</v>
      </c>
      <c r="N983">
        <v>1517032800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 s="12">
        <f t="shared" si="92"/>
        <v>40743.208333333336</v>
      </c>
      <c r="N984">
        <v>1311224400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 s="12">
        <f t="shared" si="92"/>
        <v>43681.208333333328</v>
      </c>
      <c r="N985">
        <v>1566190800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 s="12">
        <f t="shared" si="92"/>
        <v>43716.208333333328</v>
      </c>
      <c r="N986">
        <v>1570165200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 s="12">
        <f t="shared" si="92"/>
        <v>41614.25</v>
      </c>
      <c r="N987">
        <v>1388556000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 s="12">
        <f t="shared" si="92"/>
        <v>40638.208333333336</v>
      </c>
      <c r="N988">
        <v>1303189200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 s="12">
        <f t="shared" si="92"/>
        <v>42852.208333333328</v>
      </c>
      <c r="N989">
        <v>1494478800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 s="12">
        <f t="shared" si="92"/>
        <v>42686.25</v>
      </c>
      <c r="N990">
        <v>1480744800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 s="12">
        <f t="shared" si="92"/>
        <v>43571.208333333328</v>
      </c>
      <c r="N991">
        <v>1555822800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 s="12">
        <f t="shared" si="92"/>
        <v>42432.25</v>
      </c>
      <c r="N992">
        <v>1458882000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 s="12">
        <f t="shared" si="92"/>
        <v>41907.208333333336</v>
      </c>
      <c r="N993">
        <v>1411966800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 s="12">
        <f t="shared" si="92"/>
        <v>43227.208333333328</v>
      </c>
      <c r="N994">
        <v>1526878800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 s="12">
        <f t="shared" si="92"/>
        <v>42362.25</v>
      </c>
      <c r="N995">
        <v>1452405600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 s="12">
        <f t="shared" si="92"/>
        <v>41929.208333333336</v>
      </c>
      <c r="N996">
        <v>1414040400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 s="12">
        <f t="shared" si="92"/>
        <v>43408.208333333328</v>
      </c>
      <c r="N997">
        <v>1543816800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 s="12">
        <f t="shared" si="92"/>
        <v>41276.25</v>
      </c>
      <c r="N998">
        <v>1359698400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 s="12">
        <f t="shared" si="92"/>
        <v>41659.25</v>
      </c>
      <c r="N999">
        <v>1390629600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 s="12">
        <f t="shared" si="92"/>
        <v>40220.25</v>
      </c>
      <c r="N1000">
        <v>1267077600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7">
        <f t="shared" si="91"/>
        <v>55.98841354723708</v>
      </c>
      <c r="J1001" t="s">
        <v>21</v>
      </c>
      <c r="K1001" t="s">
        <v>22</v>
      </c>
      <c r="L1001">
        <v>1467176400</v>
      </c>
      <c r="M1001" s="12">
        <f t="shared" si="92"/>
        <v>42550.208333333328</v>
      </c>
      <c r="N1001">
        <v>1467781200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:G1048576">
    <cfRule type="cellIs" dxfId="11" priority="2" operator="equal">
      <formula>$G$20</formula>
    </cfRule>
    <cfRule type="cellIs" dxfId="10" priority="3" operator="equal">
      <formula>$G$10</formula>
    </cfRule>
    <cfRule type="cellIs" dxfId="9" priority="5" operator="equal">
      <formula>$G$4</formula>
    </cfRule>
    <cfRule type="cellIs" dxfId="8" priority="7" operator="equal">
      <formula>$G$5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8" tint="-0.249977111117893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E39B-CCE8-E644-9CBE-924A662F2FA8}">
  <dimension ref="A1:F14"/>
  <sheetViews>
    <sheetView workbookViewId="0">
      <selection activeCell="G34" sqref="G3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10" width="15.5" bestFit="1" customWidth="1"/>
  </cols>
  <sheetData>
    <row r="1" spans="1:6" x14ac:dyDescent="0.2">
      <c r="A1" s="8" t="s">
        <v>6</v>
      </c>
      <c r="B1" t="s">
        <v>2052</v>
      </c>
    </row>
    <row r="3" spans="1:6" x14ac:dyDescent="0.2">
      <c r="A3" s="8" t="s">
        <v>2051</v>
      </c>
      <c r="B3" s="8" t="s">
        <v>2044</v>
      </c>
    </row>
    <row r="4" spans="1:6" x14ac:dyDescent="0.2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9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2037</v>
      </c>
      <c r="E8">
        <v>4</v>
      </c>
      <c r="F8">
        <v>4</v>
      </c>
    </row>
    <row r="9" spans="1:6" x14ac:dyDescent="0.2">
      <c r="A9" s="9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1477-C7BB-A547-9F07-8FD61167C674}">
  <dimension ref="A1:F30"/>
  <sheetViews>
    <sheetView workbookViewId="0">
      <selection activeCell="G25" sqref="G2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25" width="17" bestFit="1" customWidth="1"/>
  </cols>
  <sheetData>
    <row r="1" spans="1:6" x14ac:dyDescent="0.2">
      <c r="A1" s="8" t="s">
        <v>6</v>
      </c>
      <c r="B1" t="s">
        <v>2052</v>
      </c>
    </row>
    <row r="2" spans="1:6" x14ac:dyDescent="0.2">
      <c r="A2" s="8" t="s">
        <v>2031</v>
      </c>
      <c r="B2" t="s">
        <v>2052</v>
      </c>
    </row>
    <row r="4" spans="1:6" x14ac:dyDescent="0.2">
      <c r="A4" s="8" t="s">
        <v>2051</v>
      </c>
      <c r="B4" s="8" t="s">
        <v>2044</v>
      </c>
    </row>
    <row r="5" spans="1:6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2053</v>
      </c>
      <c r="E7">
        <v>4</v>
      </c>
      <c r="F7">
        <v>4</v>
      </c>
    </row>
    <row r="8" spans="1:6" x14ac:dyDescent="0.2">
      <c r="A8" s="9" t="s">
        <v>2046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2045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2054</v>
      </c>
      <c r="C10">
        <v>8</v>
      </c>
      <c r="E10">
        <v>10</v>
      </c>
      <c r="F10">
        <v>18</v>
      </c>
    </row>
    <row r="11" spans="1:6" x14ac:dyDescent="0.2">
      <c r="A11" s="9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2056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2057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2059</v>
      </c>
      <c r="C15">
        <v>3</v>
      </c>
      <c r="E15">
        <v>4</v>
      </c>
      <c r="F15">
        <v>7</v>
      </c>
    </row>
    <row r="16" spans="1:6" x14ac:dyDescent="0.2">
      <c r="A16" s="9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2061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2062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2063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2064</v>
      </c>
      <c r="C20">
        <v>4</v>
      </c>
      <c r="E20">
        <v>4</v>
      </c>
      <c r="F20">
        <v>8</v>
      </c>
    </row>
    <row r="21" spans="1:6" x14ac:dyDescent="0.2">
      <c r="A21" s="9" t="s">
        <v>2065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2050</v>
      </c>
      <c r="C22">
        <v>9</v>
      </c>
      <c r="E22">
        <v>5</v>
      </c>
      <c r="F22">
        <v>14</v>
      </c>
    </row>
    <row r="23" spans="1:6" x14ac:dyDescent="0.2">
      <c r="A23" s="9" t="s">
        <v>2049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2048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2066</v>
      </c>
      <c r="C25">
        <v>7</v>
      </c>
      <c r="E25">
        <v>14</v>
      </c>
      <c r="F25">
        <v>21</v>
      </c>
    </row>
    <row r="26" spans="1:6" x14ac:dyDescent="0.2">
      <c r="A26" s="9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2070</v>
      </c>
      <c r="E29">
        <v>3</v>
      </c>
      <c r="F29">
        <v>3</v>
      </c>
    </row>
    <row r="30" spans="1:6" x14ac:dyDescent="0.2">
      <c r="A30" s="9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7855-FD97-8846-924C-338DEB959D11}">
  <dimension ref="A1:E18"/>
  <sheetViews>
    <sheetView workbookViewId="0">
      <selection activeCell="A10" sqref="A1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  <col min="6" max="6" width="15.6640625" bestFit="1" customWidth="1"/>
    <col min="7" max="7" width="32.6640625" bestFit="1" customWidth="1"/>
    <col min="8" max="8" width="20.5" bestFit="1" customWidth="1"/>
    <col min="9" max="9" width="37.5" bestFit="1" customWidth="1"/>
  </cols>
  <sheetData>
    <row r="1" spans="1:5" x14ac:dyDescent="0.2">
      <c r="A1" s="8" t="s">
        <v>2031</v>
      </c>
      <c r="B1" t="s">
        <v>2052</v>
      </c>
    </row>
    <row r="2" spans="1:5" x14ac:dyDescent="0.2">
      <c r="A2" s="8" t="s">
        <v>2115</v>
      </c>
      <c r="B2" t="s">
        <v>2052</v>
      </c>
    </row>
    <row r="4" spans="1:5" x14ac:dyDescent="0.2">
      <c r="A4" s="8" t="s">
        <v>2051</v>
      </c>
      <c r="B4" s="8" t="s">
        <v>2044</v>
      </c>
    </row>
    <row r="5" spans="1:5" x14ac:dyDescent="0.2">
      <c r="A5" s="8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13" t="s">
        <v>2073</v>
      </c>
      <c r="B6" s="18">
        <v>6</v>
      </c>
      <c r="C6" s="18">
        <v>36</v>
      </c>
      <c r="D6" s="18">
        <v>49</v>
      </c>
      <c r="E6" s="18">
        <v>91</v>
      </c>
    </row>
    <row r="7" spans="1:5" x14ac:dyDescent="0.2">
      <c r="A7" s="13" t="s">
        <v>2074</v>
      </c>
      <c r="B7" s="18">
        <v>7</v>
      </c>
      <c r="C7" s="18">
        <v>28</v>
      </c>
      <c r="D7" s="18">
        <v>44</v>
      </c>
      <c r="E7" s="18">
        <v>79</v>
      </c>
    </row>
    <row r="8" spans="1:5" x14ac:dyDescent="0.2">
      <c r="A8" s="13" t="s">
        <v>2075</v>
      </c>
      <c r="B8" s="18">
        <v>4</v>
      </c>
      <c r="C8" s="18">
        <v>33</v>
      </c>
      <c r="D8" s="18">
        <v>49</v>
      </c>
      <c r="E8" s="18">
        <v>86</v>
      </c>
    </row>
    <row r="9" spans="1:5" x14ac:dyDescent="0.2">
      <c r="A9" s="13" t="s">
        <v>2076</v>
      </c>
      <c r="B9" s="18">
        <v>1</v>
      </c>
      <c r="C9" s="18">
        <v>30</v>
      </c>
      <c r="D9" s="18">
        <v>46</v>
      </c>
      <c r="E9" s="18">
        <v>77</v>
      </c>
    </row>
    <row r="10" spans="1:5" x14ac:dyDescent="0.2">
      <c r="A10" s="13" t="s">
        <v>2077</v>
      </c>
      <c r="B10" s="18">
        <v>3</v>
      </c>
      <c r="C10" s="18">
        <v>35</v>
      </c>
      <c r="D10" s="18">
        <v>46</v>
      </c>
      <c r="E10" s="18">
        <v>84</v>
      </c>
    </row>
    <row r="11" spans="1:5" x14ac:dyDescent="0.2">
      <c r="A11" s="13" t="s">
        <v>2078</v>
      </c>
      <c r="B11" s="18">
        <v>3</v>
      </c>
      <c r="C11" s="18">
        <v>28</v>
      </c>
      <c r="D11" s="18">
        <v>55</v>
      </c>
      <c r="E11" s="18">
        <v>86</v>
      </c>
    </row>
    <row r="12" spans="1:5" x14ac:dyDescent="0.2">
      <c r="A12" s="13" t="s">
        <v>2079</v>
      </c>
      <c r="B12" s="18">
        <v>4</v>
      </c>
      <c r="C12" s="18">
        <v>31</v>
      </c>
      <c r="D12" s="18">
        <v>58</v>
      </c>
      <c r="E12" s="18">
        <v>93</v>
      </c>
    </row>
    <row r="13" spans="1:5" x14ac:dyDescent="0.2">
      <c r="A13" s="13" t="s">
        <v>2080</v>
      </c>
      <c r="B13" s="18">
        <v>8</v>
      </c>
      <c r="C13" s="18">
        <v>35</v>
      </c>
      <c r="D13" s="18">
        <v>41</v>
      </c>
      <c r="E13" s="18">
        <v>84</v>
      </c>
    </row>
    <row r="14" spans="1:5" x14ac:dyDescent="0.2">
      <c r="A14" s="13" t="s">
        <v>2081</v>
      </c>
      <c r="B14" s="18">
        <v>5</v>
      </c>
      <c r="C14" s="18">
        <v>23</v>
      </c>
      <c r="D14" s="18">
        <v>45</v>
      </c>
      <c r="E14" s="18">
        <v>73</v>
      </c>
    </row>
    <row r="15" spans="1:5" x14ac:dyDescent="0.2">
      <c r="A15" s="13" t="s">
        <v>2082</v>
      </c>
      <c r="B15" s="18">
        <v>6</v>
      </c>
      <c r="C15" s="18">
        <v>26</v>
      </c>
      <c r="D15" s="18">
        <v>45</v>
      </c>
      <c r="E15" s="18">
        <v>77</v>
      </c>
    </row>
    <row r="16" spans="1:5" x14ac:dyDescent="0.2">
      <c r="A16" s="13" t="s">
        <v>2083</v>
      </c>
      <c r="B16" s="18">
        <v>3</v>
      </c>
      <c r="C16" s="18">
        <v>27</v>
      </c>
      <c r="D16" s="18">
        <v>45</v>
      </c>
      <c r="E16" s="18">
        <v>75</v>
      </c>
    </row>
    <row r="17" spans="1:5" x14ac:dyDescent="0.2">
      <c r="A17" s="13" t="s">
        <v>2084</v>
      </c>
      <c r="B17" s="18">
        <v>7</v>
      </c>
      <c r="C17" s="18">
        <v>32</v>
      </c>
      <c r="D17" s="18">
        <v>42</v>
      </c>
      <c r="E17" s="18">
        <v>81</v>
      </c>
    </row>
    <row r="18" spans="1:5" x14ac:dyDescent="0.2">
      <c r="A18" s="13" t="s">
        <v>2043</v>
      </c>
      <c r="B18" s="18">
        <v>57</v>
      </c>
      <c r="C18" s="18">
        <v>364</v>
      </c>
      <c r="D18" s="18">
        <v>565</v>
      </c>
      <c r="E18" s="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CA7B6-807C-AE4E-8AB6-367DE15F2166}">
  <dimension ref="A1:H13"/>
  <sheetViews>
    <sheetView workbookViewId="0">
      <selection activeCell="L13" sqref="L13"/>
    </sheetView>
  </sheetViews>
  <sheetFormatPr baseColWidth="10" defaultRowHeight="16" x14ac:dyDescent="0.2"/>
  <cols>
    <col min="1" max="1" width="35.33203125" customWidth="1"/>
    <col min="2" max="2" width="19.83203125" customWidth="1"/>
    <col min="3" max="3" width="17.5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83203125" bestFit="1" customWidth="1"/>
  </cols>
  <sheetData>
    <row r="1" spans="1:8" x14ac:dyDescent="0.2">
      <c r="A1" t="s">
        <v>2085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2">
      <c r="A2" t="s">
        <v>2093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">
      <c r="A3" t="s">
        <v>2094</v>
      </c>
      <c r="B3">
        <f>COUNTIFS(Crowdfunding!$D:$D,"&gt;=1000",Crowdfunding!$D:$D,"&lt;=4999",Crowdfunding!$G:$G,"successful")</f>
        <v>191</v>
      </c>
      <c r="C3">
        <f>COUNTIFS(Crowdfunding!$D:$D,"&gt;=1000",Crowdfunding!$D:$D,"&lt;=4999",Crowdfunding!$G:$G,"failed")</f>
        <v>38</v>
      </c>
      <c r="D3">
        <f>COUNTIFS(Crowdfunding!$D:$D,"&gt;=1000",Crowdfunding!$D:$D,"&lt;=4999",Crowdfunding!$G:$G,"canceled")</f>
        <v>2</v>
      </c>
      <c r="E3">
        <f>SUM(B3:D3)</f>
        <v>231</v>
      </c>
      <c r="F3" s="14">
        <f t="shared" ref="F3:F13" si="0">B3/E3</f>
        <v>0.82683982683982682</v>
      </c>
      <c r="G3" s="14">
        <f t="shared" ref="G3:G13" si="1">C3/E3</f>
        <v>0.16450216450216451</v>
      </c>
      <c r="H3" s="14">
        <f t="shared" ref="H3:H13" si="2">D3/E3</f>
        <v>8.658008658008658E-3</v>
      </c>
    </row>
    <row r="4" spans="1:8" x14ac:dyDescent="0.2">
      <c r="A4" t="s">
        <v>2095</v>
      </c>
      <c r="B4">
        <f>COUNTIFS(Crowdfunding!$D:$D,"&gt;=5000",Crowdfunding!$D:$D,"&lt;=9999",Crowdfunding!$G:$G,"successful")</f>
        <v>164</v>
      </c>
      <c r="C4">
        <f>COUNTIFS(Crowdfunding!$D:$D,"&gt;=5000",Crowdfunding!$D:$D,"&lt;=9999",Crowdfunding!$G:$G,"failed")</f>
        <v>126</v>
      </c>
      <c r="D4">
        <f>COUNTIFS(Crowdfunding!$D:$D,"&gt;=5000",Crowdfunding!$D:$D,"&lt;=9999",Crowdfunding!$G:$G,"canceled")</f>
        <v>25</v>
      </c>
      <c r="E4">
        <f t="shared" ref="E4:E13" si="3">SUM(B4:D4)</f>
        <v>315</v>
      </c>
      <c r="F4" s="14">
        <f t="shared" si="0"/>
        <v>0.52063492063492067</v>
      </c>
      <c r="G4" s="14">
        <f t="shared" si="1"/>
        <v>0.4</v>
      </c>
      <c r="H4" s="14">
        <f t="shared" si="2"/>
        <v>7.9365079365079361E-2</v>
      </c>
    </row>
    <row r="5" spans="1:8" x14ac:dyDescent="0.2">
      <c r="A5" t="s">
        <v>2096</v>
      </c>
      <c r="B5">
        <f>COUNTIFS(Crowdfunding!$D:$D,"&gt;=10000",Crowdfunding!$D:$D,"&lt;=14999",Crowdfunding!$G:$G,"successful")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>
        <f t="shared" si="3"/>
        <v>9</v>
      </c>
      <c r="F5" s="14">
        <f t="shared" si="0"/>
        <v>0.44444444444444442</v>
      </c>
      <c r="G5" s="14">
        <f t="shared" si="1"/>
        <v>0.55555555555555558</v>
      </c>
      <c r="H5" s="14">
        <f t="shared" si="2"/>
        <v>0</v>
      </c>
    </row>
    <row r="6" spans="1:8" x14ac:dyDescent="0.2">
      <c r="A6" t="s">
        <v>2097</v>
      </c>
      <c r="B6">
        <f>COUNTIFS(Crowdfunding!$D:$D,"&gt;=15000",Crowdfunding!$D:$D,"&lt;=19999",Crowdfunding!$G:$G,"successful")</f>
        <v>10</v>
      </c>
      <c r="C6">
        <f>COUNTIFS(Crowdfunding!$D:$D,"&gt;=15000",Crowdfunding!$D:$D,"&lt;=19999",Crowdfunding!$G:$G,"failed")</f>
        <v>0</v>
      </c>
      <c r="D6">
        <f>COUNTIFS(Crowdfunding!$D:$D,"&gt;=15000",Crowdfunding!$D:$D,"&lt;=19999",Crowdfunding!$G:$G,"canceled")</f>
        <v>0</v>
      </c>
      <c r="E6">
        <f t="shared" si="3"/>
        <v>10</v>
      </c>
      <c r="F6" s="14">
        <f t="shared" si="0"/>
        <v>1</v>
      </c>
      <c r="G6" s="14">
        <f t="shared" si="1"/>
        <v>0</v>
      </c>
      <c r="H6" s="14">
        <f t="shared" si="2"/>
        <v>0</v>
      </c>
    </row>
    <row r="7" spans="1:8" x14ac:dyDescent="0.2">
      <c r="A7" t="s">
        <v>2098</v>
      </c>
      <c r="B7">
        <f>COUNTIFS(Crowdfunding!$D:$D,"&gt;=5000",Crowdfunding!$D:$D,"&lt;=9999",Crowdfunding!$G:$G,"successful")</f>
        <v>164</v>
      </c>
      <c r="C7">
        <f>COUNTIFS(Crowdfunding!$D:$D,"&gt;=5000",Crowdfunding!$D:$D,"&lt;=9999",Crowdfunding!$G:$G,"failed")</f>
        <v>126</v>
      </c>
      <c r="D7">
        <f>COUNTIFS(Crowdfunding!$D:$D,"&gt;=20000",Crowdfunding!$D:$D,"&lt;=24999",Crowdfunding!$G:$G,"canceled")</f>
        <v>0</v>
      </c>
      <c r="E7">
        <f t="shared" si="3"/>
        <v>290</v>
      </c>
      <c r="F7" s="14">
        <f t="shared" si="0"/>
        <v>0.56551724137931036</v>
      </c>
      <c r="G7" s="14">
        <f t="shared" si="1"/>
        <v>0.43448275862068964</v>
      </c>
      <c r="H7" s="14">
        <f t="shared" si="2"/>
        <v>0</v>
      </c>
    </row>
    <row r="8" spans="1:8" x14ac:dyDescent="0.2">
      <c r="A8" t="s">
        <v>2099</v>
      </c>
      <c r="B8">
        <f>COUNTIFS(Crowdfunding!$D:$D,"&gt;=25000",Crowdfunding!$D:$D,"&lt;=29999",Crowdfunding!$G:$G,"successful")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>
        <f t="shared" si="3"/>
        <v>14</v>
      </c>
      <c r="F8" s="14">
        <f t="shared" si="0"/>
        <v>0.7857142857142857</v>
      </c>
      <c r="G8" s="14">
        <f t="shared" si="1"/>
        <v>0.21428571428571427</v>
      </c>
      <c r="H8" s="14">
        <f t="shared" si="2"/>
        <v>0</v>
      </c>
    </row>
    <row r="9" spans="1:8" x14ac:dyDescent="0.2">
      <c r="A9" t="s">
        <v>2100</v>
      </c>
      <c r="B9">
        <f>COUNTIFS(Crowdfunding!$D:$D,"&gt;=30000",Crowdfunding!$D:$D,"&lt;=34999",Crowdfunding!$G:$G,"successful")</f>
        <v>7</v>
      </c>
      <c r="C9">
        <f>COUNTIFS(Crowdfunding!$D:$D,"&gt;=30000",Crowdfunding!$D:$D,"&lt;=34999",Crowdfunding!$G:$G,"failed")</f>
        <v>0</v>
      </c>
      <c r="D9">
        <f>COUNTIFS(Crowdfunding!$D:$D,"&gt;=30000",Crowdfunding!$D:$D,"&lt;=34999",Crowdfunding!$G:$G,"canceled")</f>
        <v>0</v>
      </c>
      <c r="E9">
        <f t="shared" si="3"/>
        <v>7</v>
      </c>
      <c r="F9" s="14">
        <f t="shared" si="0"/>
        <v>1</v>
      </c>
      <c r="G9" s="14">
        <f t="shared" si="1"/>
        <v>0</v>
      </c>
      <c r="H9" s="14">
        <f t="shared" si="2"/>
        <v>0</v>
      </c>
    </row>
    <row r="10" spans="1:8" x14ac:dyDescent="0.2">
      <c r="A10" t="s">
        <v>2101</v>
      </c>
      <c r="B10">
        <f>COUNTIFS(Crowdfunding!$D:$D,"&gt;=35000",Crowdfunding!$D:$D,"&lt;=39999",Crowdfunding!$G:$G,"successful")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>
        <f t="shared" si="3"/>
        <v>12</v>
      </c>
      <c r="F10" s="14">
        <f t="shared" si="0"/>
        <v>0.66666666666666663</v>
      </c>
      <c r="G10" s="14">
        <f t="shared" si="1"/>
        <v>0.25</v>
      </c>
      <c r="H10" s="14">
        <f t="shared" si="2"/>
        <v>8.3333333333333329E-2</v>
      </c>
    </row>
    <row r="11" spans="1:8" x14ac:dyDescent="0.2">
      <c r="A11" t="s">
        <v>2102</v>
      </c>
      <c r="B11">
        <f>COUNTIFS(Crowdfunding!$D:$D,"&gt;=40000",Crowdfunding!$D:$D,"&lt;=44999",Crowdfunding!$G:$G,"successful")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>
        <f t="shared" si="3"/>
        <v>14</v>
      </c>
      <c r="F11" s="14">
        <f t="shared" si="0"/>
        <v>0.7857142857142857</v>
      </c>
      <c r="G11" s="14">
        <f t="shared" si="1"/>
        <v>0.21428571428571427</v>
      </c>
      <c r="H11" s="14">
        <f t="shared" si="2"/>
        <v>0</v>
      </c>
    </row>
    <row r="12" spans="1:8" x14ac:dyDescent="0.2">
      <c r="A12" t="s">
        <v>2103</v>
      </c>
      <c r="B12">
        <f>COUNTIFS(Crowdfunding!$D:$D,"&gt;=45000",Crowdfunding!$D:$D,"&lt;=49999",Crowdfunding!$G:$G,"successful")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>
        <f t="shared" si="3"/>
        <v>11</v>
      </c>
      <c r="F12" s="14">
        <f t="shared" si="0"/>
        <v>0.72727272727272729</v>
      </c>
      <c r="G12" s="14">
        <f t="shared" si="1"/>
        <v>0.27272727272727271</v>
      </c>
      <c r="H12" s="14">
        <f t="shared" si="2"/>
        <v>0</v>
      </c>
    </row>
    <row r="13" spans="1:8" x14ac:dyDescent="0.2">
      <c r="A13" t="s">
        <v>2104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3"/>
        <v>305</v>
      </c>
      <c r="F13" s="14">
        <f t="shared" si="0"/>
        <v>0.3737704918032787</v>
      </c>
      <c r="G13" s="14">
        <f t="shared" si="1"/>
        <v>0.53442622950819674</v>
      </c>
      <c r="H13" s="14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325F4-563B-6042-B871-E119F1453468}">
  <dimension ref="A1:I566"/>
  <sheetViews>
    <sheetView tabSelected="1" workbookViewId="0">
      <selection activeCell="L6" sqref="L6"/>
    </sheetView>
  </sheetViews>
  <sheetFormatPr baseColWidth="10" defaultRowHeight="16" x14ac:dyDescent="0.2"/>
  <cols>
    <col min="2" max="2" width="13.1640625" bestFit="1" customWidth="1"/>
    <col min="4" max="4" width="29.6640625" bestFit="1" customWidth="1"/>
    <col min="7" max="7" width="13.1640625" bestFit="1" customWidth="1"/>
    <col min="9" max="9" width="29.6640625" bestFit="1" customWidth="1"/>
  </cols>
  <sheetData>
    <row r="1" spans="1:9" x14ac:dyDescent="0.2">
      <c r="A1" s="15" t="s">
        <v>2105</v>
      </c>
      <c r="B1" s="15" t="s">
        <v>2106</v>
      </c>
      <c r="C1" s="15"/>
      <c r="D1" s="15" t="s">
        <v>2108</v>
      </c>
      <c r="E1" s="15"/>
      <c r="F1" s="15" t="s">
        <v>2105</v>
      </c>
      <c r="G1" s="15" t="s">
        <v>2106</v>
      </c>
      <c r="I1" s="15" t="s">
        <v>2114</v>
      </c>
    </row>
    <row r="2" spans="1:9" x14ac:dyDescent="0.2">
      <c r="A2" s="16" t="s">
        <v>20</v>
      </c>
      <c r="B2">
        <v>158</v>
      </c>
      <c r="F2" s="17" t="s">
        <v>14</v>
      </c>
      <c r="G2">
        <v>0</v>
      </c>
    </row>
    <row r="3" spans="1:9" x14ac:dyDescent="0.2">
      <c r="A3" s="16" t="s">
        <v>20</v>
      </c>
      <c r="B3">
        <v>1425</v>
      </c>
      <c r="D3" t="s">
        <v>2107</v>
      </c>
      <c r="F3" s="17" t="s">
        <v>14</v>
      </c>
      <c r="G3">
        <v>24</v>
      </c>
      <c r="I3" t="s">
        <v>2107</v>
      </c>
    </row>
    <row r="4" spans="1:9" x14ac:dyDescent="0.2">
      <c r="A4" s="16" t="s">
        <v>20</v>
      </c>
      <c r="B4">
        <v>174</v>
      </c>
      <c r="D4">
        <f>AVERAGE(B2:B566)</f>
        <v>851.14690265486729</v>
      </c>
      <c r="F4" s="17" t="s">
        <v>14</v>
      </c>
      <c r="G4">
        <v>53</v>
      </c>
      <c r="I4">
        <f>AVERAGE(G2:G365)</f>
        <v>585.61538461538464</v>
      </c>
    </row>
    <row r="5" spans="1:9" x14ac:dyDescent="0.2">
      <c r="A5" s="16" t="s">
        <v>20</v>
      </c>
      <c r="B5">
        <v>227</v>
      </c>
      <c r="D5" t="s">
        <v>2109</v>
      </c>
      <c r="F5" s="17" t="s">
        <v>14</v>
      </c>
      <c r="G5">
        <v>18</v>
      </c>
      <c r="I5" t="s">
        <v>2109</v>
      </c>
    </row>
    <row r="6" spans="1:9" x14ac:dyDescent="0.2">
      <c r="A6" s="16" t="s">
        <v>20</v>
      </c>
      <c r="B6">
        <v>220</v>
      </c>
      <c r="D6">
        <f>MEDIAN(B2:B566)</f>
        <v>201</v>
      </c>
      <c r="F6" s="17" t="s">
        <v>14</v>
      </c>
      <c r="G6">
        <v>44</v>
      </c>
      <c r="I6">
        <f>MEDIAN(G2:G566)</f>
        <v>114.5</v>
      </c>
    </row>
    <row r="7" spans="1:9" x14ac:dyDescent="0.2">
      <c r="A7" s="16" t="s">
        <v>20</v>
      </c>
      <c r="B7">
        <v>98</v>
      </c>
      <c r="D7" t="s">
        <v>2110</v>
      </c>
      <c r="F7" s="17" t="s">
        <v>14</v>
      </c>
      <c r="G7">
        <v>27</v>
      </c>
      <c r="I7" t="s">
        <v>2110</v>
      </c>
    </row>
    <row r="8" spans="1:9" x14ac:dyDescent="0.2">
      <c r="A8" s="16" t="s">
        <v>20</v>
      </c>
      <c r="B8">
        <v>100</v>
      </c>
      <c r="D8">
        <f>MIN(B2:B566)</f>
        <v>16</v>
      </c>
      <c r="F8" s="17" t="s">
        <v>14</v>
      </c>
      <c r="G8">
        <v>55</v>
      </c>
      <c r="I8">
        <f>MIN(G2:G566)</f>
        <v>0</v>
      </c>
    </row>
    <row r="9" spans="1:9" x14ac:dyDescent="0.2">
      <c r="A9" s="16" t="s">
        <v>20</v>
      </c>
      <c r="B9">
        <v>1249</v>
      </c>
      <c r="D9" t="s">
        <v>2111</v>
      </c>
      <c r="F9" s="17" t="s">
        <v>14</v>
      </c>
      <c r="G9">
        <v>200</v>
      </c>
      <c r="I9" t="s">
        <v>2111</v>
      </c>
    </row>
    <row r="10" spans="1:9" x14ac:dyDescent="0.2">
      <c r="A10" s="16" t="s">
        <v>20</v>
      </c>
      <c r="B10">
        <v>1396</v>
      </c>
      <c r="D10">
        <f>MAX(B2:B566)</f>
        <v>7295</v>
      </c>
      <c r="F10" s="17" t="s">
        <v>14</v>
      </c>
      <c r="G10">
        <v>452</v>
      </c>
      <c r="I10">
        <f>MAX(G2:G566)</f>
        <v>6080</v>
      </c>
    </row>
    <row r="11" spans="1:9" x14ac:dyDescent="0.2">
      <c r="A11" s="16" t="s">
        <v>20</v>
      </c>
      <c r="B11">
        <v>890</v>
      </c>
      <c r="D11" t="s">
        <v>2112</v>
      </c>
      <c r="F11" s="17" t="s">
        <v>14</v>
      </c>
      <c r="G11">
        <v>674</v>
      </c>
      <c r="I11" t="s">
        <v>2112</v>
      </c>
    </row>
    <row r="12" spans="1:9" x14ac:dyDescent="0.2">
      <c r="A12" s="16" t="s">
        <v>20</v>
      </c>
      <c r="B12">
        <v>142</v>
      </c>
      <c r="D12">
        <f>_xlfn.VAR.P(B2:B566)</f>
        <v>1603373.7324019109</v>
      </c>
      <c r="F12" s="17" t="s">
        <v>14</v>
      </c>
      <c r="G12">
        <v>558</v>
      </c>
      <c r="I12">
        <f>_xlfn.VAR.P(G2:G566)</f>
        <v>921574.68174133555</v>
      </c>
    </row>
    <row r="13" spans="1:9" x14ac:dyDescent="0.2">
      <c r="A13" s="16" t="s">
        <v>20</v>
      </c>
      <c r="B13">
        <v>2673</v>
      </c>
      <c r="D13" t="s">
        <v>2113</v>
      </c>
      <c r="F13" s="17" t="s">
        <v>14</v>
      </c>
      <c r="G13">
        <v>15</v>
      </c>
      <c r="I13" t="s">
        <v>2113</v>
      </c>
    </row>
    <row r="14" spans="1:9" x14ac:dyDescent="0.2">
      <c r="A14" s="16" t="s">
        <v>20</v>
      </c>
      <c r="B14">
        <v>163</v>
      </c>
      <c r="D14">
        <f>_xlfn.STDEV.P(B2:B566)</f>
        <v>1266.2439466397898</v>
      </c>
      <c r="F14" s="17" t="s">
        <v>14</v>
      </c>
      <c r="G14">
        <v>2307</v>
      </c>
      <c r="I14">
        <f>_xlfn.STDEV.P(G2:G566)</f>
        <v>959.98681331637863</v>
      </c>
    </row>
    <row r="15" spans="1:9" x14ac:dyDescent="0.2">
      <c r="A15" s="16" t="s">
        <v>20</v>
      </c>
      <c r="B15">
        <v>2220</v>
      </c>
      <c r="F15" s="17" t="s">
        <v>14</v>
      </c>
      <c r="G15">
        <v>88</v>
      </c>
    </row>
    <row r="16" spans="1:9" x14ac:dyDescent="0.2">
      <c r="A16" s="16" t="s">
        <v>20</v>
      </c>
      <c r="B16">
        <v>1606</v>
      </c>
      <c r="F16" s="17" t="s">
        <v>14</v>
      </c>
      <c r="G16">
        <v>48</v>
      </c>
    </row>
    <row r="17" spans="1:7" x14ac:dyDescent="0.2">
      <c r="A17" s="16" t="s">
        <v>20</v>
      </c>
      <c r="B17">
        <v>129</v>
      </c>
      <c r="F17" s="17" t="s">
        <v>14</v>
      </c>
      <c r="G17">
        <v>1</v>
      </c>
    </row>
    <row r="18" spans="1:7" x14ac:dyDescent="0.2">
      <c r="A18" s="16" t="s">
        <v>20</v>
      </c>
      <c r="B18">
        <v>226</v>
      </c>
      <c r="F18" s="17" t="s">
        <v>14</v>
      </c>
      <c r="G18">
        <v>1467</v>
      </c>
    </row>
    <row r="19" spans="1:7" x14ac:dyDescent="0.2">
      <c r="A19" s="16" t="s">
        <v>20</v>
      </c>
      <c r="B19">
        <v>5419</v>
      </c>
      <c r="F19" s="17" t="s">
        <v>14</v>
      </c>
      <c r="G19">
        <v>75</v>
      </c>
    </row>
    <row r="20" spans="1:7" x14ac:dyDescent="0.2">
      <c r="A20" s="16" t="s">
        <v>20</v>
      </c>
      <c r="B20">
        <v>165</v>
      </c>
      <c r="F20" s="17" t="s">
        <v>14</v>
      </c>
      <c r="G20">
        <v>120</v>
      </c>
    </row>
    <row r="21" spans="1:7" x14ac:dyDescent="0.2">
      <c r="A21" s="16" t="s">
        <v>20</v>
      </c>
      <c r="B21">
        <v>1965</v>
      </c>
      <c r="F21" s="17" t="s">
        <v>14</v>
      </c>
      <c r="G21">
        <v>2253</v>
      </c>
    </row>
    <row r="22" spans="1:7" x14ac:dyDescent="0.2">
      <c r="A22" s="16" t="s">
        <v>20</v>
      </c>
      <c r="B22">
        <v>16</v>
      </c>
      <c r="F22" s="17" t="s">
        <v>14</v>
      </c>
      <c r="G22">
        <v>5</v>
      </c>
    </row>
    <row r="23" spans="1:7" x14ac:dyDescent="0.2">
      <c r="A23" s="16" t="s">
        <v>20</v>
      </c>
      <c r="B23">
        <v>107</v>
      </c>
      <c r="F23" s="17" t="s">
        <v>14</v>
      </c>
      <c r="G23">
        <v>38</v>
      </c>
    </row>
    <row r="24" spans="1:7" x14ac:dyDescent="0.2">
      <c r="A24" s="16" t="s">
        <v>20</v>
      </c>
      <c r="B24">
        <v>134</v>
      </c>
      <c r="F24" s="17" t="s">
        <v>14</v>
      </c>
      <c r="G24">
        <v>12</v>
      </c>
    </row>
    <row r="25" spans="1:7" x14ac:dyDescent="0.2">
      <c r="A25" s="16" t="s">
        <v>20</v>
      </c>
      <c r="B25">
        <v>198</v>
      </c>
      <c r="F25" s="17" t="s">
        <v>14</v>
      </c>
      <c r="G25">
        <v>1684</v>
      </c>
    </row>
    <row r="26" spans="1:7" x14ac:dyDescent="0.2">
      <c r="A26" s="16" t="s">
        <v>20</v>
      </c>
      <c r="B26">
        <v>111</v>
      </c>
      <c r="F26" s="17" t="s">
        <v>14</v>
      </c>
      <c r="G26">
        <v>56</v>
      </c>
    </row>
    <row r="27" spans="1:7" x14ac:dyDescent="0.2">
      <c r="A27" s="16" t="s">
        <v>20</v>
      </c>
      <c r="B27">
        <v>222</v>
      </c>
      <c r="F27" s="17" t="s">
        <v>14</v>
      </c>
      <c r="G27">
        <v>838</v>
      </c>
    </row>
    <row r="28" spans="1:7" x14ac:dyDescent="0.2">
      <c r="A28" s="16" t="s">
        <v>20</v>
      </c>
      <c r="B28">
        <v>6212</v>
      </c>
      <c r="F28" s="17" t="s">
        <v>14</v>
      </c>
      <c r="G28">
        <v>1000</v>
      </c>
    </row>
    <row r="29" spans="1:7" x14ac:dyDescent="0.2">
      <c r="A29" s="16" t="s">
        <v>20</v>
      </c>
      <c r="B29">
        <v>98</v>
      </c>
      <c r="F29" s="17" t="s">
        <v>14</v>
      </c>
      <c r="G29">
        <v>1482</v>
      </c>
    </row>
    <row r="30" spans="1:7" x14ac:dyDescent="0.2">
      <c r="A30" s="16" t="s">
        <v>20</v>
      </c>
      <c r="B30">
        <v>92</v>
      </c>
      <c r="F30" s="17" t="s">
        <v>14</v>
      </c>
      <c r="G30">
        <v>106</v>
      </c>
    </row>
    <row r="31" spans="1:7" x14ac:dyDescent="0.2">
      <c r="A31" s="16" t="s">
        <v>20</v>
      </c>
      <c r="B31">
        <v>149</v>
      </c>
      <c r="F31" s="17" t="s">
        <v>14</v>
      </c>
      <c r="G31">
        <v>679</v>
      </c>
    </row>
    <row r="32" spans="1:7" x14ac:dyDescent="0.2">
      <c r="A32" s="16" t="s">
        <v>20</v>
      </c>
      <c r="B32">
        <v>2431</v>
      </c>
      <c r="F32" s="17" t="s">
        <v>14</v>
      </c>
      <c r="G32">
        <v>1220</v>
      </c>
    </row>
    <row r="33" spans="1:7" x14ac:dyDescent="0.2">
      <c r="A33" s="16" t="s">
        <v>20</v>
      </c>
      <c r="B33">
        <v>303</v>
      </c>
      <c r="F33" s="17" t="s">
        <v>14</v>
      </c>
      <c r="G33">
        <v>1</v>
      </c>
    </row>
    <row r="34" spans="1:7" x14ac:dyDescent="0.2">
      <c r="A34" s="16" t="s">
        <v>20</v>
      </c>
      <c r="B34">
        <v>209</v>
      </c>
      <c r="F34" s="17" t="s">
        <v>14</v>
      </c>
      <c r="G34">
        <v>37</v>
      </c>
    </row>
    <row r="35" spans="1:7" x14ac:dyDescent="0.2">
      <c r="A35" s="16" t="s">
        <v>20</v>
      </c>
      <c r="B35">
        <v>131</v>
      </c>
      <c r="F35" s="17" t="s">
        <v>14</v>
      </c>
      <c r="G35">
        <v>60</v>
      </c>
    </row>
    <row r="36" spans="1:7" x14ac:dyDescent="0.2">
      <c r="A36" s="16" t="s">
        <v>20</v>
      </c>
      <c r="B36">
        <v>164</v>
      </c>
      <c r="F36" s="17" t="s">
        <v>14</v>
      </c>
      <c r="G36">
        <v>296</v>
      </c>
    </row>
    <row r="37" spans="1:7" x14ac:dyDescent="0.2">
      <c r="A37" s="16" t="s">
        <v>20</v>
      </c>
      <c r="B37">
        <v>201</v>
      </c>
      <c r="F37" s="17" t="s">
        <v>14</v>
      </c>
      <c r="G37">
        <v>3304</v>
      </c>
    </row>
    <row r="38" spans="1:7" x14ac:dyDescent="0.2">
      <c r="A38" s="16" t="s">
        <v>20</v>
      </c>
      <c r="B38">
        <v>211</v>
      </c>
      <c r="F38" s="17" t="s">
        <v>14</v>
      </c>
      <c r="G38">
        <v>73</v>
      </c>
    </row>
    <row r="39" spans="1:7" x14ac:dyDescent="0.2">
      <c r="A39" s="16" t="s">
        <v>20</v>
      </c>
      <c r="B39">
        <v>128</v>
      </c>
      <c r="F39" s="17" t="s">
        <v>14</v>
      </c>
      <c r="G39">
        <v>3387</v>
      </c>
    </row>
    <row r="40" spans="1:7" x14ac:dyDescent="0.2">
      <c r="A40" s="16" t="s">
        <v>20</v>
      </c>
      <c r="B40">
        <v>1600</v>
      </c>
      <c r="F40" s="17" t="s">
        <v>14</v>
      </c>
      <c r="G40">
        <v>662</v>
      </c>
    </row>
    <row r="41" spans="1:7" x14ac:dyDescent="0.2">
      <c r="A41" s="16" t="s">
        <v>20</v>
      </c>
      <c r="B41">
        <v>249</v>
      </c>
      <c r="F41" s="17" t="s">
        <v>14</v>
      </c>
      <c r="G41">
        <v>774</v>
      </c>
    </row>
    <row r="42" spans="1:7" x14ac:dyDescent="0.2">
      <c r="A42" s="16" t="s">
        <v>20</v>
      </c>
      <c r="B42">
        <v>236</v>
      </c>
      <c r="F42" s="17" t="s">
        <v>14</v>
      </c>
      <c r="G42">
        <v>672</v>
      </c>
    </row>
    <row r="43" spans="1:7" x14ac:dyDescent="0.2">
      <c r="A43" s="16" t="s">
        <v>20</v>
      </c>
      <c r="B43">
        <v>4065</v>
      </c>
      <c r="F43" s="17" t="s">
        <v>14</v>
      </c>
      <c r="G43">
        <v>940</v>
      </c>
    </row>
    <row r="44" spans="1:7" x14ac:dyDescent="0.2">
      <c r="A44" s="16" t="s">
        <v>20</v>
      </c>
      <c r="B44">
        <v>246</v>
      </c>
      <c r="F44" s="17" t="s">
        <v>14</v>
      </c>
      <c r="G44">
        <v>117</v>
      </c>
    </row>
    <row r="45" spans="1:7" x14ac:dyDescent="0.2">
      <c r="A45" s="16" t="s">
        <v>20</v>
      </c>
      <c r="B45">
        <v>2475</v>
      </c>
      <c r="F45" s="17" t="s">
        <v>14</v>
      </c>
      <c r="G45">
        <v>115</v>
      </c>
    </row>
    <row r="46" spans="1:7" x14ac:dyDescent="0.2">
      <c r="A46" s="16" t="s">
        <v>20</v>
      </c>
      <c r="B46">
        <v>76</v>
      </c>
      <c r="F46" s="17" t="s">
        <v>14</v>
      </c>
      <c r="G46">
        <v>326</v>
      </c>
    </row>
    <row r="47" spans="1:7" x14ac:dyDescent="0.2">
      <c r="A47" s="16" t="s">
        <v>20</v>
      </c>
      <c r="B47">
        <v>54</v>
      </c>
      <c r="F47" s="17" t="s">
        <v>14</v>
      </c>
      <c r="G47">
        <v>1</v>
      </c>
    </row>
    <row r="48" spans="1:7" x14ac:dyDescent="0.2">
      <c r="A48" s="16" t="s">
        <v>20</v>
      </c>
      <c r="B48">
        <v>88</v>
      </c>
      <c r="F48" s="17" t="s">
        <v>14</v>
      </c>
      <c r="G48">
        <v>1467</v>
      </c>
    </row>
    <row r="49" spans="1:7" x14ac:dyDescent="0.2">
      <c r="A49" s="16" t="s">
        <v>20</v>
      </c>
      <c r="B49">
        <v>85</v>
      </c>
      <c r="F49" s="17" t="s">
        <v>14</v>
      </c>
      <c r="G49">
        <v>5681</v>
      </c>
    </row>
    <row r="50" spans="1:7" x14ac:dyDescent="0.2">
      <c r="A50" s="16" t="s">
        <v>20</v>
      </c>
      <c r="B50">
        <v>170</v>
      </c>
      <c r="F50" s="17" t="s">
        <v>14</v>
      </c>
      <c r="G50">
        <v>1059</v>
      </c>
    </row>
    <row r="51" spans="1:7" x14ac:dyDescent="0.2">
      <c r="A51" s="16" t="s">
        <v>20</v>
      </c>
      <c r="B51">
        <v>330</v>
      </c>
      <c r="F51" s="17" t="s">
        <v>14</v>
      </c>
      <c r="G51">
        <v>1194</v>
      </c>
    </row>
    <row r="52" spans="1:7" x14ac:dyDescent="0.2">
      <c r="A52" s="16" t="s">
        <v>20</v>
      </c>
      <c r="B52">
        <v>127</v>
      </c>
      <c r="F52" s="17" t="s">
        <v>14</v>
      </c>
      <c r="G52">
        <v>30</v>
      </c>
    </row>
    <row r="53" spans="1:7" x14ac:dyDescent="0.2">
      <c r="A53" s="16" t="s">
        <v>20</v>
      </c>
      <c r="B53">
        <v>411</v>
      </c>
      <c r="F53" s="17" t="s">
        <v>14</v>
      </c>
      <c r="G53">
        <v>75</v>
      </c>
    </row>
    <row r="54" spans="1:7" x14ac:dyDescent="0.2">
      <c r="A54" s="16" t="s">
        <v>20</v>
      </c>
      <c r="B54">
        <v>180</v>
      </c>
      <c r="F54" s="17" t="s">
        <v>14</v>
      </c>
      <c r="G54">
        <v>955</v>
      </c>
    </row>
    <row r="55" spans="1:7" x14ac:dyDescent="0.2">
      <c r="A55" s="16" t="s">
        <v>20</v>
      </c>
      <c r="B55">
        <v>374</v>
      </c>
      <c r="F55" s="17" t="s">
        <v>14</v>
      </c>
      <c r="G55">
        <v>67</v>
      </c>
    </row>
    <row r="56" spans="1:7" x14ac:dyDescent="0.2">
      <c r="A56" s="16" t="s">
        <v>20</v>
      </c>
      <c r="B56">
        <v>71</v>
      </c>
      <c r="F56" s="17" t="s">
        <v>14</v>
      </c>
      <c r="G56">
        <v>5</v>
      </c>
    </row>
    <row r="57" spans="1:7" x14ac:dyDescent="0.2">
      <c r="A57" s="16" t="s">
        <v>20</v>
      </c>
      <c r="B57">
        <v>203</v>
      </c>
      <c r="F57" s="17" t="s">
        <v>14</v>
      </c>
      <c r="G57">
        <v>26</v>
      </c>
    </row>
    <row r="58" spans="1:7" x14ac:dyDescent="0.2">
      <c r="A58" s="16" t="s">
        <v>20</v>
      </c>
      <c r="B58">
        <v>113</v>
      </c>
      <c r="F58" s="17" t="s">
        <v>14</v>
      </c>
      <c r="G58">
        <v>1130</v>
      </c>
    </row>
    <row r="59" spans="1:7" x14ac:dyDescent="0.2">
      <c r="A59" s="16" t="s">
        <v>20</v>
      </c>
      <c r="B59">
        <v>96</v>
      </c>
      <c r="F59" s="17" t="s">
        <v>14</v>
      </c>
      <c r="G59">
        <v>782</v>
      </c>
    </row>
    <row r="60" spans="1:7" x14ac:dyDescent="0.2">
      <c r="A60" s="16" t="s">
        <v>20</v>
      </c>
      <c r="B60">
        <v>498</v>
      </c>
      <c r="F60" s="17" t="s">
        <v>14</v>
      </c>
      <c r="G60">
        <v>210</v>
      </c>
    </row>
    <row r="61" spans="1:7" x14ac:dyDescent="0.2">
      <c r="A61" s="16" t="s">
        <v>20</v>
      </c>
      <c r="B61">
        <v>180</v>
      </c>
      <c r="F61" s="17" t="s">
        <v>14</v>
      </c>
      <c r="G61">
        <v>136</v>
      </c>
    </row>
    <row r="62" spans="1:7" x14ac:dyDescent="0.2">
      <c r="A62" s="16" t="s">
        <v>20</v>
      </c>
      <c r="B62">
        <v>27</v>
      </c>
      <c r="F62" s="17" t="s">
        <v>14</v>
      </c>
      <c r="G62">
        <v>86</v>
      </c>
    </row>
    <row r="63" spans="1:7" x14ac:dyDescent="0.2">
      <c r="A63" s="16" t="s">
        <v>20</v>
      </c>
      <c r="B63">
        <v>2331</v>
      </c>
      <c r="F63" s="17" t="s">
        <v>14</v>
      </c>
      <c r="G63">
        <v>19</v>
      </c>
    </row>
    <row r="64" spans="1:7" x14ac:dyDescent="0.2">
      <c r="A64" s="16" t="s">
        <v>20</v>
      </c>
      <c r="B64">
        <v>113</v>
      </c>
      <c r="F64" s="17" t="s">
        <v>14</v>
      </c>
      <c r="G64">
        <v>886</v>
      </c>
    </row>
    <row r="65" spans="1:7" x14ac:dyDescent="0.2">
      <c r="A65" s="16" t="s">
        <v>20</v>
      </c>
      <c r="B65">
        <v>164</v>
      </c>
      <c r="F65" s="17" t="s">
        <v>14</v>
      </c>
      <c r="G65">
        <v>35</v>
      </c>
    </row>
    <row r="66" spans="1:7" x14ac:dyDescent="0.2">
      <c r="A66" s="16" t="s">
        <v>20</v>
      </c>
      <c r="B66">
        <v>164</v>
      </c>
      <c r="F66" s="17" t="s">
        <v>14</v>
      </c>
      <c r="G66">
        <v>24</v>
      </c>
    </row>
    <row r="67" spans="1:7" x14ac:dyDescent="0.2">
      <c r="A67" s="16" t="s">
        <v>20</v>
      </c>
      <c r="B67">
        <v>336</v>
      </c>
      <c r="F67" s="17" t="s">
        <v>14</v>
      </c>
      <c r="G67">
        <v>86</v>
      </c>
    </row>
    <row r="68" spans="1:7" x14ac:dyDescent="0.2">
      <c r="A68" s="16" t="s">
        <v>20</v>
      </c>
      <c r="B68">
        <v>1917</v>
      </c>
      <c r="F68" s="17" t="s">
        <v>14</v>
      </c>
      <c r="G68">
        <v>243</v>
      </c>
    </row>
    <row r="69" spans="1:7" x14ac:dyDescent="0.2">
      <c r="A69" s="16" t="s">
        <v>20</v>
      </c>
      <c r="B69">
        <v>95</v>
      </c>
      <c r="F69" s="17" t="s">
        <v>14</v>
      </c>
      <c r="G69">
        <v>65</v>
      </c>
    </row>
    <row r="70" spans="1:7" x14ac:dyDescent="0.2">
      <c r="A70" s="16" t="s">
        <v>20</v>
      </c>
      <c r="B70">
        <v>147</v>
      </c>
      <c r="F70" s="17" t="s">
        <v>14</v>
      </c>
      <c r="G70">
        <v>100</v>
      </c>
    </row>
    <row r="71" spans="1:7" x14ac:dyDescent="0.2">
      <c r="A71" s="16" t="s">
        <v>20</v>
      </c>
      <c r="B71">
        <v>86</v>
      </c>
      <c r="F71" s="17" t="s">
        <v>14</v>
      </c>
      <c r="G71">
        <v>168</v>
      </c>
    </row>
    <row r="72" spans="1:7" x14ac:dyDescent="0.2">
      <c r="A72" s="16" t="s">
        <v>20</v>
      </c>
      <c r="B72">
        <v>83</v>
      </c>
      <c r="F72" s="17" t="s">
        <v>14</v>
      </c>
      <c r="G72">
        <v>13</v>
      </c>
    </row>
    <row r="73" spans="1:7" x14ac:dyDescent="0.2">
      <c r="A73" s="16" t="s">
        <v>20</v>
      </c>
      <c r="B73">
        <v>676</v>
      </c>
      <c r="F73" s="17" t="s">
        <v>14</v>
      </c>
      <c r="G73">
        <v>1</v>
      </c>
    </row>
    <row r="74" spans="1:7" x14ac:dyDescent="0.2">
      <c r="A74" s="16" t="s">
        <v>20</v>
      </c>
      <c r="B74">
        <v>361</v>
      </c>
      <c r="F74" s="17" t="s">
        <v>14</v>
      </c>
      <c r="G74">
        <v>40</v>
      </c>
    </row>
    <row r="75" spans="1:7" x14ac:dyDescent="0.2">
      <c r="A75" s="16" t="s">
        <v>20</v>
      </c>
      <c r="B75">
        <v>131</v>
      </c>
      <c r="F75" s="17" t="s">
        <v>14</v>
      </c>
      <c r="G75">
        <v>226</v>
      </c>
    </row>
    <row r="76" spans="1:7" x14ac:dyDescent="0.2">
      <c r="A76" s="16" t="s">
        <v>20</v>
      </c>
      <c r="B76">
        <v>126</v>
      </c>
      <c r="F76" s="17" t="s">
        <v>14</v>
      </c>
      <c r="G76">
        <v>1625</v>
      </c>
    </row>
    <row r="77" spans="1:7" x14ac:dyDescent="0.2">
      <c r="A77" s="16" t="s">
        <v>20</v>
      </c>
      <c r="B77">
        <v>275</v>
      </c>
      <c r="F77" s="17" t="s">
        <v>14</v>
      </c>
      <c r="G77">
        <v>143</v>
      </c>
    </row>
    <row r="78" spans="1:7" x14ac:dyDescent="0.2">
      <c r="A78" s="16" t="s">
        <v>20</v>
      </c>
      <c r="B78">
        <v>67</v>
      </c>
      <c r="F78" s="17" t="s">
        <v>14</v>
      </c>
      <c r="G78">
        <v>934</v>
      </c>
    </row>
    <row r="79" spans="1:7" x14ac:dyDescent="0.2">
      <c r="A79" s="16" t="s">
        <v>20</v>
      </c>
      <c r="B79">
        <v>154</v>
      </c>
      <c r="F79" s="17" t="s">
        <v>14</v>
      </c>
      <c r="G79">
        <v>17</v>
      </c>
    </row>
    <row r="80" spans="1:7" x14ac:dyDescent="0.2">
      <c r="A80" s="16" t="s">
        <v>20</v>
      </c>
      <c r="B80">
        <v>1782</v>
      </c>
      <c r="F80" s="17" t="s">
        <v>14</v>
      </c>
      <c r="G80">
        <v>2179</v>
      </c>
    </row>
    <row r="81" spans="1:7" x14ac:dyDescent="0.2">
      <c r="A81" s="16" t="s">
        <v>20</v>
      </c>
      <c r="B81">
        <v>903</v>
      </c>
      <c r="F81" s="17" t="s">
        <v>14</v>
      </c>
      <c r="G81">
        <v>931</v>
      </c>
    </row>
    <row r="82" spans="1:7" x14ac:dyDescent="0.2">
      <c r="A82" s="16" t="s">
        <v>20</v>
      </c>
      <c r="B82">
        <v>94</v>
      </c>
      <c r="F82" s="17" t="s">
        <v>14</v>
      </c>
      <c r="G82">
        <v>92</v>
      </c>
    </row>
    <row r="83" spans="1:7" x14ac:dyDescent="0.2">
      <c r="A83" s="16" t="s">
        <v>20</v>
      </c>
      <c r="B83">
        <v>180</v>
      </c>
      <c r="F83" s="17" t="s">
        <v>14</v>
      </c>
      <c r="G83">
        <v>57</v>
      </c>
    </row>
    <row r="84" spans="1:7" x14ac:dyDescent="0.2">
      <c r="A84" s="16" t="s">
        <v>20</v>
      </c>
      <c r="B84">
        <v>533</v>
      </c>
      <c r="F84" s="17" t="s">
        <v>14</v>
      </c>
      <c r="G84">
        <v>41</v>
      </c>
    </row>
    <row r="85" spans="1:7" x14ac:dyDescent="0.2">
      <c r="A85" s="16" t="s">
        <v>20</v>
      </c>
      <c r="B85">
        <v>2443</v>
      </c>
      <c r="F85" s="17" t="s">
        <v>14</v>
      </c>
      <c r="G85">
        <v>1</v>
      </c>
    </row>
    <row r="86" spans="1:7" x14ac:dyDescent="0.2">
      <c r="A86" s="16" t="s">
        <v>20</v>
      </c>
      <c r="B86">
        <v>89</v>
      </c>
      <c r="F86" s="17" t="s">
        <v>14</v>
      </c>
      <c r="G86">
        <v>101</v>
      </c>
    </row>
    <row r="87" spans="1:7" x14ac:dyDescent="0.2">
      <c r="A87" s="16" t="s">
        <v>20</v>
      </c>
      <c r="B87">
        <v>159</v>
      </c>
      <c r="F87" s="17" t="s">
        <v>14</v>
      </c>
      <c r="G87">
        <v>1335</v>
      </c>
    </row>
    <row r="88" spans="1:7" x14ac:dyDescent="0.2">
      <c r="A88" s="16" t="s">
        <v>20</v>
      </c>
      <c r="B88">
        <v>50</v>
      </c>
      <c r="F88" s="17" t="s">
        <v>14</v>
      </c>
      <c r="G88">
        <v>15</v>
      </c>
    </row>
    <row r="89" spans="1:7" x14ac:dyDescent="0.2">
      <c r="A89" s="16" t="s">
        <v>20</v>
      </c>
      <c r="B89">
        <v>186</v>
      </c>
      <c r="F89" s="17" t="s">
        <v>14</v>
      </c>
      <c r="G89">
        <v>454</v>
      </c>
    </row>
    <row r="90" spans="1:7" x14ac:dyDescent="0.2">
      <c r="A90" s="16" t="s">
        <v>20</v>
      </c>
      <c r="B90">
        <v>1071</v>
      </c>
      <c r="F90" s="17" t="s">
        <v>14</v>
      </c>
      <c r="G90">
        <v>3182</v>
      </c>
    </row>
    <row r="91" spans="1:7" x14ac:dyDescent="0.2">
      <c r="A91" s="16" t="s">
        <v>20</v>
      </c>
      <c r="B91">
        <v>117</v>
      </c>
      <c r="F91" s="17" t="s">
        <v>14</v>
      </c>
      <c r="G91">
        <v>15</v>
      </c>
    </row>
    <row r="92" spans="1:7" x14ac:dyDescent="0.2">
      <c r="A92" s="16" t="s">
        <v>20</v>
      </c>
      <c r="B92">
        <v>70</v>
      </c>
      <c r="F92" s="17" t="s">
        <v>14</v>
      </c>
      <c r="G92">
        <v>133</v>
      </c>
    </row>
    <row r="93" spans="1:7" x14ac:dyDescent="0.2">
      <c r="A93" s="16" t="s">
        <v>20</v>
      </c>
      <c r="B93">
        <v>135</v>
      </c>
      <c r="F93" s="17" t="s">
        <v>14</v>
      </c>
      <c r="G93">
        <v>2062</v>
      </c>
    </row>
    <row r="94" spans="1:7" x14ac:dyDescent="0.2">
      <c r="A94" s="16" t="s">
        <v>20</v>
      </c>
      <c r="B94">
        <v>768</v>
      </c>
      <c r="F94" s="17" t="s">
        <v>14</v>
      </c>
      <c r="G94">
        <v>29</v>
      </c>
    </row>
    <row r="95" spans="1:7" x14ac:dyDescent="0.2">
      <c r="A95" s="16" t="s">
        <v>20</v>
      </c>
      <c r="B95">
        <v>199</v>
      </c>
      <c r="F95" s="17" t="s">
        <v>14</v>
      </c>
      <c r="G95">
        <v>132</v>
      </c>
    </row>
    <row r="96" spans="1:7" x14ac:dyDescent="0.2">
      <c r="A96" s="16" t="s">
        <v>20</v>
      </c>
      <c r="B96">
        <v>107</v>
      </c>
      <c r="F96" s="17" t="s">
        <v>14</v>
      </c>
      <c r="G96">
        <v>137</v>
      </c>
    </row>
    <row r="97" spans="1:7" x14ac:dyDescent="0.2">
      <c r="A97" s="16" t="s">
        <v>20</v>
      </c>
      <c r="B97">
        <v>195</v>
      </c>
      <c r="F97" s="17" t="s">
        <v>14</v>
      </c>
      <c r="G97">
        <v>908</v>
      </c>
    </row>
    <row r="98" spans="1:7" x14ac:dyDescent="0.2">
      <c r="A98" s="16" t="s">
        <v>20</v>
      </c>
      <c r="B98">
        <v>3376</v>
      </c>
      <c r="F98" s="17" t="s">
        <v>14</v>
      </c>
      <c r="G98">
        <v>10</v>
      </c>
    </row>
    <row r="99" spans="1:7" x14ac:dyDescent="0.2">
      <c r="A99" s="16" t="s">
        <v>20</v>
      </c>
      <c r="B99">
        <v>41</v>
      </c>
      <c r="F99" s="17" t="s">
        <v>14</v>
      </c>
      <c r="G99">
        <v>1910</v>
      </c>
    </row>
    <row r="100" spans="1:7" x14ac:dyDescent="0.2">
      <c r="A100" s="16" t="s">
        <v>20</v>
      </c>
      <c r="B100">
        <v>1821</v>
      </c>
      <c r="F100" s="17" t="s">
        <v>14</v>
      </c>
      <c r="G100">
        <v>38</v>
      </c>
    </row>
    <row r="101" spans="1:7" x14ac:dyDescent="0.2">
      <c r="A101" s="16" t="s">
        <v>20</v>
      </c>
      <c r="B101">
        <v>164</v>
      </c>
      <c r="F101" s="17" t="s">
        <v>14</v>
      </c>
      <c r="G101">
        <v>104</v>
      </c>
    </row>
    <row r="102" spans="1:7" x14ac:dyDescent="0.2">
      <c r="A102" s="16" t="s">
        <v>20</v>
      </c>
      <c r="B102">
        <v>157</v>
      </c>
      <c r="F102" s="17" t="s">
        <v>14</v>
      </c>
      <c r="G102">
        <v>49</v>
      </c>
    </row>
    <row r="103" spans="1:7" x14ac:dyDescent="0.2">
      <c r="A103" s="16" t="s">
        <v>20</v>
      </c>
      <c r="B103">
        <v>246</v>
      </c>
      <c r="F103" s="17" t="s">
        <v>14</v>
      </c>
      <c r="G103">
        <v>1</v>
      </c>
    </row>
    <row r="104" spans="1:7" x14ac:dyDescent="0.2">
      <c r="A104" s="16" t="s">
        <v>20</v>
      </c>
      <c r="B104">
        <v>1396</v>
      </c>
      <c r="F104" s="17" t="s">
        <v>14</v>
      </c>
      <c r="G104">
        <v>245</v>
      </c>
    </row>
    <row r="105" spans="1:7" x14ac:dyDescent="0.2">
      <c r="A105" s="16" t="s">
        <v>20</v>
      </c>
      <c r="B105">
        <v>2506</v>
      </c>
      <c r="F105" s="17" t="s">
        <v>14</v>
      </c>
      <c r="G105">
        <v>32</v>
      </c>
    </row>
    <row r="106" spans="1:7" x14ac:dyDescent="0.2">
      <c r="A106" s="16" t="s">
        <v>20</v>
      </c>
      <c r="B106">
        <v>244</v>
      </c>
      <c r="F106" s="17" t="s">
        <v>14</v>
      </c>
      <c r="G106">
        <v>7</v>
      </c>
    </row>
    <row r="107" spans="1:7" x14ac:dyDescent="0.2">
      <c r="A107" s="16" t="s">
        <v>20</v>
      </c>
      <c r="B107">
        <v>146</v>
      </c>
      <c r="F107" s="17" t="s">
        <v>14</v>
      </c>
      <c r="G107">
        <v>803</v>
      </c>
    </row>
    <row r="108" spans="1:7" x14ac:dyDescent="0.2">
      <c r="A108" s="16" t="s">
        <v>20</v>
      </c>
      <c r="B108">
        <v>1267</v>
      </c>
      <c r="F108" s="17" t="s">
        <v>14</v>
      </c>
      <c r="G108">
        <v>16</v>
      </c>
    </row>
    <row r="109" spans="1:7" x14ac:dyDescent="0.2">
      <c r="A109" s="16" t="s">
        <v>20</v>
      </c>
      <c r="B109">
        <v>1561</v>
      </c>
      <c r="F109" s="17" t="s">
        <v>14</v>
      </c>
      <c r="G109">
        <v>31</v>
      </c>
    </row>
    <row r="110" spans="1:7" x14ac:dyDescent="0.2">
      <c r="A110" s="16" t="s">
        <v>20</v>
      </c>
      <c r="B110">
        <v>48</v>
      </c>
      <c r="F110" s="17" t="s">
        <v>14</v>
      </c>
      <c r="G110">
        <v>108</v>
      </c>
    </row>
    <row r="111" spans="1:7" x14ac:dyDescent="0.2">
      <c r="A111" s="16" t="s">
        <v>20</v>
      </c>
      <c r="B111">
        <v>2739</v>
      </c>
      <c r="F111" s="17" t="s">
        <v>14</v>
      </c>
      <c r="G111">
        <v>30</v>
      </c>
    </row>
    <row r="112" spans="1:7" x14ac:dyDescent="0.2">
      <c r="A112" s="16" t="s">
        <v>20</v>
      </c>
      <c r="B112">
        <v>3537</v>
      </c>
      <c r="F112" s="17" t="s">
        <v>14</v>
      </c>
      <c r="G112">
        <v>17</v>
      </c>
    </row>
    <row r="113" spans="1:7" x14ac:dyDescent="0.2">
      <c r="A113" s="16" t="s">
        <v>20</v>
      </c>
      <c r="B113">
        <v>2107</v>
      </c>
      <c r="F113" s="17" t="s">
        <v>14</v>
      </c>
      <c r="G113">
        <v>80</v>
      </c>
    </row>
    <row r="114" spans="1:7" x14ac:dyDescent="0.2">
      <c r="A114" s="16" t="s">
        <v>20</v>
      </c>
      <c r="B114">
        <v>3318</v>
      </c>
      <c r="F114" s="17" t="s">
        <v>14</v>
      </c>
      <c r="G114">
        <v>2468</v>
      </c>
    </row>
    <row r="115" spans="1:7" x14ac:dyDescent="0.2">
      <c r="A115" s="16" t="s">
        <v>20</v>
      </c>
      <c r="B115">
        <v>340</v>
      </c>
      <c r="F115" s="17" t="s">
        <v>14</v>
      </c>
      <c r="G115">
        <v>26</v>
      </c>
    </row>
    <row r="116" spans="1:7" x14ac:dyDescent="0.2">
      <c r="A116" s="16" t="s">
        <v>20</v>
      </c>
      <c r="B116">
        <v>1442</v>
      </c>
      <c r="F116" s="17" t="s">
        <v>14</v>
      </c>
      <c r="G116">
        <v>73</v>
      </c>
    </row>
    <row r="117" spans="1:7" x14ac:dyDescent="0.2">
      <c r="A117" s="16" t="s">
        <v>20</v>
      </c>
      <c r="B117">
        <v>126</v>
      </c>
      <c r="F117" s="17" t="s">
        <v>14</v>
      </c>
      <c r="G117">
        <v>128</v>
      </c>
    </row>
    <row r="118" spans="1:7" x14ac:dyDescent="0.2">
      <c r="A118" s="16" t="s">
        <v>20</v>
      </c>
      <c r="B118">
        <v>524</v>
      </c>
      <c r="F118" s="17" t="s">
        <v>14</v>
      </c>
      <c r="G118">
        <v>33</v>
      </c>
    </row>
    <row r="119" spans="1:7" x14ac:dyDescent="0.2">
      <c r="A119" s="16" t="s">
        <v>20</v>
      </c>
      <c r="B119">
        <v>1989</v>
      </c>
      <c r="F119" s="17" t="s">
        <v>14</v>
      </c>
      <c r="G119">
        <v>1072</v>
      </c>
    </row>
    <row r="120" spans="1:7" x14ac:dyDescent="0.2">
      <c r="A120" s="16" t="s">
        <v>20</v>
      </c>
      <c r="B120">
        <v>157</v>
      </c>
      <c r="F120" s="17" t="s">
        <v>14</v>
      </c>
      <c r="G120">
        <v>393</v>
      </c>
    </row>
    <row r="121" spans="1:7" x14ac:dyDescent="0.2">
      <c r="A121" s="16" t="s">
        <v>20</v>
      </c>
      <c r="B121">
        <v>4498</v>
      </c>
      <c r="F121" s="17" t="s">
        <v>14</v>
      </c>
      <c r="G121">
        <v>1257</v>
      </c>
    </row>
    <row r="122" spans="1:7" x14ac:dyDescent="0.2">
      <c r="A122" s="16" t="s">
        <v>20</v>
      </c>
      <c r="B122">
        <v>80</v>
      </c>
      <c r="F122" s="17" t="s">
        <v>14</v>
      </c>
      <c r="G122">
        <v>328</v>
      </c>
    </row>
    <row r="123" spans="1:7" x14ac:dyDescent="0.2">
      <c r="A123" s="16" t="s">
        <v>20</v>
      </c>
      <c r="B123">
        <v>43</v>
      </c>
      <c r="F123" s="17" t="s">
        <v>14</v>
      </c>
      <c r="G123">
        <v>147</v>
      </c>
    </row>
    <row r="124" spans="1:7" x14ac:dyDescent="0.2">
      <c r="A124" s="16" t="s">
        <v>20</v>
      </c>
      <c r="B124">
        <v>2053</v>
      </c>
      <c r="F124" s="17" t="s">
        <v>14</v>
      </c>
      <c r="G124">
        <v>830</v>
      </c>
    </row>
    <row r="125" spans="1:7" x14ac:dyDescent="0.2">
      <c r="A125" s="16" t="s">
        <v>20</v>
      </c>
      <c r="B125">
        <v>168</v>
      </c>
      <c r="F125" s="17" t="s">
        <v>14</v>
      </c>
      <c r="G125">
        <v>331</v>
      </c>
    </row>
    <row r="126" spans="1:7" x14ac:dyDescent="0.2">
      <c r="A126" s="16" t="s">
        <v>20</v>
      </c>
      <c r="B126">
        <v>4289</v>
      </c>
      <c r="F126" s="17" t="s">
        <v>14</v>
      </c>
      <c r="G126">
        <v>25</v>
      </c>
    </row>
    <row r="127" spans="1:7" x14ac:dyDescent="0.2">
      <c r="A127" s="16" t="s">
        <v>20</v>
      </c>
      <c r="B127">
        <v>165</v>
      </c>
      <c r="F127" s="17" t="s">
        <v>14</v>
      </c>
      <c r="G127">
        <v>3483</v>
      </c>
    </row>
    <row r="128" spans="1:7" x14ac:dyDescent="0.2">
      <c r="A128" s="16" t="s">
        <v>20</v>
      </c>
      <c r="B128">
        <v>1815</v>
      </c>
      <c r="F128" s="17" t="s">
        <v>14</v>
      </c>
      <c r="G128">
        <v>923</v>
      </c>
    </row>
    <row r="129" spans="1:7" x14ac:dyDescent="0.2">
      <c r="A129" s="16" t="s">
        <v>20</v>
      </c>
      <c r="B129">
        <v>397</v>
      </c>
      <c r="F129" s="17" t="s">
        <v>14</v>
      </c>
      <c r="G129">
        <v>1</v>
      </c>
    </row>
    <row r="130" spans="1:7" x14ac:dyDescent="0.2">
      <c r="A130" s="16" t="s">
        <v>20</v>
      </c>
      <c r="B130">
        <v>1539</v>
      </c>
      <c r="F130" s="17" t="s">
        <v>14</v>
      </c>
      <c r="G130">
        <v>33</v>
      </c>
    </row>
    <row r="131" spans="1:7" x14ac:dyDescent="0.2">
      <c r="A131" s="16" t="s">
        <v>20</v>
      </c>
      <c r="B131">
        <v>138</v>
      </c>
      <c r="F131" s="17" t="s">
        <v>14</v>
      </c>
      <c r="G131">
        <v>40</v>
      </c>
    </row>
    <row r="132" spans="1:7" x14ac:dyDescent="0.2">
      <c r="A132" s="16" t="s">
        <v>20</v>
      </c>
      <c r="B132">
        <v>3594</v>
      </c>
      <c r="F132" s="17" t="s">
        <v>14</v>
      </c>
      <c r="G132">
        <v>23</v>
      </c>
    </row>
    <row r="133" spans="1:7" x14ac:dyDescent="0.2">
      <c r="A133" s="16" t="s">
        <v>20</v>
      </c>
      <c r="B133">
        <v>5880</v>
      </c>
      <c r="F133" s="17" t="s">
        <v>14</v>
      </c>
      <c r="G133">
        <v>75</v>
      </c>
    </row>
    <row r="134" spans="1:7" x14ac:dyDescent="0.2">
      <c r="A134" s="16" t="s">
        <v>20</v>
      </c>
      <c r="B134">
        <v>112</v>
      </c>
      <c r="F134" s="17" t="s">
        <v>14</v>
      </c>
      <c r="G134">
        <v>2176</v>
      </c>
    </row>
    <row r="135" spans="1:7" x14ac:dyDescent="0.2">
      <c r="A135" s="16" t="s">
        <v>20</v>
      </c>
      <c r="B135">
        <v>943</v>
      </c>
      <c r="F135" s="17" t="s">
        <v>14</v>
      </c>
      <c r="G135">
        <v>441</v>
      </c>
    </row>
    <row r="136" spans="1:7" x14ac:dyDescent="0.2">
      <c r="A136" s="16" t="s">
        <v>20</v>
      </c>
      <c r="B136">
        <v>2468</v>
      </c>
      <c r="F136" s="17" t="s">
        <v>14</v>
      </c>
      <c r="G136">
        <v>25</v>
      </c>
    </row>
    <row r="137" spans="1:7" x14ac:dyDescent="0.2">
      <c r="A137" s="16" t="s">
        <v>20</v>
      </c>
      <c r="B137">
        <v>2551</v>
      </c>
      <c r="F137" s="17" t="s">
        <v>14</v>
      </c>
      <c r="G137">
        <v>127</v>
      </c>
    </row>
    <row r="138" spans="1:7" x14ac:dyDescent="0.2">
      <c r="A138" s="16" t="s">
        <v>20</v>
      </c>
      <c r="B138">
        <v>101</v>
      </c>
      <c r="F138" s="17" t="s">
        <v>14</v>
      </c>
      <c r="G138">
        <v>355</v>
      </c>
    </row>
    <row r="139" spans="1:7" x14ac:dyDescent="0.2">
      <c r="A139" s="16" t="s">
        <v>20</v>
      </c>
      <c r="B139">
        <v>92</v>
      </c>
      <c r="F139" s="17" t="s">
        <v>14</v>
      </c>
      <c r="G139">
        <v>44</v>
      </c>
    </row>
    <row r="140" spans="1:7" x14ac:dyDescent="0.2">
      <c r="A140" s="16" t="s">
        <v>20</v>
      </c>
      <c r="B140">
        <v>62</v>
      </c>
      <c r="F140" s="17" t="s">
        <v>14</v>
      </c>
      <c r="G140">
        <v>67</v>
      </c>
    </row>
    <row r="141" spans="1:7" x14ac:dyDescent="0.2">
      <c r="A141" s="16" t="s">
        <v>20</v>
      </c>
      <c r="B141">
        <v>149</v>
      </c>
      <c r="F141" s="17" t="s">
        <v>14</v>
      </c>
      <c r="G141">
        <v>1068</v>
      </c>
    </row>
    <row r="142" spans="1:7" x14ac:dyDescent="0.2">
      <c r="A142" s="16" t="s">
        <v>20</v>
      </c>
      <c r="B142">
        <v>329</v>
      </c>
      <c r="F142" s="17" t="s">
        <v>14</v>
      </c>
      <c r="G142">
        <v>424</v>
      </c>
    </row>
    <row r="143" spans="1:7" x14ac:dyDescent="0.2">
      <c r="A143" s="16" t="s">
        <v>20</v>
      </c>
      <c r="B143">
        <v>97</v>
      </c>
      <c r="F143" s="17" t="s">
        <v>14</v>
      </c>
      <c r="G143">
        <v>151</v>
      </c>
    </row>
    <row r="144" spans="1:7" x14ac:dyDescent="0.2">
      <c r="A144" s="16" t="s">
        <v>20</v>
      </c>
      <c r="B144">
        <v>1784</v>
      </c>
      <c r="F144" s="17" t="s">
        <v>14</v>
      </c>
      <c r="G144">
        <v>1608</v>
      </c>
    </row>
    <row r="145" spans="1:7" x14ac:dyDescent="0.2">
      <c r="A145" s="16" t="s">
        <v>20</v>
      </c>
      <c r="B145">
        <v>1684</v>
      </c>
      <c r="F145" s="17" t="s">
        <v>14</v>
      </c>
      <c r="G145">
        <v>941</v>
      </c>
    </row>
    <row r="146" spans="1:7" x14ac:dyDescent="0.2">
      <c r="A146" s="16" t="s">
        <v>20</v>
      </c>
      <c r="B146">
        <v>250</v>
      </c>
      <c r="F146" s="17" t="s">
        <v>14</v>
      </c>
      <c r="G146">
        <v>1</v>
      </c>
    </row>
    <row r="147" spans="1:7" x14ac:dyDescent="0.2">
      <c r="A147" s="16" t="s">
        <v>20</v>
      </c>
      <c r="B147">
        <v>238</v>
      </c>
      <c r="F147" s="17" t="s">
        <v>14</v>
      </c>
      <c r="G147">
        <v>40</v>
      </c>
    </row>
    <row r="148" spans="1:7" x14ac:dyDescent="0.2">
      <c r="A148" s="16" t="s">
        <v>20</v>
      </c>
      <c r="B148">
        <v>53</v>
      </c>
      <c r="F148" s="17" t="s">
        <v>14</v>
      </c>
      <c r="G148">
        <v>3015</v>
      </c>
    </row>
    <row r="149" spans="1:7" x14ac:dyDescent="0.2">
      <c r="A149" s="16" t="s">
        <v>20</v>
      </c>
      <c r="B149">
        <v>214</v>
      </c>
      <c r="F149" s="17" t="s">
        <v>14</v>
      </c>
      <c r="G149">
        <v>435</v>
      </c>
    </row>
    <row r="150" spans="1:7" x14ac:dyDescent="0.2">
      <c r="A150" s="16" t="s">
        <v>20</v>
      </c>
      <c r="B150">
        <v>222</v>
      </c>
      <c r="F150" s="17" t="s">
        <v>14</v>
      </c>
      <c r="G150">
        <v>714</v>
      </c>
    </row>
    <row r="151" spans="1:7" x14ac:dyDescent="0.2">
      <c r="A151" s="16" t="s">
        <v>20</v>
      </c>
      <c r="B151">
        <v>1884</v>
      </c>
      <c r="F151" s="17" t="s">
        <v>14</v>
      </c>
      <c r="G151">
        <v>5497</v>
      </c>
    </row>
    <row r="152" spans="1:7" x14ac:dyDescent="0.2">
      <c r="A152" s="16" t="s">
        <v>20</v>
      </c>
      <c r="B152">
        <v>218</v>
      </c>
      <c r="F152" s="17" t="s">
        <v>14</v>
      </c>
      <c r="G152">
        <v>418</v>
      </c>
    </row>
    <row r="153" spans="1:7" x14ac:dyDescent="0.2">
      <c r="A153" s="16" t="s">
        <v>20</v>
      </c>
      <c r="B153">
        <v>6465</v>
      </c>
      <c r="F153" s="17" t="s">
        <v>14</v>
      </c>
      <c r="G153">
        <v>1439</v>
      </c>
    </row>
    <row r="154" spans="1:7" x14ac:dyDescent="0.2">
      <c r="A154" s="16" t="s">
        <v>20</v>
      </c>
      <c r="B154">
        <v>59</v>
      </c>
      <c r="F154" s="17" t="s">
        <v>14</v>
      </c>
      <c r="G154">
        <v>15</v>
      </c>
    </row>
    <row r="155" spans="1:7" x14ac:dyDescent="0.2">
      <c r="A155" s="16" t="s">
        <v>20</v>
      </c>
      <c r="B155">
        <v>88</v>
      </c>
      <c r="F155" s="17" t="s">
        <v>14</v>
      </c>
      <c r="G155">
        <v>1999</v>
      </c>
    </row>
    <row r="156" spans="1:7" x14ac:dyDescent="0.2">
      <c r="A156" s="16" t="s">
        <v>20</v>
      </c>
      <c r="B156">
        <v>1697</v>
      </c>
      <c r="F156" s="17" t="s">
        <v>14</v>
      </c>
      <c r="G156">
        <v>118</v>
      </c>
    </row>
    <row r="157" spans="1:7" x14ac:dyDescent="0.2">
      <c r="A157" s="16" t="s">
        <v>20</v>
      </c>
      <c r="B157">
        <v>92</v>
      </c>
      <c r="F157" s="17" t="s">
        <v>14</v>
      </c>
      <c r="G157">
        <v>162</v>
      </c>
    </row>
    <row r="158" spans="1:7" x14ac:dyDescent="0.2">
      <c r="A158" s="16" t="s">
        <v>20</v>
      </c>
      <c r="B158">
        <v>186</v>
      </c>
      <c r="F158" s="17" t="s">
        <v>14</v>
      </c>
      <c r="G158">
        <v>83</v>
      </c>
    </row>
    <row r="159" spans="1:7" x14ac:dyDescent="0.2">
      <c r="A159" s="16" t="s">
        <v>20</v>
      </c>
      <c r="B159">
        <v>138</v>
      </c>
      <c r="F159" s="17" t="s">
        <v>14</v>
      </c>
      <c r="G159">
        <v>747</v>
      </c>
    </row>
    <row r="160" spans="1:7" x14ac:dyDescent="0.2">
      <c r="A160" s="16" t="s">
        <v>20</v>
      </c>
      <c r="B160">
        <v>261</v>
      </c>
      <c r="F160" s="17" t="s">
        <v>14</v>
      </c>
      <c r="G160">
        <v>84</v>
      </c>
    </row>
    <row r="161" spans="1:7" x14ac:dyDescent="0.2">
      <c r="A161" s="16" t="s">
        <v>20</v>
      </c>
      <c r="B161">
        <v>107</v>
      </c>
      <c r="F161" s="17" t="s">
        <v>14</v>
      </c>
      <c r="G161">
        <v>91</v>
      </c>
    </row>
    <row r="162" spans="1:7" x14ac:dyDescent="0.2">
      <c r="A162" s="16" t="s">
        <v>20</v>
      </c>
      <c r="B162">
        <v>199</v>
      </c>
      <c r="F162" s="17" t="s">
        <v>14</v>
      </c>
      <c r="G162">
        <v>792</v>
      </c>
    </row>
    <row r="163" spans="1:7" x14ac:dyDescent="0.2">
      <c r="A163" s="16" t="s">
        <v>20</v>
      </c>
      <c r="B163">
        <v>5512</v>
      </c>
      <c r="F163" s="17" t="s">
        <v>14</v>
      </c>
      <c r="G163">
        <v>32</v>
      </c>
    </row>
    <row r="164" spans="1:7" x14ac:dyDescent="0.2">
      <c r="A164" s="16" t="s">
        <v>20</v>
      </c>
      <c r="B164">
        <v>86</v>
      </c>
      <c r="F164" s="17" t="s">
        <v>14</v>
      </c>
      <c r="G164">
        <v>186</v>
      </c>
    </row>
    <row r="165" spans="1:7" x14ac:dyDescent="0.2">
      <c r="A165" s="16" t="s">
        <v>20</v>
      </c>
      <c r="B165">
        <v>2768</v>
      </c>
      <c r="F165" s="17" t="s">
        <v>14</v>
      </c>
      <c r="G165">
        <v>605</v>
      </c>
    </row>
    <row r="166" spans="1:7" x14ac:dyDescent="0.2">
      <c r="A166" s="16" t="s">
        <v>20</v>
      </c>
      <c r="B166">
        <v>48</v>
      </c>
      <c r="F166" s="17" t="s">
        <v>14</v>
      </c>
      <c r="G166">
        <v>1</v>
      </c>
    </row>
    <row r="167" spans="1:7" x14ac:dyDescent="0.2">
      <c r="A167" s="16" t="s">
        <v>20</v>
      </c>
      <c r="B167">
        <v>87</v>
      </c>
      <c r="F167" s="17" t="s">
        <v>14</v>
      </c>
      <c r="G167">
        <v>31</v>
      </c>
    </row>
    <row r="168" spans="1:7" x14ac:dyDescent="0.2">
      <c r="A168" s="16" t="s">
        <v>20</v>
      </c>
      <c r="B168">
        <v>1894</v>
      </c>
      <c r="F168" s="17" t="s">
        <v>14</v>
      </c>
      <c r="G168">
        <v>1181</v>
      </c>
    </row>
    <row r="169" spans="1:7" x14ac:dyDescent="0.2">
      <c r="A169" s="16" t="s">
        <v>20</v>
      </c>
      <c r="B169">
        <v>282</v>
      </c>
      <c r="F169" s="17" t="s">
        <v>14</v>
      </c>
      <c r="G169">
        <v>39</v>
      </c>
    </row>
    <row r="170" spans="1:7" x14ac:dyDescent="0.2">
      <c r="A170" s="16" t="s">
        <v>20</v>
      </c>
      <c r="B170">
        <v>116</v>
      </c>
      <c r="F170" s="17" t="s">
        <v>14</v>
      </c>
      <c r="G170">
        <v>46</v>
      </c>
    </row>
    <row r="171" spans="1:7" x14ac:dyDescent="0.2">
      <c r="A171" s="16" t="s">
        <v>20</v>
      </c>
      <c r="B171">
        <v>83</v>
      </c>
      <c r="F171" s="17" t="s">
        <v>14</v>
      </c>
      <c r="G171">
        <v>105</v>
      </c>
    </row>
    <row r="172" spans="1:7" x14ac:dyDescent="0.2">
      <c r="A172" s="16" t="s">
        <v>20</v>
      </c>
      <c r="B172">
        <v>91</v>
      </c>
      <c r="F172" s="17" t="s">
        <v>14</v>
      </c>
      <c r="G172">
        <v>535</v>
      </c>
    </row>
    <row r="173" spans="1:7" x14ac:dyDescent="0.2">
      <c r="A173" s="16" t="s">
        <v>20</v>
      </c>
      <c r="B173">
        <v>546</v>
      </c>
      <c r="F173" s="17" t="s">
        <v>14</v>
      </c>
      <c r="G173">
        <v>16</v>
      </c>
    </row>
    <row r="174" spans="1:7" x14ac:dyDescent="0.2">
      <c r="A174" s="16" t="s">
        <v>20</v>
      </c>
      <c r="B174">
        <v>393</v>
      </c>
      <c r="F174" s="17" t="s">
        <v>14</v>
      </c>
      <c r="G174">
        <v>575</v>
      </c>
    </row>
    <row r="175" spans="1:7" x14ac:dyDescent="0.2">
      <c r="A175" s="16" t="s">
        <v>20</v>
      </c>
      <c r="B175">
        <v>133</v>
      </c>
      <c r="F175" s="17" t="s">
        <v>14</v>
      </c>
      <c r="G175">
        <v>1120</v>
      </c>
    </row>
    <row r="176" spans="1:7" x14ac:dyDescent="0.2">
      <c r="A176" s="16" t="s">
        <v>20</v>
      </c>
      <c r="B176">
        <v>254</v>
      </c>
      <c r="F176" s="17" t="s">
        <v>14</v>
      </c>
      <c r="G176">
        <v>113</v>
      </c>
    </row>
    <row r="177" spans="1:7" x14ac:dyDescent="0.2">
      <c r="A177" s="16" t="s">
        <v>20</v>
      </c>
      <c r="B177">
        <v>176</v>
      </c>
      <c r="F177" s="17" t="s">
        <v>14</v>
      </c>
      <c r="G177">
        <v>1538</v>
      </c>
    </row>
    <row r="178" spans="1:7" x14ac:dyDescent="0.2">
      <c r="A178" s="16" t="s">
        <v>20</v>
      </c>
      <c r="B178">
        <v>337</v>
      </c>
      <c r="F178" s="17" t="s">
        <v>14</v>
      </c>
      <c r="G178">
        <v>9</v>
      </c>
    </row>
    <row r="179" spans="1:7" x14ac:dyDescent="0.2">
      <c r="A179" s="16" t="s">
        <v>20</v>
      </c>
      <c r="B179">
        <v>107</v>
      </c>
      <c r="F179" s="17" t="s">
        <v>14</v>
      </c>
      <c r="G179">
        <v>554</v>
      </c>
    </row>
    <row r="180" spans="1:7" x14ac:dyDescent="0.2">
      <c r="A180" s="16" t="s">
        <v>20</v>
      </c>
      <c r="B180">
        <v>183</v>
      </c>
      <c r="F180" s="17" t="s">
        <v>14</v>
      </c>
      <c r="G180">
        <v>648</v>
      </c>
    </row>
    <row r="181" spans="1:7" x14ac:dyDescent="0.2">
      <c r="A181" s="16" t="s">
        <v>20</v>
      </c>
      <c r="B181">
        <v>72</v>
      </c>
      <c r="F181" s="17" t="s">
        <v>14</v>
      </c>
      <c r="G181">
        <v>21</v>
      </c>
    </row>
    <row r="182" spans="1:7" x14ac:dyDescent="0.2">
      <c r="A182" s="16" t="s">
        <v>20</v>
      </c>
      <c r="B182">
        <v>295</v>
      </c>
      <c r="F182" s="17" t="s">
        <v>14</v>
      </c>
      <c r="G182">
        <v>54</v>
      </c>
    </row>
    <row r="183" spans="1:7" x14ac:dyDescent="0.2">
      <c r="A183" s="16" t="s">
        <v>20</v>
      </c>
      <c r="B183">
        <v>142</v>
      </c>
      <c r="F183" s="17" t="s">
        <v>14</v>
      </c>
      <c r="G183">
        <v>120</v>
      </c>
    </row>
    <row r="184" spans="1:7" x14ac:dyDescent="0.2">
      <c r="A184" s="16" t="s">
        <v>20</v>
      </c>
      <c r="B184">
        <v>85</v>
      </c>
      <c r="F184" s="17" t="s">
        <v>14</v>
      </c>
      <c r="G184">
        <v>579</v>
      </c>
    </row>
    <row r="185" spans="1:7" x14ac:dyDescent="0.2">
      <c r="A185" s="16" t="s">
        <v>20</v>
      </c>
      <c r="B185">
        <v>659</v>
      </c>
      <c r="F185" s="17" t="s">
        <v>14</v>
      </c>
      <c r="G185">
        <v>2072</v>
      </c>
    </row>
    <row r="186" spans="1:7" x14ac:dyDescent="0.2">
      <c r="A186" s="16" t="s">
        <v>20</v>
      </c>
      <c r="B186">
        <v>121</v>
      </c>
      <c r="F186" s="17" t="s">
        <v>14</v>
      </c>
      <c r="G186">
        <v>0</v>
      </c>
    </row>
    <row r="187" spans="1:7" x14ac:dyDescent="0.2">
      <c r="A187" s="16" t="s">
        <v>20</v>
      </c>
      <c r="B187">
        <v>3742</v>
      </c>
      <c r="F187" s="17" t="s">
        <v>14</v>
      </c>
      <c r="G187">
        <v>1796</v>
      </c>
    </row>
    <row r="188" spans="1:7" x14ac:dyDescent="0.2">
      <c r="A188" s="16" t="s">
        <v>20</v>
      </c>
      <c r="B188">
        <v>223</v>
      </c>
      <c r="F188" s="17" t="s">
        <v>14</v>
      </c>
      <c r="G188">
        <v>62</v>
      </c>
    </row>
    <row r="189" spans="1:7" x14ac:dyDescent="0.2">
      <c r="A189" s="16" t="s">
        <v>20</v>
      </c>
      <c r="B189">
        <v>133</v>
      </c>
      <c r="F189" s="17" t="s">
        <v>14</v>
      </c>
      <c r="G189">
        <v>347</v>
      </c>
    </row>
    <row r="190" spans="1:7" x14ac:dyDescent="0.2">
      <c r="A190" s="16" t="s">
        <v>20</v>
      </c>
      <c r="B190">
        <v>5168</v>
      </c>
      <c r="F190" s="17" t="s">
        <v>14</v>
      </c>
      <c r="G190">
        <v>19</v>
      </c>
    </row>
    <row r="191" spans="1:7" x14ac:dyDescent="0.2">
      <c r="A191" s="16" t="s">
        <v>20</v>
      </c>
      <c r="B191">
        <v>307</v>
      </c>
      <c r="F191" s="17" t="s">
        <v>14</v>
      </c>
      <c r="G191">
        <v>1258</v>
      </c>
    </row>
    <row r="192" spans="1:7" x14ac:dyDescent="0.2">
      <c r="A192" s="16" t="s">
        <v>20</v>
      </c>
      <c r="B192">
        <v>2441</v>
      </c>
      <c r="F192" s="17" t="s">
        <v>14</v>
      </c>
      <c r="G192">
        <v>362</v>
      </c>
    </row>
    <row r="193" spans="1:7" x14ac:dyDescent="0.2">
      <c r="A193" s="16" t="s">
        <v>20</v>
      </c>
      <c r="B193">
        <v>1385</v>
      </c>
      <c r="F193" s="17" t="s">
        <v>14</v>
      </c>
      <c r="G193">
        <v>133</v>
      </c>
    </row>
    <row r="194" spans="1:7" x14ac:dyDescent="0.2">
      <c r="A194" s="16" t="s">
        <v>20</v>
      </c>
      <c r="B194">
        <v>190</v>
      </c>
      <c r="F194" s="17" t="s">
        <v>14</v>
      </c>
      <c r="G194">
        <v>846</v>
      </c>
    </row>
    <row r="195" spans="1:7" x14ac:dyDescent="0.2">
      <c r="A195" s="16" t="s">
        <v>20</v>
      </c>
      <c r="B195">
        <v>470</v>
      </c>
      <c r="F195" s="17" t="s">
        <v>14</v>
      </c>
      <c r="G195">
        <v>10</v>
      </c>
    </row>
    <row r="196" spans="1:7" x14ac:dyDescent="0.2">
      <c r="A196" s="16" t="s">
        <v>20</v>
      </c>
      <c r="B196">
        <v>253</v>
      </c>
      <c r="F196" s="17" t="s">
        <v>14</v>
      </c>
      <c r="G196">
        <v>191</v>
      </c>
    </row>
    <row r="197" spans="1:7" x14ac:dyDescent="0.2">
      <c r="A197" s="16" t="s">
        <v>20</v>
      </c>
      <c r="B197">
        <v>1113</v>
      </c>
      <c r="F197" s="17" t="s">
        <v>14</v>
      </c>
      <c r="G197">
        <v>1979</v>
      </c>
    </row>
    <row r="198" spans="1:7" x14ac:dyDescent="0.2">
      <c r="A198" s="16" t="s">
        <v>20</v>
      </c>
      <c r="B198">
        <v>2283</v>
      </c>
      <c r="F198" s="17" t="s">
        <v>14</v>
      </c>
      <c r="G198">
        <v>63</v>
      </c>
    </row>
    <row r="199" spans="1:7" x14ac:dyDescent="0.2">
      <c r="A199" s="16" t="s">
        <v>20</v>
      </c>
      <c r="B199">
        <v>1095</v>
      </c>
      <c r="F199" s="17" t="s">
        <v>14</v>
      </c>
      <c r="G199">
        <v>6080</v>
      </c>
    </row>
    <row r="200" spans="1:7" x14ac:dyDescent="0.2">
      <c r="A200" s="16" t="s">
        <v>20</v>
      </c>
      <c r="B200">
        <v>1690</v>
      </c>
      <c r="F200" s="17" t="s">
        <v>14</v>
      </c>
      <c r="G200">
        <v>80</v>
      </c>
    </row>
    <row r="201" spans="1:7" x14ac:dyDescent="0.2">
      <c r="A201" s="16" t="s">
        <v>20</v>
      </c>
      <c r="B201">
        <v>191</v>
      </c>
      <c r="F201" s="17" t="s">
        <v>14</v>
      </c>
      <c r="G201">
        <v>9</v>
      </c>
    </row>
    <row r="202" spans="1:7" x14ac:dyDescent="0.2">
      <c r="A202" s="16" t="s">
        <v>20</v>
      </c>
      <c r="B202">
        <v>2013</v>
      </c>
      <c r="F202" s="17" t="s">
        <v>14</v>
      </c>
      <c r="G202">
        <v>1784</v>
      </c>
    </row>
    <row r="203" spans="1:7" x14ac:dyDescent="0.2">
      <c r="A203" s="16" t="s">
        <v>20</v>
      </c>
      <c r="B203">
        <v>1703</v>
      </c>
      <c r="F203" s="17" t="s">
        <v>14</v>
      </c>
      <c r="G203">
        <v>243</v>
      </c>
    </row>
    <row r="204" spans="1:7" x14ac:dyDescent="0.2">
      <c r="A204" s="16" t="s">
        <v>20</v>
      </c>
      <c r="B204">
        <v>80</v>
      </c>
      <c r="F204" s="17" t="s">
        <v>14</v>
      </c>
      <c r="G204">
        <v>1296</v>
      </c>
    </row>
    <row r="205" spans="1:7" x14ac:dyDescent="0.2">
      <c r="A205" s="16" t="s">
        <v>20</v>
      </c>
      <c r="B205">
        <v>41</v>
      </c>
      <c r="F205" s="17" t="s">
        <v>14</v>
      </c>
      <c r="G205">
        <v>77</v>
      </c>
    </row>
    <row r="206" spans="1:7" x14ac:dyDescent="0.2">
      <c r="A206" s="16" t="s">
        <v>20</v>
      </c>
      <c r="B206">
        <v>187</v>
      </c>
      <c r="F206" s="17" t="s">
        <v>14</v>
      </c>
      <c r="G206">
        <v>395</v>
      </c>
    </row>
    <row r="207" spans="1:7" x14ac:dyDescent="0.2">
      <c r="A207" s="16" t="s">
        <v>20</v>
      </c>
      <c r="B207">
        <v>2875</v>
      </c>
      <c r="F207" s="17" t="s">
        <v>14</v>
      </c>
      <c r="G207">
        <v>49</v>
      </c>
    </row>
    <row r="208" spans="1:7" x14ac:dyDescent="0.2">
      <c r="A208" s="16" t="s">
        <v>20</v>
      </c>
      <c r="B208">
        <v>88</v>
      </c>
      <c r="F208" s="17" t="s">
        <v>14</v>
      </c>
      <c r="G208">
        <v>180</v>
      </c>
    </row>
    <row r="209" spans="1:7" x14ac:dyDescent="0.2">
      <c r="A209" s="16" t="s">
        <v>20</v>
      </c>
      <c r="B209">
        <v>191</v>
      </c>
      <c r="F209" s="17" t="s">
        <v>14</v>
      </c>
      <c r="G209">
        <v>2690</v>
      </c>
    </row>
    <row r="210" spans="1:7" x14ac:dyDescent="0.2">
      <c r="A210" s="16" t="s">
        <v>20</v>
      </c>
      <c r="B210">
        <v>139</v>
      </c>
      <c r="F210" s="17" t="s">
        <v>14</v>
      </c>
      <c r="G210">
        <v>2779</v>
      </c>
    </row>
    <row r="211" spans="1:7" x14ac:dyDescent="0.2">
      <c r="A211" s="16" t="s">
        <v>20</v>
      </c>
      <c r="B211">
        <v>186</v>
      </c>
      <c r="F211" s="17" t="s">
        <v>14</v>
      </c>
      <c r="G211">
        <v>92</v>
      </c>
    </row>
    <row r="212" spans="1:7" x14ac:dyDescent="0.2">
      <c r="A212" s="16" t="s">
        <v>20</v>
      </c>
      <c r="B212">
        <v>112</v>
      </c>
      <c r="F212" s="17" t="s">
        <v>14</v>
      </c>
      <c r="G212">
        <v>1028</v>
      </c>
    </row>
    <row r="213" spans="1:7" x14ac:dyDescent="0.2">
      <c r="A213" s="16" t="s">
        <v>20</v>
      </c>
      <c r="B213">
        <v>101</v>
      </c>
      <c r="F213" s="17" t="s">
        <v>14</v>
      </c>
      <c r="G213">
        <v>26</v>
      </c>
    </row>
    <row r="214" spans="1:7" x14ac:dyDescent="0.2">
      <c r="A214" s="16" t="s">
        <v>20</v>
      </c>
      <c r="B214">
        <v>206</v>
      </c>
      <c r="F214" s="17" t="s">
        <v>14</v>
      </c>
      <c r="G214">
        <v>1790</v>
      </c>
    </row>
    <row r="215" spans="1:7" x14ac:dyDescent="0.2">
      <c r="A215" s="16" t="s">
        <v>20</v>
      </c>
      <c r="B215">
        <v>154</v>
      </c>
      <c r="F215" s="17" t="s">
        <v>14</v>
      </c>
      <c r="G215">
        <v>37</v>
      </c>
    </row>
    <row r="216" spans="1:7" x14ac:dyDescent="0.2">
      <c r="A216" s="16" t="s">
        <v>20</v>
      </c>
      <c r="B216">
        <v>5966</v>
      </c>
      <c r="F216" s="17" t="s">
        <v>14</v>
      </c>
      <c r="G216">
        <v>35</v>
      </c>
    </row>
    <row r="217" spans="1:7" x14ac:dyDescent="0.2">
      <c r="A217" s="16" t="s">
        <v>20</v>
      </c>
      <c r="B217">
        <v>169</v>
      </c>
      <c r="F217" s="17" t="s">
        <v>14</v>
      </c>
      <c r="G217">
        <v>558</v>
      </c>
    </row>
    <row r="218" spans="1:7" x14ac:dyDescent="0.2">
      <c r="A218" s="16" t="s">
        <v>20</v>
      </c>
      <c r="B218">
        <v>2106</v>
      </c>
      <c r="F218" s="17" t="s">
        <v>14</v>
      </c>
      <c r="G218">
        <v>64</v>
      </c>
    </row>
    <row r="219" spans="1:7" x14ac:dyDescent="0.2">
      <c r="A219" s="16" t="s">
        <v>20</v>
      </c>
      <c r="B219">
        <v>131</v>
      </c>
      <c r="F219" s="17" t="s">
        <v>14</v>
      </c>
      <c r="G219">
        <v>245</v>
      </c>
    </row>
    <row r="220" spans="1:7" x14ac:dyDescent="0.2">
      <c r="A220" s="16" t="s">
        <v>20</v>
      </c>
      <c r="B220">
        <v>84</v>
      </c>
      <c r="F220" s="17" t="s">
        <v>14</v>
      </c>
      <c r="G220">
        <v>71</v>
      </c>
    </row>
    <row r="221" spans="1:7" x14ac:dyDescent="0.2">
      <c r="A221" s="16" t="s">
        <v>20</v>
      </c>
      <c r="B221">
        <v>155</v>
      </c>
      <c r="F221" s="17" t="s">
        <v>14</v>
      </c>
      <c r="G221">
        <v>42</v>
      </c>
    </row>
    <row r="222" spans="1:7" x14ac:dyDescent="0.2">
      <c r="A222" s="16" t="s">
        <v>20</v>
      </c>
      <c r="B222">
        <v>189</v>
      </c>
      <c r="F222" s="17" t="s">
        <v>14</v>
      </c>
      <c r="G222">
        <v>156</v>
      </c>
    </row>
    <row r="223" spans="1:7" x14ac:dyDescent="0.2">
      <c r="A223" s="16" t="s">
        <v>20</v>
      </c>
      <c r="B223">
        <v>4799</v>
      </c>
      <c r="F223" s="17" t="s">
        <v>14</v>
      </c>
      <c r="G223">
        <v>1368</v>
      </c>
    </row>
    <row r="224" spans="1:7" x14ac:dyDescent="0.2">
      <c r="A224" s="16" t="s">
        <v>20</v>
      </c>
      <c r="B224">
        <v>1137</v>
      </c>
      <c r="F224" s="17" t="s">
        <v>14</v>
      </c>
      <c r="G224">
        <v>102</v>
      </c>
    </row>
    <row r="225" spans="1:7" x14ac:dyDescent="0.2">
      <c r="A225" s="16" t="s">
        <v>20</v>
      </c>
      <c r="B225">
        <v>1152</v>
      </c>
      <c r="F225" s="17" t="s">
        <v>14</v>
      </c>
      <c r="G225">
        <v>86</v>
      </c>
    </row>
    <row r="226" spans="1:7" x14ac:dyDescent="0.2">
      <c r="A226" s="16" t="s">
        <v>20</v>
      </c>
      <c r="B226">
        <v>50</v>
      </c>
      <c r="F226" s="17" t="s">
        <v>14</v>
      </c>
      <c r="G226">
        <v>253</v>
      </c>
    </row>
    <row r="227" spans="1:7" x14ac:dyDescent="0.2">
      <c r="A227" s="16" t="s">
        <v>20</v>
      </c>
      <c r="B227">
        <v>3059</v>
      </c>
      <c r="F227" s="17" t="s">
        <v>14</v>
      </c>
      <c r="G227">
        <v>157</v>
      </c>
    </row>
    <row r="228" spans="1:7" x14ac:dyDescent="0.2">
      <c r="A228" s="16" t="s">
        <v>20</v>
      </c>
      <c r="B228">
        <v>34</v>
      </c>
      <c r="F228" s="17" t="s">
        <v>14</v>
      </c>
      <c r="G228">
        <v>183</v>
      </c>
    </row>
    <row r="229" spans="1:7" x14ac:dyDescent="0.2">
      <c r="A229" s="16" t="s">
        <v>20</v>
      </c>
      <c r="B229">
        <v>220</v>
      </c>
      <c r="F229" s="17" t="s">
        <v>14</v>
      </c>
      <c r="G229">
        <v>82</v>
      </c>
    </row>
    <row r="230" spans="1:7" x14ac:dyDescent="0.2">
      <c r="A230" s="16" t="s">
        <v>20</v>
      </c>
      <c r="B230">
        <v>1604</v>
      </c>
      <c r="F230" s="17" t="s">
        <v>14</v>
      </c>
      <c r="G230">
        <v>1</v>
      </c>
    </row>
    <row r="231" spans="1:7" x14ac:dyDescent="0.2">
      <c r="A231" s="16" t="s">
        <v>20</v>
      </c>
      <c r="B231">
        <v>454</v>
      </c>
      <c r="F231" s="17" t="s">
        <v>14</v>
      </c>
      <c r="G231">
        <v>1198</v>
      </c>
    </row>
    <row r="232" spans="1:7" x14ac:dyDescent="0.2">
      <c r="A232" s="16" t="s">
        <v>20</v>
      </c>
      <c r="B232">
        <v>123</v>
      </c>
      <c r="F232" s="17" t="s">
        <v>14</v>
      </c>
      <c r="G232">
        <v>648</v>
      </c>
    </row>
    <row r="233" spans="1:7" x14ac:dyDescent="0.2">
      <c r="A233" s="16" t="s">
        <v>20</v>
      </c>
      <c r="B233">
        <v>299</v>
      </c>
      <c r="F233" s="17" t="s">
        <v>14</v>
      </c>
      <c r="G233">
        <v>64</v>
      </c>
    </row>
    <row r="234" spans="1:7" x14ac:dyDescent="0.2">
      <c r="A234" s="16" t="s">
        <v>20</v>
      </c>
      <c r="B234">
        <v>2237</v>
      </c>
      <c r="F234" s="17" t="s">
        <v>14</v>
      </c>
      <c r="G234">
        <v>62</v>
      </c>
    </row>
    <row r="235" spans="1:7" x14ac:dyDescent="0.2">
      <c r="A235" s="16" t="s">
        <v>20</v>
      </c>
      <c r="B235">
        <v>645</v>
      </c>
      <c r="F235" s="17" t="s">
        <v>14</v>
      </c>
      <c r="G235">
        <v>750</v>
      </c>
    </row>
    <row r="236" spans="1:7" x14ac:dyDescent="0.2">
      <c r="A236" s="16" t="s">
        <v>20</v>
      </c>
      <c r="B236">
        <v>484</v>
      </c>
      <c r="F236" s="17" t="s">
        <v>14</v>
      </c>
      <c r="G236">
        <v>105</v>
      </c>
    </row>
    <row r="237" spans="1:7" x14ac:dyDescent="0.2">
      <c r="A237" s="16" t="s">
        <v>20</v>
      </c>
      <c r="B237">
        <v>154</v>
      </c>
      <c r="F237" s="17" t="s">
        <v>14</v>
      </c>
      <c r="G237">
        <v>2604</v>
      </c>
    </row>
    <row r="238" spans="1:7" x14ac:dyDescent="0.2">
      <c r="A238" s="16" t="s">
        <v>20</v>
      </c>
      <c r="B238">
        <v>82</v>
      </c>
      <c r="F238" s="17" t="s">
        <v>14</v>
      </c>
      <c r="G238">
        <v>65</v>
      </c>
    </row>
    <row r="239" spans="1:7" x14ac:dyDescent="0.2">
      <c r="A239" s="16" t="s">
        <v>20</v>
      </c>
      <c r="B239">
        <v>134</v>
      </c>
      <c r="F239" s="17" t="s">
        <v>14</v>
      </c>
      <c r="G239">
        <v>94</v>
      </c>
    </row>
    <row r="240" spans="1:7" x14ac:dyDescent="0.2">
      <c r="A240" s="16" t="s">
        <v>20</v>
      </c>
      <c r="B240">
        <v>5203</v>
      </c>
      <c r="F240" s="17" t="s">
        <v>14</v>
      </c>
      <c r="G240">
        <v>257</v>
      </c>
    </row>
    <row r="241" spans="1:7" x14ac:dyDescent="0.2">
      <c r="A241" s="16" t="s">
        <v>20</v>
      </c>
      <c r="B241">
        <v>94</v>
      </c>
      <c r="F241" s="17" t="s">
        <v>14</v>
      </c>
      <c r="G241">
        <v>2928</v>
      </c>
    </row>
    <row r="242" spans="1:7" x14ac:dyDescent="0.2">
      <c r="A242" s="16" t="s">
        <v>20</v>
      </c>
      <c r="B242">
        <v>205</v>
      </c>
      <c r="F242" s="17" t="s">
        <v>14</v>
      </c>
      <c r="G242">
        <v>4697</v>
      </c>
    </row>
    <row r="243" spans="1:7" x14ac:dyDescent="0.2">
      <c r="A243" s="16" t="s">
        <v>20</v>
      </c>
      <c r="B243">
        <v>92</v>
      </c>
      <c r="F243" s="17" t="s">
        <v>14</v>
      </c>
      <c r="G243">
        <v>2915</v>
      </c>
    </row>
    <row r="244" spans="1:7" x14ac:dyDescent="0.2">
      <c r="A244" s="16" t="s">
        <v>20</v>
      </c>
      <c r="B244">
        <v>219</v>
      </c>
      <c r="F244" s="17" t="s">
        <v>14</v>
      </c>
      <c r="G244">
        <v>18</v>
      </c>
    </row>
    <row r="245" spans="1:7" x14ac:dyDescent="0.2">
      <c r="A245" s="16" t="s">
        <v>20</v>
      </c>
      <c r="B245">
        <v>2526</v>
      </c>
      <c r="F245" s="17" t="s">
        <v>14</v>
      </c>
      <c r="G245">
        <v>602</v>
      </c>
    </row>
    <row r="246" spans="1:7" x14ac:dyDescent="0.2">
      <c r="A246" s="16" t="s">
        <v>20</v>
      </c>
      <c r="B246">
        <v>94</v>
      </c>
      <c r="F246" s="17" t="s">
        <v>14</v>
      </c>
      <c r="G246">
        <v>1</v>
      </c>
    </row>
    <row r="247" spans="1:7" x14ac:dyDescent="0.2">
      <c r="A247" s="16" t="s">
        <v>20</v>
      </c>
      <c r="B247">
        <v>1713</v>
      </c>
      <c r="F247" s="17" t="s">
        <v>14</v>
      </c>
      <c r="G247">
        <v>3868</v>
      </c>
    </row>
    <row r="248" spans="1:7" x14ac:dyDescent="0.2">
      <c r="A248" s="16" t="s">
        <v>20</v>
      </c>
      <c r="B248">
        <v>249</v>
      </c>
      <c r="F248" s="17" t="s">
        <v>14</v>
      </c>
      <c r="G248">
        <v>504</v>
      </c>
    </row>
    <row r="249" spans="1:7" x14ac:dyDescent="0.2">
      <c r="A249" s="16" t="s">
        <v>20</v>
      </c>
      <c r="B249">
        <v>192</v>
      </c>
      <c r="F249" s="17" t="s">
        <v>14</v>
      </c>
      <c r="G249">
        <v>14</v>
      </c>
    </row>
    <row r="250" spans="1:7" x14ac:dyDescent="0.2">
      <c r="A250" s="16" t="s">
        <v>20</v>
      </c>
      <c r="B250">
        <v>247</v>
      </c>
      <c r="F250" s="17" t="s">
        <v>14</v>
      </c>
      <c r="G250">
        <v>750</v>
      </c>
    </row>
    <row r="251" spans="1:7" x14ac:dyDescent="0.2">
      <c r="A251" s="16" t="s">
        <v>20</v>
      </c>
      <c r="B251">
        <v>2293</v>
      </c>
      <c r="F251" s="17" t="s">
        <v>14</v>
      </c>
      <c r="G251">
        <v>77</v>
      </c>
    </row>
    <row r="252" spans="1:7" x14ac:dyDescent="0.2">
      <c r="A252" s="16" t="s">
        <v>20</v>
      </c>
      <c r="B252">
        <v>3131</v>
      </c>
      <c r="F252" s="17" t="s">
        <v>14</v>
      </c>
      <c r="G252">
        <v>752</v>
      </c>
    </row>
    <row r="253" spans="1:7" x14ac:dyDescent="0.2">
      <c r="A253" s="16" t="s">
        <v>20</v>
      </c>
      <c r="B253">
        <v>143</v>
      </c>
      <c r="F253" s="17" t="s">
        <v>14</v>
      </c>
      <c r="G253">
        <v>131</v>
      </c>
    </row>
    <row r="254" spans="1:7" x14ac:dyDescent="0.2">
      <c r="A254" s="16" t="s">
        <v>20</v>
      </c>
      <c r="B254">
        <v>296</v>
      </c>
      <c r="F254" s="17" t="s">
        <v>14</v>
      </c>
      <c r="G254">
        <v>87</v>
      </c>
    </row>
    <row r="255" spans="1:7" x14ac:dyDescent="0.2">
      <c r="A255" s="16" t="s">
        <v>20</v>
      </c>
      <c r="B255">
        <v>170</v>
      </c>
      <c r="F255" s="17" t="s">
        <v>14</v>
      </c>
      <c r="G255">
        <v>1063</v>
      </c>
    </row>
    <row r="256" spans="1:7" x14ac:dyDescent="0.2">
      <c r="A256" s="16" t="s">
        <v>20</v>
      </c>
      <c r="B256">
        <v>86</v>
      </c>
      <c r="F256" s="17" t="s">
        <v>14</v>
      </c>
      <c r="G256">
        <v>76</v>
      </c>
    </row>
    <row r="257" spans="1:7" x14ac:dyDescent="0.2">
      <c r="A257" s="16" t="s">
        <v>20</v>
      </c>
      <c r="B257">
        <v>6286</v>
      </c>
      <c r="F257" s="17" t="s">
        <v>14</v>
      </c>
      <c r="G257">
        <v>4428</v>
      </c>
    </row>
    <row r="258" spans="1:7" x14ac:dyDescent="0.2">
      <c r="A258" s="16" t="s">
        <v>20</v>
      </c>
      <c r="B258">
        <v>3727</v>
      </c>
      <c r="F258" s="17" t="s">
        <v>14</v>
      </c>
      <c r="G258">
        <v>58</v>
      </c>
    </row>
    <row r="259" spans="1:7" x14ac:dyDescent="0.2">
      <c r="A259" s="16" t="s">
        <v>20</v>
      </c>
      <c r="B259">
        <v>1605</v>
      </c>
      <c r="F259" s="17" t="s">
        <v>14</v>
      </c>
      <c r="G259">
        <v>111</v>
      </c>
    </row>
    <row r="260" spans="1:7" x14ac:dyDescent="0.2">
      <c r="A260" s="16" t="s">
        <v>20</v>
      </c>
      <c r="B260">
        <v>2120</v>
      </c>
      <c r="F260" s="17" t="s">
        <v>14</v>
      </c>
      <c r="G260">
        <v>2955</v>
      </c>
    </row>
    <row r="261" spans="1:7" x14ac:dyDescent="0.2">
      <c r="A261" s="16" t="s">
        <v>20</v>
      </c>
      <c r="B261">
        <v>50</v>
      </c>
      <c r="F261" s="17" t="s">
        <v>14</v>
      </c>
      <c r="G261">
        <v>1657</v>
      </c>
    </row>
    <row r="262" spans="1:7" x14ac:dyDescent="0.2">
      <c r="A262" s="16" t="s">
        <v>20</v>
      </c>
      <c r="B262">
        <v>2080</v>
      </c>
      <c r="F262" s="17" t="s">
        <v>14</v>
      </c>
      <c r="G262">
        <v>926</v>
      </c>
    </row>
    <row r="263" spans="1:7" x14ac:dyDescent="0.2">
      <c r="A263" s="16" t="s">
        <v>20</v>
      </c>
      <c r="B263">
        <v>2105</v>
      </c>
      <c r="F263" s="17" t="s">
        <v>14</v>
      </c>
      <c r="G263">
        <v>77</v>
      </c>
    </row>
    <row r="264" spans="1:7" x14ac:dyDescent="0.2">
      <c r="A264" s="16" t="s">
        <v>20</v>
      </c>
      <c r="B264">
        <v>2436</v>
      </c>
      <c r="F264" s="17" t="s">
        <v>14</v>
      </c>
      <c r="G264">
        <v>1748</v>
      </c>
    </row>
    <row r="265" spans="1:7" x14ac:dyDescent="0.2">
      <c r="A265" s="16" t="s">
        <v>20</v>
      </c>
      <c r="B265">
        <v>80</v>
      </c>
      <c r="F265" s="17" t="s">
        <v>14</v>
      </c>
      <c r="G265">
        <v>79</v>
      </c>
    </row>
    <row r="266" spans="1:7" x14ac:dyDescent="0.2">
      <c r="A266" s="16" t="s">
        <v>20</v>
      </c>
      <c r="B266">
        <v>42</v>
      </c>
      <c r="F266" s="17" t="s">
        <v>14</v>
      </c>
      <c r="G266">
        <v>889</v>
      </c>
    </row>
    <row r="267" spans="1:7" x14ac:dyDescent="0.2">
      <c r="A267" s="16" t="s">
        <v>20</v>
      </c>
      <c r="B267">
        <v>139</v>
      </c>
      <c r="F267" s="17" t="s">
        <v>14</v>
      </c>
      <c r="G267">
        <v>56</v>
      </c>
    </row>
    <row r="268" spans="1:7" x14ac:dyDescent="0.2">
      <c r="A268" s="16" t="s">
        <v>20</v>
      </c>
      <c r="B268">
        <v>159</v>
      </c>
      <c r="F268" s="17" t="s">
        <v>14</v>
      </c>
      <c r="G268">
        <v>1</v>
      </c>
    </row>
    <row r="269" spans="1:7" x14ac:dyDescent="0.2">
      <c r="A269" s="16" t="s">
        <v>20</v>
      </c>
      <c r="B269">
        <v>381</v>
      </c>
      <c r="F269" s="17" t="s">
        <v>14</v>
      </c>
      <c r="G269">
        <v>83</v>
      </c>
    </row>
    <row r="270" spans="1:7" x14ac:dyDescent="0.2">
      <c r="A270" s="16" t="s">
        <v>20</v>
      </c>
      <c r="B270">
        <v>194</v>
      </c>
      <c r="F270" s="17" t="s">
        <v>14</v>
      </c>
      <c r="G270">
        <v>2025</v>
      </c>
    </row>
    <row r="271" spans="1:7" x14ac:dyDescent="0.2">
      <c r="A271" s="16" t="s">
        <v>20</v>
      </c>
      <c r="B271">
        <v>106</v>
      </c>
      <c r="F271" s="17" t="s">
        <v>14</v>
      </c>
      <c r="G271">
        <v>14</v>
      </c>
    </row>
    <row r="272" spans="1:7" x14ac:dyDescent="0.2">
      <c r="A272" s="16" t="s">
        <v>20</v>
      </c>
      <c r="B272">
        <v>142</v>
      </c>
      <c r="F272" s="17" t="s">
        <v>14</v>
      </c>
      <c r="G272">
        <v>656</v>
      </c>
    </row>
    <row r="273" spans="1:7" x14ac:dyDescent="0.2">
      <c r="A273" s="16" t="s">
        <v>20</v>
      </c>
      <c r="B273">
        <v>211</v>
      </c>
      <c r="F273" s="17" t="s">
        <v>14</v>
      </c>
      <c r="G273">
        <v>1596</v>
      </c>
    </row>
    <row r="274" spans="1:7" x14ac:dyDescent="0.2">
      <c r="A274" s="16" t="s">
        <v>20</v>
      </c>
      <c r="B274">
        <v>2756</v>
      </c>
      <c r="F274" s="17" t="s">
        <v>14</v>
      </c>
      <c r="G274">
        <v>10</v>
      </c>
    </row>
    <row r="275" spans="1:7" x14ac:dyDescent="0.2">
      <c r="A275" s="16" t="s">
        <v>20</v>
      </c>
      <c r="B275">
        <v>173</v>
      </c>
      <c r="F275" s="17" t="s">
        <v>14</v>
      </c>
      <c r="G275">
        <v>1121</v>
      </c>
    </row>
    <row r="276" spans="1:7" x14ac:dyDescent="0.2">
      <c r="A276" s="16" t="s">
        <v>20</v>
      </c>
      <c r="B276">
        <v>87</v>
      </c>
      <c r="F276" s="17" t="s">
        <v>14</v>
      </c>
      <c r="G276">
        <v>15</v>
      </c>
    </row>
    <row r="277" spans="1:7" x14ac:dyDescent="0.2">
      <c r="A277" s="16" t="s">
        <v>20</v>
      </c>
      <c r="B277">
        <v>1572</v>
      </c>
      <c r="F277" s="17" t="s">
        <v>14</v>
      </c>
      <c r="G277">
        <v>191</v>
      </c>
    </row>
    <row r="278" spans="1:7" x14ac:dyDescent="0.2">
      <c r="A278" s="16" t="s">
        <v>20</v>
      </c>
      <c r="B278">
        <v>2346</v>
      </c>
      <c r="F278" s="17" t="s">
        <v>14</v>
      </c>
      <c r="G278">
        <v>16</v>
      </c>
    </row>
    <row r="279" spans="1:7" x14ac:dyDescent="0.2">
      <c r="A279" s="16" t="s">
        <v>20</v>
      </c>
      <c r="B279">
        <v>115</v>
      </c>
      <c r="F279" s="17" t="s">
        <v>14</v>
      </c>
      <c r="G279">
        <v>17</v>
      </c>
    </row>
    <row r="280" spans="1:7" x14ac:dyDescent="0.2">
      <c r="A280" s="16" t="s">
        <v>20</v>
      </c>
      <c r="B280">
        <v>85</v>
      </c>
      <c r="F280" s="17" t="s">
        <v>14</v>
      </c>
      <c r="G280">
        <v>34</v>
      </c>
    </row>
    <row r="281" spans="1:7" x14ac:dyDescent="0.2">
      <c r="A281" s="16" t="s">
        <v>20</v>
      </c>
      <c r="B281">
        <v>144</v>
      </c>
      <c r="F281" s="17" t="s">
        <v>14</v>
      </c>
      <c r="G281">
        <v>1</v>
      </c>
    </row>
    <row r="282" spans="1:7" x14ac:dyDescent="0.2">
      <c r="A282" s="16" t="s">
        <v>20</v>
      </c>
      <c r="B282">
        <v>2443</v>
      </c>
      <c r="F282" s="17" t="s">
        <v>14</v>
      </c>
      <c r="G282">
        <v>1274</v>
      </c>
    </row>
    <row r="283" spans="1:7" x14ac:dyDescent="0.2">
      <c r="A283" s="16" t="s">
        <v>20</v>
      </c>
      <c r="B283">
        <v>64</v>
      </c>
      <c r="F283" s="17" t="s">
        <v>14</v>
      </c>
      <c r="G283">
        <v>210</v>
      </c>
    </row>
    <row r="284" spans="1:7" x14ac:dyDescent="0.2">
      <c r="A284" s="16" t="s">
        <v>20</v>
      </c>
      <c r="B284">
        <v>268</v>
      </c>
      <c r="F284" s="17" t="s">
        <v>14</v>
      </c>
      <c r="G284">
        <v>248</v>
      </c>
    </row>
    <row r="285" spans="1:7" x14ac:dyDescent="0.2">
      <c r="A285" s="16" t="s">
        <v>20</v>
      </c>
      <c r="B285">
        <v>195</v>
      </c>
      <c r="F285" s="17" t="s">
        <v>14</v>
      </c>
      <c r="G285">
        <v>513</v>
      </c>
    </row>
    <row r="286" spans="1:7" x14ac:dyDescent="0.2">
      <c r="A286" s="16" t="s">
        <v>20</v>
      </c>
      <c r="B286">
        <v>186</v>
      </c>
      <c r="F286" s="17" t="s">
        <v>14</v>
      </c>
      <c r="G286">
        <v>3410</v>
      </c>
    </row>
    <row r="287" spans="1:7" x14ac:dyDescent="0.2">
      <c r="A287" s="16" t="s">
        <v>20</v>
      </c>
      <c r="B287">
        <v>460</v>
      </c>
      <c r="F287" s="17" t="s">
        <v>14</v>
      </c>
      <c r="G287">
        <v>10</v>
      </c>
    </row>
    <row r="288" spans="1:7" x14ac:dyDescent="0.2">
      <c r="A288" s="16" t="s">
        <v>20</v>
      </c>
      <c r="B288">
        <v>2528</v>
      </c>
      <c r="F288" s="17" t="s">
        <v>14</v>
      </c>
      <c r="G288">
        <v>2201</v>
      </c>
    </row>
    <row r="289" spans="1:7" x14ac:dyDescent="0.2">
      <c r="A289" s="16" t="s">
        <v>20</v>
      </c>
      <c r="B289">
        <v>3657</v>
      </c>
      <c r="F289" s="17" t="s">
        <v>14</v>
      </c>
      <c r="G289">
        <v>676</v>
      </c>
    </row>
    <row r="290" spans="1:7" x14ac:dyDescent="0.2">
      <c r="A290" s="16" t="s">
        <v>20</v>
      </c>
      <c r="B290">
        <v>131</v>
      </c>
      <c r="F290" s="17" t="s">
        <v>14</v>
      </c>
      <c r="G290">
        <v>831</v>
      </c>
    </row>
    <row r="291" spans="1:7" x14ac:dyDescent="0.2">
      <c r="A291" s="16" t="s">
        <v>20</v>
      </c>
      <c r="B291">
        <v>239</v>
      </c>
      <c r="F291" s="17" t="s">
        <v>14</v>
      </c>
      <c r="G291">
        <v>859</v>
      </c>
    </row>
    <row r="292" spans="1:7" x14ac:dyDescent="0.2">
      <c r="A292" s="16" t="s">
        <v>20</v>
      </c>
      <c r="B292">
        <v>78</v>
      </c>
      <c r="F292" s="17" t="s">
        <v>14</v>
      </c>
      <c r="G292">
        <v>45</v>
      </c>
    </row>
    <row r="293" spans="1:7" x14ac:dyDescent="0.2">
      <c r="A293" s="16" t="s">
        <v>20</v>
      </c>
      <c r="B293">
        <v>1773</v>
      </c>
      <c r="F293" s="17" t="s">
        <v>14</v>
      </c>
      <c r="G293">
        <v>6</v>
      </c>
    </row>
    <row r="294" spans="1:7" x14ac:dyDescent="0.2">
      <c r="A294" s="16" t="s">
        <v>20</v>
      </c>
      <c r="B294">
        <v>32</v>
      </c>
      <c r="F294" s="17" t="s">
        <v>14</v>
      </c>
      <c r="G294">
        <v>7</v>
      </c>
    </row>
    <row r="295" spans="1:7" x14ac:dyDescent="0.2">
      <c r="A295" s="16" t="s">
        <v>20</v>
      </c>
      <c r="B295">
        <v>369</v>
      </c>
      <c r="F295" s="17" t="s">
        <v>14</v>
      </c>
      <c r="G295">
        <v>31</v>
      </c>
    </row>
    <row r="296" spans="1:7" x14ac:dyDescent="0.2">
      <c r="A296" s="16" t="s">
        <v>20</v>
      </c>
      <c r="B296">
        <v>89</v>
      </c>
      <c r="F296" s="17" t="s">
        <v>14</v>
      </c>
      <c r="G296">
        <v>78</v>
      </c>
    </row>
    <row r="297" spans="1:7" x14ac:dyDescent="0.2">
      <c r="A297" s="16" t="s">
        <v>20</v>
      </c>
      <c r="B297">
        <v>147</v>
      </c>
      <c r="F297" s="17" t="s">
        <v>14</v>
      </c>
      <c r="G297">
        <v>1225</v>
      </c>
    </row>
    <row r="298" spans="1:7" x14ac:dyDescent="0.2">
      <c r="A298" s="16" t="s">
        <v>20</v>
      </c>
      <c r="B298">
        <v>126</v>
      </c>
      <c r="F298" s="17" t="s">
        <v>14</v>
      </c>
      <c r="G298">
        <v>1</v>
      </c>
    </row>
    <row r="299" spans="1:7" x14ac:dyDescent="0.2">
      <c r="A299" s="16" t="s">
        <v>20</v>
      </c>
      <c r="B299">
        <v>2218</v>
      </c>
      <c r="F299" s="17" t="s">
        <v>14</v>
      </c>
      <c r="G299">
        <v>67</v>
      </c>
    </row>
    <row r="300" spans="1:7" x14ac:dyDescent="0.2">
      <c r="A300" s="16" t="s">
        <v>20</v>
      </c>
      <c r="B300">
        <v>202</v>
      </c>
      <c r="F300" s="17" t="s">
        <v>14</v>
      </c>
      <c r="G300">
        <v>19</v>
      </c>
    </row>
    <row r="301" spans="1:7" x14ac:dyDescent="0.2">
      <c r="A301" s="16" t="s">
        <v>20</v>
      </c>
      <c r="B301">
        <v>140</v>
      </c>
      <c r="F301" s="17" t="s">
        <v>14</v>
      </c>
      <c r="G301">
        <v>2108</v>
      </c>
    </row>
    <row r="302" spans="1:7" x14ac:dyDescent="0.2">
      <c r="A302" s="16" t="s">
        <v>20</v>
      </c>
      <c r="B302">
        <v>1052</v>
      </c>
      <c r="F302" s="17" t="s">
        <v>14</v>
      </c>
      <c r="G302">
        <v>679</v>
      </c>
    </row>
    <row r="303" spans="1:7" x14ac:dyDescent="0.2">
      <c r="A303" s="16" t="s">
        <v>20</v>
      </c>
      <c r="B303">
        <v>247</v>
      </c>
      <c r="F303" s="17" t="s">
        <v>14</v>
      </c>
      <c r="G303">
        <v>36</v>
      </c>
    </row>
    <row r="304" spans="1:7" x14ac:dyDescent="0.2">
      <c r="A304" s="16" t="s">
        <v>20</v>
      </c>
      <c r="B304">
        <v>84</v>
      </c>
      <c r="F304" s="17" t="s">
        <v>14</v>
      </c>
      <c r="G304">
        <v>47</v>
      </c>
    </row>
    <row r="305" spans="1:7" x14ac:dyDescent="0.2">
      <c r="A305" s="16" t="s">
        <v>20</v>
      </c>
      <c r="B305">
        <v>88</v>
      </c>
      <c r="F305" s="17" t="s">
        <v>14</v>
      </c>
      <c r="G305">
        <v>70</v>
      </c>
    </row>
    <row r="306" spans="1:7" x14ac:dyDescent="0.2">
      <c r="A306" s="16" t="s">
        <v>20</v>
      </c>
      <c r="B306">
        <v>156</v>
      </c>
      <c r="F306" s="17" t="s">
        <v>14</v>
      </c>
      <c r="G306">
        <v>154</v>
      </c>
    </row>
    <row r="307" spans="1:7" x14ac:dyDescent="0.2">
      <c r="A307" s="16" t="s">
        <v>20</v>
      </c>
      <c r="B307">
        <v>2985</v>
      </c>
      <c r="F307" s="17" t="s">
        <v>14</v>
      </c>
      <c r="G307">
        <v>22</v>
      </c>
    </row>
    <row r="308" spans="1:7" x14ac:dyDescent="0.2">
      <c r="A308" s="16" t="s">
        <v>20</v>
      </c>
      <c r="B308">
        <v>762</v>
      </c>
      <c r="F308" s="17" t="s">
        <v>14</v>
      </c>
      <c r="G308">
        <v>1758</v>
      </c>
    </row>
    <row r="309" spans="1:7" x14ac:dyDescent="0.2">
      <c r="A309" s="16" t="s">
        <v>20</v>
      </c>
      <c r="B309">
        <v>554</v>
      </c>
      <c r="F309" s="17" t="s">
        <v>14</v>
      </c>
      <c r="G309">
        <v>94</v>
      </c>
    </row>
    <row r="310" spans="1:7" x14ac:dyDescent="0.2">
      <c r="A310" s="16" t="s">
        <v>20</v>
      </c>
      <c r="B310">
        <v>135</v>
      </c>
      <c r="F310" s="17" t="s">
        <v>14</v>
      </c>
      <c r="G310">
        <v>33</v>
      </c>
    </row>
    <row r="311" spans="1:7" x14ac:dyDescent="0.2">
      <c r="A311" s="16" t="s">
        <v>20</v>
      </c>
      <c r="B311">
        <v>122</v>
      </c>
      <c r="F311" s="17" t="s">
        <v>14</v>
      </c>
      <c r="G311">
        <v>1</v>
      </c>
    </row>
    <row r="312" spans="1:7" x14ac:dyDescent="0.2">
      <c r="A312" s="16" t="s">
        <v>20</v>
      </c>
      <c r="B312">
        <v>221</v>
      </c>
      <c r="F312" s="17" t="s">
        <v>14</v>
      </c>
      <c r="G312">
        <v>31</v>
      </c>
    </row>
    <row r="313" spans="1:7" x14ac:dyDescent="0.2">
      <c r="A313" s="16" t="s">
        <v>20</v>
      </c>
      <c r="B313">
        <v>126</v>
      </c>
      <c r="F313" s="17" t="s">
        <v>14</v>
      </c>
      <c r="G313">
        <v>35</v>
      </c>
    </row>
    <row r="314" spans="1:7" x14ac:dyDescent="0.2">
      <c r="A314" s="16" t="s">
        <v>20</v>
      </c>
      <c r="B314">
        <v>1022</v>
      </c>
      <c r="F314" s="17" t="s">
        <v>14</v>
      </c>
      <c r="G314">
        <v>63</v>
      </c>
    </row>
    <row r="315" spans="1:7" x14ac:dyDescent="0.2">
      <c r="A315" s="16" t="s">
        <v>20</v>
      </c>
      <c r="B315">
        <v>3177</v>
      </c>
      <c r="F315" s="17" t="s">
        <v>14</v>
      </c>
      <c r="G315">
        <v>526</v>
      </c>
    </row>
    <row r="316" spans="1:7" x14ac:dyDescent="0.2">
      <c r="A316" s="16" t="s">
        <v>20</v>
      </c>
      <c r="B316">
        <v>198</v>
      </c>
      <c r="F316" s="17" t="s">
        <v>14</v>
      </c>
      <c r="G316">
        <v>121</v>
      </c>
    </row>
    <row r="317" spans="1:7" x14ac:dyDescent="0.2">
      <c r="A317" s="16" t="s">
        <v>20</v>
      </c>
      <c r="B317">
        <v>85</v>
      </c>
      <c r="F317" s="17" t="s">
        <v>14</v>
      </c>
      <c r="G317">
        <v>67</v>
      </c>
    </row>
    <row r="318" spans="1:7" x14ac:dyDescent="0.2">
      <c r="A318" s="16" t="s">
        <v>20</v>
      </c>
      <c r="B318">
        <v>3596</v>
      </c>
      <c r="F318" s="17" t="s">
        <v>14</v>
      </c>
      <c r="G318">
        <v>57</v>
      </c>
    </row>
    <row r="319" spans="1:7" x14ac:dyDescent="0.2">
      <c r="A319" s="16" t="s">
        <v>20</v>
      </c>
      <c r="B319">
        <v>244</v>
      </c>
      <c r="F319" s="17" t="s">
        <v>14</v>
      </c>
      <c r="G319">
        <v>1229</v>
      </c>
    </row>
    <row r="320" spans="1:7" x14ac:dyDescent="0.2">
      <c r="A320" s="16" t="s">
        <v>20</v>
      </c>
      <c r="B320">
        <v>5180</v>
      </c>
      <c r="F320" s="17" t="s">
        <v>14</v>
      </c>
      <c r="G320">
        <v>12</v>
      </c>
    </row>
    <row r="321" spans="1:7" x14ac:dyDescent="0.2">
      <c r="A321" s="16" t="s">
        <v>20</v>
      </c>
      <c r="B321">
        <v>589</v>
      </c>
      <c r="F321" s="17" t="s">
        <v>14</v>
      </c>
      <c r="G321">
        <v>452</v>
      </c>
    </row>
    <row r="322" spans="1:7" x14ac:dyDescent="0.2">
      <c r="A322" s="16" t="s">
        <v>20</v>
      </c>
      <c r="B322">
        <v>2725</v>
      </c>
      <c r="F322" s="17" t="s">
        <v>14</v>
      </c>
      <c r="G322">
        <v>1886</v>
      </c>
    </row>
    <row r="323" spans="1:7" x14ac:dyDescent="0.2">
      <c r="A323" s="16" t="s">
        <v>20</v>
      </c>
      <c r="B323">
        <v>300</v>
      </c>
      <c r="F323" s="17" t="s">
        <v>14</v>
      </c>
      <c r="G323">
        <v>1825</v>
      </c>
    </row>
    <row r="324" spans="1:7" x14ac:dyDescent="0.2">
      <c r="A324" s="16" t="s">
        <v>20</v>
      </c>
      <c r="B324">
        <v>144</v>
      </c>
      <c r="F324" s="17" t="s">
        <v>14</v>
      </c>
      <c r="G324">
        <v>31</v>
      </c>
    </row>
    <row r="325" spans="1:7" x14ac:dyDescent="0.2">
      <c r="A325" s="16" t="s">
        <v>20</v>
      </c>
      <c r="B325">
        <v>87</v>
      </c>
      <c r="F325" s="17" t="s">
        <v>14</v>
      </c>
      <c r="G325">
        <v>107</v>
      </c>
    </row>
    <row r="326" spans="1:7" x14ac:dyDescent="0.2">
      <c r="A326" s="16" t="s">
        <v>20</v>
      </c>
      <c r="B326">
        <v>3116</v>
      </c>
      <c r="F326" s="17" t="s">
        <v>14</v>
      </c>
      <c r="G326">
        <v>27</v>
      </c>
    </row>
    <row r="327" spans="1:7" x14ac:dyDescent="0.2">
      <c r="A327" s="16" t="s">
        <v>20</v>
      </c>
      <c r="B327">
        <v>909</v>
      </c>
      <c r="F327" s="17" t="s">
        <v>14</v>
      </c>
      <c r="G327">
        <v>1221</v>
      </c>
    </row>
    <row r="328" spans="1:7" x14ac:dyDescent="0.2">
      <c r="A328" s="16" t="s">
        <v>20</v>
      </c>
      <c r="B328">
        <v>1613</v>
      </c>
      <c r="F328" s="17" t="s">
        <v>14</v>
      </c>
      <c r="G328">
        <v>1</v>
      </c>
    </row>
    <row r="329" spans="1:7" x14ac:dyDescent="0.2">
      <c r="A329" s="16" t="s">
        <v>20</v>
      </c>
      <c r="B329">
        <v>136</v>
      </c>
      <c r="F329" s="17" t="s">
        <v>14</v>
      </c>
      <c r="G329">
        <v>16</v>
      </c>
    </row>
    <row r="330" spans="1:7" x14ac:dyDescent="0.2">
      <c r="A330" s="16" t="s">
        <v>20</v>
      </c>
      <c r="B330">
        <v>130</v>
      </c>
      <c r="F330" s="17" t="s">
        <v>14</v>
      </c>
      <c r="G330">
        <v>41</v>
      </c>
    </row>
    <row r="331" spans="1:7" x14ac:dyDescent="0.2">
      <c r="A331" s="16" t="s">
        <v>20</v>
      </c>
      <c r="B331">
        <v>102</v>
      </c>
      <c r="F331" s="17" t="s">
        <v>14</v>
      </c>
      <c r="G331">
        <v>523</v>
      </c>
    </row>
    <row r="332" spans="1:7" x14ac:dyDescent="0.2">
      <c r="A332" s="16" t="s">
        <v>20</v>
      </c>
      <c r="B332">
        <v>4006</v>
      </c>
      <c r="F332" s="17" t="s">
        <v>14</v>
      </c>
      <c r="G332">
        <v>141</v>
      </c>
    </row>
    <row r="333" spans="1:7" x14ac:dyDescent="0.2">
      <c r="A333" s="16" t="s">
        <v>20</v>
      </c>
      <c r="B333">
        <v>1629</v>
      </c>
      <c r="F333" s="17" t="s">
        <v>14</v>
      </c>
      <c r="G333">
        <v>52</v>
      </c>
    </row>
    <row r="334" spans="1:7" x14ac:dyDescent="0.2">
      <c r="A334" s="16" t="s">
        <v>20</v>
      </c>
      <c r="B334">
        <v>2188</v>
      </c>
      <c r="F334" s="17" t="s">
        <v>14</v>
      </c>
      <c r="G334">
        <v>225</v>
      </c>
    </row>
    <row r="335" spans="1:7" x14ac:dyDescent="0.2">
      <c r="A335" s="16" t="s">
        <v>20</v>
      </c>
      <c r="B335">
        <v>2409</v>
      </c>
      <c r="F335" s="17" t="s">
        <v>14</v>
      </c>
      <c r="G335">
        <v>38</v>
      </c>
    </row>
    <row r="336" spans="1:7" x14ac:dyDescent="0.2">
      <c r="A336" s="16" t="s">
        <v>20</v>
      </c>
      <c r="B336">
        <v>194</v>
      </c>
      <c r="F336" s="17" t="s">
        <v>14</v>
      </c>
      <c r="G336">
        <v>15</v>
      </c>
    </row>
    <row r="337" spans="1:7" x14ac:dyDescent="0.2">
      <c r="A337" s="16" t="s">
        <v>20</v>
      </c>
      <c r="B337">
        <v>1140</v>
      </c>
      <c r="F337" s="17" t="s">
        <v>14</v>
      </c>
      <c r="G337">
        <v>37</v>
      </c>
    </row>
    <row r="338" spans="1:7" x14ac:dyDescent="0.2">
      <c r="A338" s="16" t="s">
        <v>20</v>
      </c>
      <c r="B338">
        <v>102</v>
      </c>
      <c r="F338" s="17" t="s">
        <v>14</v>
      </c>
      <c r="G338">
        <v>112</v>
      </c>
    </row>
    <row r="339" spans="1:7" x14ac:dyDescent="0.2">
      <c r="A339" s="16" t="s">
        <v>20</v>
      </c>
      <c r="B339">
        <v>2857</v>
      </c>
      <c r="F339" s="17" t="s">
        <v>14</v>
      </c>
      <c r="G339">
        <v>21</v>
      </c>
    </row>
    <row r="340" spans="1:7" x14ac:dyDescent="0.2">
      <c r="A340" s="16" t="s">
        <v>20</v>
      </c>
      <c r="B340">
        <v>107</v>
      </c>
      <c r="F340" s="17" t="s">
        <v>14</v>
      </c>
      <c r="G340">
        <v>67</v>
      </c>
    </row>
    <row r="341" spans="1:7" x14ac:dyDescent="0.2">
      <c r="A341" s="16" t="s">
        <v>20</v>
      </c>
      <c r="B341">
        <v>160</v>
      </c>
      <c r="F341" s="17" t="s">
        <v>14</v>
      </c>
      <c r="G341">
        <v>78</v>
      </c>
    </row>
    <row r="342" spans="1:7" x14ac:dyDescent="0.2">
      <c r="A342" s="16" t="s">
        <v>20</v>
      </c>
      <c r="B342">
        <v>2230</v>
      </c>
      <c r="F342" s="17" t="s">
        <v>14</v>
      </c>
      <c r="G342">
        <v>67</v>
      </c>
    </row>
    <row r="343" spans="1:7" x14ac:dyDescent="0.2">
      <c r="A343" s="16" t="s">
        <v>20</v>
      </c>
      <c r="B343">
        <v>316</v>
      </c>
      <c r="F343" s="17" t="s">
        <v>14</v>
      </c>
      <c r="G343">
        <v>263</v>
      </c>
    </row>
    <row r="344" spans="1:7" x14ac:dyDescent="0.2">
      <c r="A344" s="16" t="s">
        <v>20</v>
      </c>
      <c r="B344">
        <v>117</v>
      </c>
      <c r="F344" s="17" t="s">
        <v>14</v>
      </c>
      <c r="G344">
        <v>1691</v>
      </c>
    </row>
    <row r="345" spans="1:7" x14ac:dyDescent="0.2">
      <c r="A345" s="16" t="s">
        <v>20</v>
      </c>
      <c r="B345">
        <v>6406</v>
      </c>
      <c r="F345" s="17" t="s">
        <v>14</v>
      </c>
      <c r="G345">
        <v>181</v>
      </c>
    </row>
    <row r="346" spans="1:7" x14ac:dyDescent="0.2">
      <c r="A346" s="16" t="s">
        <v>20</v>
      </c>
      <c r="B346">
        <v>192</v>
      </c>
      <c r="F346" s="17" t="s">
        <v>14</v>
      </c>
      <c r="G346">
        <v>13</v>
      </c>
    </row>
    <row r="347" spans="1:7" x14ac:dyDescent="0.2">
      <c r="A347" s="16" t="s">
        <v>20</v>
      </c>
      <c r="B347">
        <v>26</v>
      </c>
      <c r="F347" s="17" t="s">
        <v>14</v>
      </c>
      <c r="G347">
        <v>1</v>
      </c>
    </row>
    <row r="348" spans="1:7" x14ac:dyDescent="0.2">
      <c r="A348" s="16" t="s">
        <v>20</v>
      </c>
      <c r="B348">
        <v>723</v>
      </c>
      <c r="F348" s="17" t="s">
        <v>14</v>
      </c>
      <c r="G348">
        <v>21</v>
      </c>
    </row>
    <row r="349" spans="1:7" x14ac:dyDescent="0.2">
      <c r="A349" s="16" t="s">
        <v>20</v>
      </c>
      <c r="B349">
        <v>170</v>
      </c>
      <c r="F349" s="17" t="s">
        <v>14</v>
      </c>
      <c r="G349">
        <v>830</v>
      </c>
    </row>
    <row r="350" spans="1:7" x14ac:dyDescent="0.2">
      <c r="A350" s="16" t="s">
        <v>20</v>
      </c>
      <c r="B350">
        <v>238</v>
      </c>
      <c r="F350" s="17" t="s">
        <v>14</v>
      </c>
      <c r="G350">
        <v>130</v>
      </c>
    </row>
    <row r="351" spans="1:7" x14ac:dyDescent="0.2">
      <c r="A351" s="16" t="s">
        <v>20</v>
      </c>
      <c r="B351">
        <v>55</v>
      </c>
      <c r="F351" s="17" t="s">
        <v>14</v>
      </c>
      <c r="G351">
        <v>55</v>
      </c>
    </row>
    <row r="352" spans="1:7" x14ac:dyDescent="0.2">
      <c r="A352" s="16" t="s">
        <v>20</v>
      </c>
      <c r="B352">
        <v>128</v>
      </c>
      <c r="F352" s="17" t="s">
        <v>14</v>
      </c>
      <c r="G352">
        <v>114</v>
      </c>
    </row>
    <row r="353" spans="1:7" x14ac:dyDescent="0.2">
      <c r="A353" s="16" t="s">
        <v>20</v>
      </c>
      <c r="B353">
        <v>2144</v>
      </c>
      <c r="F353" s="17" t="s">
        <v>14</v>
      </c>
      <c r="G353">
        <v>594</v>
      </c>
    </row>
    <row r="354" spans="1:7" x14ac:dyDescent="0.2">
      <c r="A354" s="16" t="s">
        <v>20</v>
      </c>
      <c r="B354">
        <v>2693</v>
      </c>
      <c r="F354" s="17" t="s">
        <v>14</v>
      </c>
      <c r="G354">
        <v>24</v>
      </c>
    </row>
    <row r="355" spans="1:7" x14ac:dyDescent="0.2">
      <c r="A355" s="16" t="s">
        <v>20</v>
      </c>
      <c r="B355">
        <v>432</v>
      </c>
      <c r="F355" s="17" t="s">
        <v>14</v>
      </c>
      <c r="G355">
        <v>252</v>
      </c>
    </row>
    <row r="356" spans="1:7" x14ac:dyDescent="0.2">
      <c r="A356" s="16" t="s">
        <v>20</v>
      </c>
      <c r="B356">
        <v>189</v>
      </c>
      <c r="F356" s="17" t="s">
        <v>14</v>
      </c>
      <c r="G356">
        <v>67</v>
      </c>
    </row>
    <row r="357" spans="1:7" x14ac:dyDescent="0.2">
      <c r="A357" s="16" t="s">
        <v>20</v>
      </c>
      <c r="B357">
        <v>154</v>
      </c>
      <c r="F357" s="17" t="s">
        <v>14</v>
      </c>
      <c r="G357">
        <v>742</v>
      </c>
    </row>
    <row r="358" spans="1:7" x14ac:dyDescent="0.2">
      <c r="A358" s="16" t="s">
        <v>20</v>
      </c>
      <c r="B358">
        <v>96</v>
      </c>
      <c r="F358" s="17" t="s">
        <v>14</v>
      </c>
      <c r="G358">
        <v>75</v>
      </c>
    </row>
    <row r="359" spans="1:7" x14ac:dyDescent="0.2">
      <c r="A359" s="16" t="s">
        <v>20</v>
      </c>
      <c r="B359">
        <v>3063</v>
      </c>
      <c r="F359" s="17" t="s">
        <v>14</v>
      </c>
      <c r="G359">
        <v>4405</v>
      </c>
    </row>
    <row r="360" spans="1:7" x14ac:dyDescent="0.2">
      <c r="A360" s="16" t="s">
        <v>20</v>
      </c>
      <c r="B360">
        <v>2266</v>
      </c>
      <c r="F360" s="17" t="s">
        <v>14</v>
      </c>
      <c r="G360">
        <v>92</v>
      </c>
    </row>
    <row r="361" spans="1:7" x14ac:dyDescent="0.2">
      <c r="A361" s="16" t="s">
        <v>20</v>
      </c>
      <c r="B361">
        <v>194</v>
      </c>
      <c r="F361" s="17" t="s">
        <v>14</v>
      </c>
      <c r="G361">
        <v>64</v>
      </c>
    </row>
    <row r="362" spans="1:7" x14ac:dyDescent="0.2">
      <c r="A362" s="16" t="s">
        <v>20</v>
      </c>
      <c r="B362">
        <v>129</v>
      </c>
      <c r="F362" s="17" t="s">
        <v>14</v>
      </c>
      <c r="G362">
        <v>64</v>
      </c>
    </row>
    <row r="363" spans="1:7" x14ac:dyDescent="0.2">
      <c r="A363" s="16" t="s">
        <v>20</v>
      </c>
      <c r="B363">
        <v>375</v>
      </c>
      <c r="F363" s="17" t="s">
        <v>14</v>
      </c>
      <c r="G363">
        <v>842</v>
      </c>
    </row>
    <row r="364" spans="1:7" x14ac:dyDescent="0.2">
      <c r="A364" s="16" t="s">
        <v>20</v>
      </c>
      <c r="B364">
        <v>409</v>
      </c>
      <c r="F364" s="17" t="s">
        <v>14</v>
      </c>
      <c r="G364">
        <v>112</v>
      </c>
    </row>
    <row r="365" spans="1:7" x14ac:dyDescent="0.2">
      <c r="A365" s="16" t="s">
        <v>20</v>
      </c>
      <c r="B365">
        <v>234</v>
      </c>
      <c r="F365" s="17" t="s">
        <v>14</v>
      </c>
      <c r="G365">
        <v>374</v>
      </c>
    </row>
    <row r="366" spans="1:7" x14ac:dyDescent="0.2">
      <c r="A366" s="16" t="s">
        <v>20</v>
      </c>
      <c r="B366">
        <v>3016</v>
      </c>
    </row>
    <row r="367" spans="1:7" x14ac:dyDescent="0.2">
      <c r="A367" s="16" t="s">
        <v>20</v>
      </c>
      <c r="B367">
        <v>264</v>
      </c>
    </row>
    <row r="368" spans="1:7" x14ac:dyDescent="0.2">
      <c r="A368" s="16" t="s">
        <v>20</v>
      </c>
      <c r="B368">
        <v>272</v>
      </c>
    </row>
    <row r="369" spans="1:2" x14ac:dyDescent="0.2">
      <c r="A369" s="16" t="s">
        <v>20</v>
      </c>
      <c r="B369">
        <v>419</v>
      </c>
    </row>
    <row r="370" spans="1:2" x14ac:dyDescent="0.2">
      <c r="A370" s="16" t="s">
        <v>20</v>
      </c>
      <c r="B370">
        <v>1621</v>
      </c>
    </row>
    <row r="371" spans="1:2" x14ac:dyDescent="0.2">
      <c r="A371" s="16" t="s">
        <v>20</v>
      </c>
      <c r="B371">
        <v>1101</v>
      </c>
    </row>
    <row r="372" spans="1:2" x14ac:dyDescent="0.2">
      <c r="A372" s="16" t="s">
        <v>20</v>
      </c>
      <c r="B372">
        <v>1073</v>
      </c>
    </row>
    <row r="373" spans="1:2" x14ac:dyDescent="0.2">
      <c r="A373" s="16" t="s">
        <v>20</v>
      </c>
      <c r="B373">
        <v>331</v>
      </c>
    </row>
    <row r="374" spans="1:2" x14ac:dyDescent="0.2">
      <c r="A374" s="16" t="s">
        <v>20</v>
      </c>
      <c r="B374">
        <v>1170</v>
      </c>
    </row>
    <row r="375" spans="1:2" x14ac:dyDescent="0.2">
      <c r="A375" s="16" t="s">
        <v>20</v>
      </c>
      <c r="B375">
        <v>363</v>
      </c>
    </row>
    <row r="376" spans="1:2" x14ac:dyDescent="0.2">
      <c r="A376" s="16" t="s">
        <v>20</v>
      </c>
      <c r="B376">
        <v>103</v>
      </c>
    </row>
    <row r="377" spans="1:2" x14ac:dyDescent="0.2">
      <c r="A377" s="16" t="s">
        <v>20</v>
      </c>
      <c r="B377">
        <v>147</v>
      </c>
    </row>
    <row r="378" spans="1:2" x14ac:dyDescent="0.2">
      <c r="A378" s="16" t="s">
        <v>20</v>
      </c>
      <c r="B378">
        <v>110</v>
      </c>
    </row>
    <row r="379" spans="1:2" x14ac:dyDescent="0.2">
      <c r="A379" s="16" t="s">
        <v>20</v>
      </c>
      <c r="B379">
        <v>134</v>
      </c>
    </row>
    <row r="380" spans="1:2" x14ac:dyDescent="0.2">
      <c r="A380" s="16" t="s">
        <v>20</v>
      </c>
      <c r="B380">
        <v>269</v>
      </c>
    </row>
    <row r="381" spans="1:2" x14ac:dyDescent="0.2">
      <c r="A381" s="16" t="s">
        <v>20</v>
      </c>
      <c r="B381">
        <v>175</v>
      </c>
    </row>
    <row r="382" spans="1:2" x14ac:dyDescent="0.2">
      <c r="A382" s="16" t="s">
        <v>20</v>
      </c>
      <c r="B382">
        <v>69</v>
      </c>
    </row>
    <row r="383" spans="1:2" x14ac:dyDescent="0.2">
      <c r="A383" s="16" t="s">
        <v>20</v>
      </c>
      <c r="B383">
        <v>190</v>
      </c>
    </row>
    <row r="384" spans="1:2" x14ac:dyDescent="0.2">
      <c r="A384" s="16" t="s">
        <v>20</v>
      </c>
      <c r="B384">
        <v>237</v>
      </c>
    </row>
    <row r="385" spans="1:2" x14ac:dyDescent="0.2">
      <c r="A385" s="16" t="s">
        <v>20</v>
      </c>
      <c r="B385">
        <v>196</v>
      </c>
    </row>
    <row r="386" spans="1:2" x14ac:dyDescent="0.2">
      <c r="A386" s="16" t="s">
        <v>20</v>
      </c>
      <c r="B386">
        <v>7295</v>
      </c>
    </row>
    <row r="387" spans="1:2" x14ac:dyDescent="0.2">
      <c r="A387" s="16" t="s">
        <v>20</v>
      </c>
      <c r="B387">
        <v>2893</v>
      </c>
    </row>
    <row r="388" spans="1:2" x14ac:dyDescent="0.2">
      <c r="A388" s="16" t="s">
        <v>20</v>
      </c>
      <c r="B388">
        <v>820</v>
      </c>
    </row>
    <row r="389" spans="1:2" x14ac:dyDescent="0.2">
      <c r="A389" s="16" t="s">
        <v>20</v>
      </c>
      <c r="B389">
        <v>2038</v>
      </c>
    </row>
    <row r="390" spans="1:2" x14ac:dyDescent="0.2">
      <c r="A390" s="16" t="s">
        <v>20</v>
      </c>
      <c r="B390">
        <v>116</v>
      </c>
    </row>
    <row r="391" spans="1:2" x14ac:dyDescent="0.2">
      <c r="A391" s="16" t="s">
        <v>20</v>
      </c>
      <c r="B391">
        <v>1345</v>
      </c>
    </row>
    <row r="392" spans="1:2" x14ac:dyDescent="0.2">
      <c r="A392" s="16" t="s">
        <v>20</v>
      </c>
      <c r="B392">
        <v>168</v>
      </c>
    </row>
    <row r="393" spans="1:2" x14ac:dyDescent="0.2">
      <c r="A393" s="16" t="s">
        <v>20</v>
      </c>
      <c r="B393">
        <v>137</v>
      </c>
    </row>
    <row r="394" spans="1:2" x14ac:dyDescent="0.2">
      <c r="A394" s="16" t="s">
        <v>20</v>
      </c>
      <c r="B394">
        <v>186</v>
      </c>
    </row>
    <row r="395" spans="1:2" x14ac:dyDescent="0.2">
      <c r="A395" s="16" t="s">
        <v>20</v>
      </c>
      <c r="B395">
        <v>125</v>
      </c>
    </row>
    <row r="396" spans="1:2" x14ac:dyDescent="0.2">
      <c r="A396" s="16" t="s">
        <v>20</v>
      </c>
      <c r="B396">
        <v>202</v>
      </c>
    </row>
    <row r="397" spans="1:2" x14ac:dyDescent="0.2">
      <c r="A397" s="16" t="s">
        <v>20</v>
      </c>
      <c r="B397">
        <v>103</v>
      </c>
    </row>
    <row r="398" spans="1:2" x14ac:dyDescent="0.2">
      <c r="A398" s="16" t="s">
        <v>20</v>
      </c>
      <c r="B398">
        <v>1785</v>
      </c>
    </row>
    <row r="399" spans="1:2" x14ac:dyDescent="0.2">
      <c r="A399" s="16" t="s">
        <v>20</v>
      </c>
      <c r="B399">
        <v>157</v>
      </c>
    </row>
    <row r="400" spans="1:2" x14ac:dyDescent="0.2">
      <c r="A400" s="16" t="s">
        <v>20</v>
      </c>
      <c r="B400">
        <v>555</v>
      </c>
    </row>
    <row r="401" spans="1:2" x14ac:dyDescent="0.2">
      <c r="A401" s="16" t="s">
        <v>20</v>
      </c>
      <c r="B401">
        <v>297</v>
      </c>
    </row>
    <row r="402" spans="1:2" x14ac:dyDescent="0.2">
      <c r="A402" s="16" t="s">
        <v>20</v>
      </c>
      <c r="B402">
        <v>123</v>
      </c>
    </row>
    <row r="403" spans="1:2" x14ac:dyDescent="0.2">
      <c r="A403" s="16" t="s">
        <v>20</v>
      </c>
      <c r="B403">
        <v>3036</v>
      </c>
    </row>
    <row r="404" spans="1:2" x14ac:dyDescent="0.2">
      <c r="A404" s="16" t="s">
        <v>20</v>
      </c>
      <c r="B404">
        <v>144</v>
      </c>
    </row>
    <row r="405" spans="1:2" x14ac:dyDescent="0.2">
      <c r="A405" s="16" t="s">
        <v>20</v>
      </c>
      <c r="B405">
        <v>121</v>
      </c>
    </row>
    <row r="406" spans="1:2" x14ac:dyDescent="0.2">
      <c r="A406" s="16" t="s">
        <v>20</v>
      </c>
      <c r="B406">
        <v>181</v>
      </c>
    </row>
    <row r="407" spans="1:2" x14ac:dyDescent="0.2">
      <c r="A407" s="16" t="s">
        <v>20</v>
      </c>
      <c r="B407">
        <v>122</v>
      </c>
    </row>
    <row r="408" spans="1:2" x14ac:dyDescent="0.2">
      <c r="A408" s="16" t="s">
        <v>20</v>
      </c>
      <c r="B408">
        <v>1071</v>
      </c>
    </row>
    <row r="409" spans="1:2" x14ac:dyDescent="0.2">
      <c r="A409" s="16" t="s">
        <v>20</v>
      </c>
      <c r="B409">
        <v>980</v>
      </c>
    </row>
    <row r="410" spans="1:2" x14ac:dyDescent="0.2">
      <c r="A410" s="16" t="s">
        <v>20</v>
      </c>
      <c r="B410">
        <v>536</v>
      </c>
    </row>
    <row r="411" spans="1:2" x14ac:dyDescent="0.2">
      <c r="A411" s="16" t="s">
        <v>20</v>
      </c>
      <c r="B411">
        <v>1991</v>
      </c>
    </row>
    <row r="412" spans="1:2" x14ac:dyDescent="0.2">
      <c r="A412" s="16" t="s">
        <v>20</v>
      </c>
      <c r="B412">
        <v>180</v>
      </c>
    </row>
    <row r="413" spans="1:2" x14ac:dyDescent="0.2">
      <c r="A413" s="16" t="s">
        <v>20</v>
      </c>
      <c r="B413">
        <v>130</v>
      </c>
    </row>
    <row r="414" spans="1:2" x14ac:dyDescent="0.2">
      <c r="A414" s="16" t="s">
        <v>20</v>
      </c>
      <c r="B414">
        <v>122</v>
      </c>
    </row>
    <row r="415" spans="1:2" x14ac:dyDescent="0.2">
      <c r="A415" s="16" t="s">
        <v>20</v>
      </c>
      <c r="B415">
        <v>140</v>
      </c>
    </row>
    <row r="416" spans="1:2" x14ac:dyDescent="0.2">
      <c r="A416" s="16" t="s">
        <v>20</v>
      </c>
      <c r="B416">
        <v>3388</v>
      </c>
    </row>
    <row r="417" spans="1:2" x14ac:dyDescent="0.2">
      <c r="A417" s="16" t="s">
        <v>20</v>
      </c>
      <c r="B417">
        <v>280</v>
      </c>
    </row>
    <row r="418" spans="1:2" x14ac:dyDescent="0.2">
      <c r="A418" s="16" t="s">
        <v>20</v>
      </c>
      <c r="B418">
        <v>366</v>
      </c>
    </row>
    <row r="419" spans="1:2" x14ac:dyDescent="0.2">
      <c r="A419" s="16" t="s">
        <v>20</v>
      </c>
      <c r="B419">
        <v>270</v>
      </c>
    </row>
    <row r="420" spans="1:2" x14ac:dyDescent="0.2">
      <c r="A420" s="16" t="s">
        <v>20</v>
      </c>
      <c r="B420">
        <v>137</v>
      </c>
    </row>
    <row r="421" spans="1:2" x14ac:dyDescent="0.2">
      <c r="A421" s="16" t="s">
        <v>20</v>
      </c>
      <c r="B421">
        <v>3205</v>
      </c>
    </row>
    <row r="422" spans="1:2" x14ac:dyDescent="0.2">
      <c r="A422" s="16" t="s">
        <v>20</v>
      </c>
      <c r="B422">
        <v>288</v>
      </c>
    </row>
    <row r="423" spans="1:2" x14ac:dyDescent="0.2">
      <c r="A423" s="16" t="s">
        <v>20</v>
      </c>
      <c r="B423">
        <v>148</v>
      </c>
    </row>
    <row r="424" spans="1:2" x14ac:dyDescent="0.2">
      <c r="A424" s="16" t="s">
        <v>20</v>
      </c>
      <c r="B424">
        <v>114</v>
      </c>
    </row>
    <row r="425" spans="1:2" x14ac:dyDescent="0.2">
      <c r="A425" s="16" t="s">
        <v>20</v>
      </c>
      <c r="B425">
        <v>1518</v>
      </c>
    </row>
    <row r="426" spans="1:2" x14ac:dyDescent="0.2">
      <c r="A426" s="16" t="s">
        <v>20</v>
      </c>
      <c r="B426">
        <v>166</v>
      </c>
    </row>
    <row r="427" spans="1:2" x14ac:dyDescent="0.2">
      <c r="A427" s="16" t="s">
        <v>20</v>
      </c>
      <c r="B427">
        <v>100</v>
      </c>
    </row>
    <row r="428" spans="1:2" x14ac:dyDescent="0.2">
      <c r="A428" s="16" t="s">
        <v>20</v>
      </c>
      <c r="B428">
        <v>235</v>
      </c>
    </row>
    <row r="429" spans="1:2" x14ac:dyDescent="0.2">
      <c r="A429" s="16" t="s">
        <v>20</v>
      </c>
      <c r="B429">
        <v>148</v>
      </c>
    </row>
    <row r="430" spans="1:2" x14ac:dyDescent="0.2">
      <c r="A430" s="16" t="s">
        <v>20</v>
      </c>
      <c r="B430">
        <v>198</v>
      </c>
    </row>
    <row r="431" spans="1:2" x14ac:dyDescent="0.2">
      <c r="A431" s="16" t="s">
        <v>20</v>
      </c>
      <c r="B431">
        <v>150</v>
      </c>
    </row>
    <row r="432" spans="1:2" x14ac:dyDescent="0.2">
      <c r="A432" s="16" t="s">
        <v>20</v>
      </c>
      <c r="B432">
        <v>216</v>
      </c>
    </row>
    <row r="433" spans="1:2" x14ac:dyDescent="0.2">
      <c r="A433" s="16" t="s">
        <v>20</v>
      </c>
      <c r="B433">
        <v>5139</v>
      </c>
    </row>
    <row r="434" spans="1:2" x14ac:dyDescent="0.2">
      <c r="A434" s="16" t="s">
        <v>20</v>
      </c>
      <c r="B434">
        <v>2353</v>
      </c>
    </row>
    <row r="435" spans="1:2" x14ac:dyDescent="0.2">
      <c r="A435" s="16" t="s">
        <v>20</v>
      </c>
      <c r="B435">
        <v>78</v>
      </c>
    </row>
    <row r="436" spans="1:2" x14ac:dyDescent="0.2">
      <c r="A436" s="16" t="s">
        <v>20</v>
      </c>
      <c r="B436">
        <v>174</v>
      </c>
    </row>
    <row r="437" spans="1:2" x14ac:dyDescent="0.2">
      <c r="A437" s="16" t="s">
        <v>20</v>
      </c>
      <c r="B437">
        <v>164</v>
      </c>
    </row>
    <row r="438" spans="1:2" x14ac:dyDescent="0.2">
      <c r="A438" s="16" t="s">
        <v>20</v>
      </c>
      <c r="B438">
        <v>161</v>
      </c>
    </row>
    <row r="439" spans="1:2" x14ac:dyDescent="0.2">
      <c r="A439" s="16" t="s">
        <v>20</v>
      </c>
      <c r="B439">
        <v>138</v>
      </c>
    </row>
    <row r="440" spans="1:2" x14ac:dyDescent="0.2">
      <c r="A440" s="16" t="s">
        <v>20</v>
      </c>
      <c r="B440">
        <v>3308</v>
      </c>
    </row>
    <row r="441" spans="1:2" x14ac:dyDescent="0.2">
      <c r="A441" s="16" t="s">
        <v>20</v>
      </c>
      <c r="B441">
        <v>127</v>
      </c>
    </row>
    <row r="442" spans="1:2" x14ac:dyDescent="0.2">
      <c r="A442" s="16" t="s">
        <v>20</v>
      </c>
      <c r="B442">
        <v>207</v>
      </c>
    </row>
    <row r="443" spans="1:2" x14ac:dyDescent="0.2">
      <c r="A443" s="16" t="s">
        <v>20</v>
      </c>
      <c r="B443">
        <v>181</v>
      </c>
    </row>
    <row r="444" spans="1:2" x14ac:dyDescent="0.2">
      <c r="A444" s="16" t="s">
        <v>20</v>
      </c>
      <c r="B444">
        <v>110</v>
      </c>
    </row>
    <row r="445" spans="1:2" x14ac:dyDescent="0.2">
      <c r="A445" s="16" t="s">
        <v>20</v>
      </c>
      <c r="B445">
        <v>185</v>
      </c>
    </row>
    <row r="446" spans="1:2" x14ac:dyDescent="0.2">
      <c r="A446" s="16" t="s">
        <v>20</v>
      </c>
      <c r="B446">
        <v>121</v>
      </c>
    </row>
    <row r="447" spans="1:2" x14ac:dyDescent="0.2">
      <c r="A447" s="16" t="s">
        <v>20</v>
      </c>
      <c r="B447">
        <v>106</v>
      </c>
    </row>
    <row r="448" spans="1:2" x14ac:dyDescent="0.2">
      <c r="A448" s="16" t="s">
        <v>20</v>
      </c>
      <c r="B448">
        <v>142</v>
      </c>
    </row>
    <row r="449" spans="1:2" x14ac:dyDescent="0.2">
      <c r="A449" s="16" t="s">
        <v>20</v>
      </c>
      <c r="B449">
        <v>233</v>
      </c>
    </row>
    <row r="450" spans="1:2" x14ac:dyDescent="0.2">
      <c r="A450" s="16" t="s">
        <v>20</v>
      </c>
      <c r="B450">
        <v>218</v>
      </c>
    </row>
    <row r="451" spans="1:2" x14ac:dyDescent="0.2">
      <c r="A451" s="16" t="s">
        <v>20</v>
      </c>
      <c r="B451">
        <v>76</v>
      </c>
    </row>
    <row r="452" spans="1:2" x14ac:dyDescent="0.2">
      <c r="A452" s="16" t="s">
        <v>20</v>
      </c>
      <c r="B452">
        <v>43</v>
      </c>
    </row>
    <row r="453" spans="1:2" x14ac:dyDescent="0.2">
      <c r="A453" s="16" t="s">
        <v>20</v>
      </c>
      <c r="B453">
        <v>221</v>
      </c>
    </row>
    <row r="454" spans="1:2" x14ac:dyDescent="0.2">
      <c r="A454" s="16" t="s">
        <v>20</v>
      </c>
      <c r="B454">
        <v>2805</v>
      </c>
    </row>
    <row r="455" spans="1:2" x14ac:dyDescent="0.2">
      <c r="A455" s="16" t="s">
        <v>20</v>
      </c>
      <c r="B455">
        <v>68</v>
      </c>
    </row>
    <row r="456" spans="1:2" x14ac:dyDescent="0.2">
      <c r="A456" s="16" t="s">
        <v>20</v>
      </c>
      <c r="B456">
        <v>183</v>
      </c>
    </row>
    <row r="457" spans="1:2" x14ac:dyDescent="0.2">
      <c r="A457" s="16" t="s">
        <v>20</v>
      </c>
      <c r="B457">
        <v>133</v>
      </c>
    </row>
    <row r="458" spans="1:2" x14ac:dyDescent="0.2">
      <c r="A458" s="16" t="s">
        <v>20</v>
      </c>
      <c r="B458">
        <v>2489</v>
      </c>
    </row>
    <row r="459" spans="1:2" x14ac:dyDescent="0.2">
      <c r="A459" s="16" t="s">
        <v>20</v>
      </c>
      <c r="B459">
        <v>69</v>
      </c>
    </row>
    <row r="460" spans="1:2" x14ac:dyDescent="0.2">
      <c r="A460" s="16" t="s">
        <v>20</v>
      </c>
      <c r="B460">
        <v>279</v>
      </c>
    </row>
    <row r="461" spans="1:2" x14ac:dyDescent="0.2">
      <c r="A461" s="16" t="s">
        <v>20</v>
      </c>
      <c r="B461">
        <v>210</v>
      </c>
    </row>
    <row r="462" spans="1:2" x14ac:dyDescent="0.2">
      <c r="A462" s="16" t="s">
        <v>20</v>
      </c>
      <c r="B462">
        <v>2100</v>
      </c>
    </row>
    <row r="463" spans="1:2" x14ac:dyDescent="0.2">
      <c r="A463" s="16" t="s">
        <v>20</v>
      </c>
      <c r="B463">
        <v>252</v>
      </c>
    </row>
    <row r="464" spans="1:2" x14ac:dyDescent="0.2">
      <c r="A464" s="16" t="s">
        <v>20</v>
      </c>
      <c r="B464">
        <v>1280</v>
      </c>
    </row>
    <row r="465" spans="1:2" x14ac:dyDescent="0.2">
      <c r="A465" s="16" t="s">
        <v>20</v>
      </c>
      <c r="B465">
        <v>157</v>
      </c>
    </row>
    <row r="466" spans="1:2" x14ac:dyDescent="0.2">
      <c r="A466" s="16" t="s">
        <v>20</v>
      </c>
      <c r="B466">
        <v>194</v>
      </c>
    </row>
    <row r="467" spans="1:2" x14ac:dyDescent="0.2">
      <c r="A467" s="16" t="s">
        <v>20</v>
      </c>
      <c r="B467">
        <v>82</v>
      </c>
    </row>
    <row r="468" spans="1:2" x14ac:dyDescent="0.2">
      <c r="A468" s="16" t="s">
        <v>20</v>
      </c>
      <c r="B468">
        <v>4233</v>
      </c>
    </row>
    <row r="469" spans="1:2" x14ac:dyDescent="0.2">
      <c r="A469" s="16" t="s">
        <v>20</v>
      </c>
      <c r="B469">
        <v>1297</v>
      </c>
    </row>
    <row r="470" spans="1:2" x14ac:dyDescent="0.2">
      <c r="A470" s="16" t="s">
        <v>20</v>
      </c>
      <c r="B470">
        <v>165</v>
      </c>
    </row>
    <row r="471" spans="1:2" x14ac:dyDescent="0.2">
      <c r="A471" s="16" t="s">
        <v>20</v>
      </c>
      <c r="B471">
        <v>119</v>
      </c>
    </row>
    <row r="472" spans="1:2" x14ac:dyDescent="0.2">
      <c r="A472" s="16" t="s">
        <v>20</v>
      </c>
      <c r="B472">
        <v>1797</v>
      </c>
    </row>
    <row r="473" spans="1:2" x14ac:dyDescent="0.2">
      <c r="A473" s="16" t="s">
        <v>20</v>
      </c>
      <c r="B473">
        <v>261</v>
      </c>
    </row>
    <row r="474" spans="1:2" x14ac:dyDescent="0.2">
      <c r="A474" s="16" t="s">
        <v>20</v>
      </c>
      <c r="B474">
        <v>157</v>
      </c>
    </row>
    <row r="475" spans="1:2" x14ac:dyDescent="0.2">
      <c r="A475" s="16" t="s">
        <v>20</v>
      </c>
      <c r="B475">
        <v>3533</v>
      </c>
    </row>
    <row r="476" spans="1:2" x14ac:dyDescent="0.2">
      <c r="A476" s="16" t="s">
        <v>20</v>
      </c>
      <c r="B476">
        <v>155</v>
      </c>
    </row>
    <row r="477" spans="1:2" x14ac:dyDescent="0.2">
      <c r="A477" s="16" t="s">
        <v>20</v>
      </c>
      <c r="B477">
        <v>132</v>
      </c>
    </row>
    <row r="478" spans="1:2" x14ac:dyDescent="0.2">
      <c r="A478" s="16" t="s">
        <v>20</v>
      </c>
      <c r="B478">
        <v>1354</v>
      </c>
    </row>
    <row r="479" spans="1:2" x14ac:dyDescent="0.2">
      <c r="A479" s="16" t="s">
        <v>20</v>
      </c>
      <c r="B479">
        <v>48</v>
      </c>
    </row>
    <row r="480" spans="1:2" x14ac:dyDescent="0.2">
      <c r="A480" s="16" t="s">
        <v>20</v>
      </c>
      <c r="B480">
        <v>110</v>
      </c>
    </row>
    <row r="481" spans="1:2" x14ac:dyDescent="0.2">
      <c r="A481" s="16" t="s">
        <v>20</v>
      </c>
      <c r="B481">
        <v>172</v>
      </c>
    </row>
    <row r="482" spans="1:2" x14ac:dyDescent="0.2">
      <c r="A482" s="16" t="s">
        <v>20</v>
      </c>
      <c r="B482">
        <v>307</v>
      </c>
    </row>
    <row r="483" spans="1:2" x14ac:dyDescent="0.2">
      <c r="A483" s="16" t="s">
        <v>20</v>
      </c>
      <c r="B483">
        <v>160</v>
      </c>
    </row>
    <row r="484" spans="1:2" x14ac:dyDescent="0.2">
      <c r="A484" s="16" t="s">
        <v>20</v>
      </c>
      <c r="B484">
        <v>1467</v>
      </c>
    </row>
    <row r="485" spans="1:2" x14ac:dyDescent="0.2">
      <c r="A485" s="16" t="s">
        <v>20</v>
      </c>
      <c r="B485">
        <v>2662</v>
      </c>
    </row>
    <row r="486" spans="1:2" x14ac:dyDescent="0.2">
      <c r="A486" s="16" t="s">
        <v>20</v>
      </c>
      <c r="B486">
        <v>452</v>
      </c>
    </row>
    <row r="487" spans="1:2" x14ac:dyDescent="0.2">
      <c r="A487" s="16" t="s">
        <v>20</v>
      </c>
      <c r="B487">
        <v>158</v>
      </c>
    </row>
    <row r="488" spans="1:2" x14ac:dyDescent="0.2">
      <c r="A488" s="16" t="s">
        <v>20</v>
      </c>
      <c r="B488">
        <v>225</v>
      </c>
    </row>
    <row r="489" spans="1:2" x14ac:dyDescent="0.2">
      <c r="A489" s="16" t="s">
        <v>20</v>
      </c>
      <c r="B489">
        <v>65</v>
      </c>
    </row>
    <row r="490" spans="1:2" x14ac:dyDescent="0.2">
      <c r="A490" s="16" t="s">
        <v>20</v>
      </c>
      <c r="B490">
        <v>163</v>
      </c>
    </row>
    <row r="491" spans="1:2" x14ac:dyDescent="0.2">
      <c r="A491" s="16" t="s">
        <v>20</v>
      </c>
      <c r="B491">
        <v>85</v>
      </c>
    </row>
    <row r="492" spans="1:2" x14ac:dyDescent="0.2">
      <c r="A492" s="16" t="s">
        <v>20</v>
      </c>
      <c r="B492">
        <v>217</v>
      </c>
    </row>
    <row r="493" spans="1:2" x14ac:dyDescent="0.2">
      <c r="A493" s="16" t="s">
        <v>20</v>
      </c>
      <c r="B493">
        <v>150</v>
      </c>
    </row>
    <row r="494" spans="1:2" x14ac:dyDescent="0.2">
      <c r="A494" s="16" t="s">
        <v>20</v>
      </c>
      <c r="B494">
        <v>3272</v>
      </c>
    </row>
    <row r="495" spans="1:2" x14ac:dyDescent="0.2">
      <c r="A495" s="16" t="s">
        <v>20</v>
      </c>
      <c r="B495">
        <v>300</v>
      </c>
    </row>
    <row r="496" spans="1:2" x14ac:dyDescent="0.2">
      <c r="A496" s="16" t="s">
        <v>20</v>
      </c>
      <c r="B496">
        <v>126</v>
      </c>
    </row>
    <row r="497" spans="1:2" x14ac:dyDescent="0.2">
      <c r="A497" s="16" t="s">
        <v>20</v>
      </c>
      <c r="B497">
        <v>2320</v>
      </c>
    </row>
    <row r="498" spans="1:2" x14ac:dyDescent="0.2">
      <c r="A498" s="16" t="s">
        <v>20</v>
      </c>
      <c r="B498">
        <v>81</v>
      </c>
    </row>
    <row r="499" spans="1:2" x14ac:dyDescent="0.2">
      <c r="A499" s="16" t="s">
        <v>20</v>
      </c>
      <c r="B499">
        <v>1887</v>
      </c>
    </row>
    <row r="500" spans="1:2" x14ac:dyDescent="0.2">
      <c r="A500" s="16" t="s">
        <v>20</v>
      </c>
      <c r="B500">
        <v>4358</v>
      </c>
    </row>
    <row r="501" spans="1:2" x14ac:dyDescent="0.2">
      <c r="A501" s="16" t="s">
        <v>20</v>
      </c>
      <c r="B501">
        <v>53</v>
      </c>
    </row>
    <row r="502" spans="1:2" x14ac:dyDescent="0.2">
      <c r="A502" s="16" t="s">
        <v>20</v>
      </c>
      <c r="B502">
        <v>2414</v>
      </c>
    </row>
    <row r="503" spans="1:2" x14ac:dyDescent="0.2">
      <c r="A503" s="16" t="s">
        <v>20</v>
      </c>
      <c r="B503">
        <v>80</v>
      </c>
    </row>
    <row r="504" spans="1:2" x14ac:dyDescent="0.2">
      <c r="A504" s="16" t="s">
        <v>20</v>
      </c>
      <c r="B504">
        <v>193</v>
      </c>
    </row>
    <row r="505" spans="1:2" x14ac:dyDescent="0.2">
      <c r="A505" s="16" t="s">
        <v>20</v>
      </c>
      <c r="B505">
        <v>52</v>
      </c>
    </row>
    <row r="506" spans="1:2" x14ac:dyDescent="0.2">
      <c r="A506" s="16" t="s">
        <v>20</v>
      </c>
      <c r="B506">
        <v>290</v>
      </c>
    </row>
    <row r="507" spans="1:2" x14ac:dyDescent="0.2">
      <c r="A507" s="16" t="s">
        <v>20</v>
      </c>
      <c r="B507">
        <v>122</v>
      </c>
    </row>
    <row r="508" spans="1:2" x14ac:dyDescent="0.2">
      <c r="A508" s="16" t="s">
        <v>20</v>
      </c>
      <c r="B508">
        <v>1470</v>
      </c>
    </row>
    <row r="509" spans="1:2" x14ac:dyDescent="0.2">
      <c r="A509" s="16" t="s">
        <v>20</v>
      </c>
      <c r="B509">
        <v>165</v>
      </c>
    </row>
    <row r="510" spans="1:2" x14ac:dyDescent="0.2">
      <c r="A510" s="16" t="s">
        <v>20</v>
      </c>
      <c r="B510">
        <v>182</v>
      </c>
    </row>
    <row r="511" spans="1:2" x14ac:dyDescent="0.2">
      <c r="A511" s="16" t="s">
        <v>20</v>
      </c>
      <c r="B511">
        <v>199</v>
      </c>
    </row>
    <row r="512" spans="1:2" x14ac:dyDescent="0.2">
      <c r="A512" s="16" t="s">
        <v>20</v>
      </c>
      <c r="B512">
        <v>56</v>
      </c>
    </row>
    <row r="513" spans="1:2" x14ac:dyDescent="0.2">
      <c r="A513" s="16" t="s">
        <v>20</v>
      </c>
      <c r="B513">
        <v>1460</v>
      </c>
    </row>
    <row r="514" spans="1:2" x14ac:dyDescent="0.2">
      <c r="A514" s="16" t="s">
        <v>20</v>
      </c>
      <c r="B514">
        <v>123</v>
      </c>
    </row>
    <row r="515" spans="1:2" x14ac:dyDescent="0.2">
      <c r="A515" s="16" t="s">
        <v>20</v>
      </c>
      <c r="B515">
        <v>159</v>
      </c>
    </row>
    <row r="516" spans="1:2" x14ac:dyDescent="0.2">
      <c r="A516" s="16" t="s">
        <v>20</v>
      </c>
      <c r="B516">
        <v>110</v>
      </c>
    </row>
    <row r="517" spans="1:2" x14ac:dyDescent="0.2">
      <c r="A517" s="16" t="s">
        <v>20</v>
      </c>
      <c r="B517">
        <v>236</v>
      </c>
    </row>
    <row r="518" spans="1:2" x14ac:dyDescent="0.2">
      <c r="A518" s="16" t="s">
        <v>20</v>
      </c>
      <c r="B518">
        <v>191</v>
      </c>
    </row>
    <row r="519" spans="1:2" x14ac:dyDescent="0.2">
      <c r="A519" s="16" t="s">
        <v>20</v>
      </c>
      <c r="B519">
        <v>3934</v>
      </c>
    </row>
    <row r="520" spans="1:2" x14ac:dyDescent="0.2">
      <c r="A520" s="16" t="s">
        <v>20</v>
      </c>
      <c r="B520">
        <v>80</v>
      </c>
    </row>
    <row r="521" spans="1:2" x14ac:dyDescent="0.2">
      <c r="A521" s="16" t="s">
        <v>20</v>
      </c>
      <c r="B521">
        <v>462</v>
      </c>
    </row>
    <row r="522" spans="1:2" x14ac:dyDescent="0.2">
      <c r="A522" s="16" t="s">
        <v>20</v>
      </c>
      <c r="B522">
        <v>179</v>
      </c>
    </row>
    <row r="523" spans="1:2" x14ac:dyDescent="0.2">
      <c r="A523" s="16" t="s">
        <v>20</v>
      </c>
      <c r="B523">
        <v>1866</v>
      </c>
    </row>
    <row r="524" spans="1:2" x14ac:dyDescent="0.2">
      <c r="A524" s="16" t="s">
        <v>20</v>
      </c>
      <c r="B524">
        <v>156</v>
      </c>
    </row>
    <row r="525" spans="1:2" x14ac:dyDescent="0.2">
      <c r="A525" s="16" t="s">
        <v>20</v>
      </c>
      <c r="B525">
        <v>255</v>
      </c>
    </row>
    <row r="526" spans="1:2" x14ac:dyDescent="0.2">
      <c r="A526" s="16" t="s">
        <v>20</v>
      </c>
      <c r="B526">
        <v>2261</v>
      </c>
    </row>
    <row r="527" spans="1:2" x14ac:dyDescent="0.2">
      <c r="A527" s="16" t="s">
        <v>20</v>
      </c>
      <c r="B527">
        <v>40</v>
      </c>
    </row>
    <row r="528" spans="1:2" x14ac:dyDescent="0.2">
      <c r="A528" s="16" t="s">
        <v>20</v>
      </c>
      <c r="B528">
        <v>2289</v>
      </c>
    </row>
    <row r="529" spans="1:2" x14ac:dyDescent="0.2">
      <c r="A529" s="16" t="s">
        <v>20</v>
      </c>
      <c r="B529">
        <v>65</v>
      </c>
    </row>
    <row r="530" spans="1:2" x14ac:dyDescent="0.2">
      <c r="A530" s="16" t="s">
        <v>20</v>
      </c>
      <c r="B530">
        <v>3777</v>
      </c>
    </row>
    <row r="531" spans="1:2" x14ac:dyDescent="0.2">
      <c r="A531" s="16" t="s">
        <v>20</v>
      </c>
      <c r="B531">
        <v>184</v>
      </c>
    </row>
    <row r="532" spans="1:2" x14ac:dyDescent="0.2">
      <c r="A532" s="16" t="s">
        <v>20</v>
      </c>
      <c r="B532">
        <v>85</v>
      </c>
    </row>
    <row r="533" spans="1:2" x14ac:dyDescent="0.2">
      <c r="A533" s="16" t="s">
        <v>20</v>
      </c>
      <c r="B533">
        <v>144</v>
      </c>
    </row>
    <row r="534" spans="1:2" x14ac:dyDescent="0.2">
      <c r="A534" s="16" t="s">
        <v>20</v>
      </c>
      <c r="B534">
        <v>1902</v>
      </c>
    </row>
    <row r="535" spans="1:2" x14ac:dyDescent="0.2">
      <c r="A535" s="16" t="s">
        <v>20</v>
      </c>
      <c r="B535">
        <v>105</v>
      </c>
    </row>
    <row r="536" spans="1:2" x14ac:dyDescent="0.2">
      <c r="A536" s="16" t="s">
        <v>20</v>
      </c>
      <c r="B536">
        <v>132</v>
      </c>
    </row>
    <row r="537" spans="1:2" x14ac:dyDescent="0.2">
      <c r="A537" s="16" t="s">
        <v>20</v>
      </c>
      <c r="B537">
        <v>96</v>
      </c>
    </row>
    <row r="538" spans="1:2" x14ac:dyDescent="0.2">
      <c r="A538" s="16" t="s">
        <v>20</v>
      </c>
      <c r="B538">
        <v>114</v>
      </c>
    </row>
    <row r="539" spans="1:2" x14ac:dyDescent="0.2">
      <c r="A539" s="16" t="s">
        <v>20</v>
      </c>
      <c r="B539">
        <v>203</v>
      </c>
    </row>
    <row r="540" spans="1:2" x14ac:dyDescent="0.2">
      <c r="A540" s="16" t="s">
        <v>20</v>
      </c>
      <c r="B540">
        <v>1559</v>
      </c>
    </row>
    <row r="541" spans="1:2" x14ac:dyDescent="0.2">
      <c r="A541" s="16" t="s">
        <v>20</v>
      </c>
      <c r="B541">
        <v>1548</v>
      </c>
    </row>
    <row r="542" spans="1:2" x14ac:dyDescent="0.2">
      <c r="A542" s="16" t="s">
        <v>20</v>
      </c>
      <c r="B542">
        <v>80</v>
      </c>
    </row>
    <row r="543" spans="1:2" x14ac:dyDescent="0.2">
      <c r="A543" s="16" t="s">
        <v>20</v>
      </c>
      <c r="B543">
        <v>131</v>
      </c>
    </row>
    <row r="544" spans="1:2" x14ac:dyDescent="0.2">
      <c r="A544" s="16" t="s">
        <v>20</v>
      </c>
      <c r="B544">
        <v>112</v>
      </c>
    </row>
    <row r="545" spans="1:2" x14ac:dyDescent="0.2">
      <c r="A545" s="16" t="s">
        <v>20</v>
      </c>
      <c r="B545">
        <v>155</v>
      </c>
    </row>
    <row r="546" spans="1:2" x14ac:dyDescent="0.2">
      <c r="A546" s="16" t="s">
        <v>20</v>
      </c>
      <c r="B546">
        <v>266</v>
      </c>
    </row>
    <row r="547" spans="1:2" x14ac:dyDescent="0.2">
      <c r="A547" s="16" t="s">
        <v>20</v>
      </c>
      <c r="B547">
        <v>155</v>
      </c>
    </row>
    <row r="548" spans="1:2" x14ac:dyDescent="0.2">
      <c r="A548" s="16" t="s">
        <v>20</v>
      </c>
      <c r="B548">
        <v>207</v>
      </c>
    </row>
    <row r="549" spans="1:2" x14ac:dyDescent="0.2">
      <c r="A549" s="16" t="s">
        <v>20</v>
      </c>
      <c r="B549">
        <v>245</v>
      </c>
    </row>
    <row r="550" spans="1:2" x14ac:dyDescent="0.2">
      <c r="A550" s="16" t="s">
        <v>20</v>
      </c>
      <c r="B550">
        <v>1573</v>
      </c>
    </row>
    <row r="551" spans="1:2" x14ac:dyDescent="0.2">
      <c r="A551" s="16" t="s">
        <v>20</v>
      </c>
      <c r="B551">
        <v>114</v>
      </c>
    </row>
    <row r="552" spans="1:2" x14ac:dyDescent="0.2">
      <c r="A552" s="16" t="s">
        <v>20</v>
      </c>
      <c r="B552">
        <v>93</v>
      </c>
    </row>
    <row r="553" spans="1:2" x14ac:dyDescent="0.2">
      <c r="A553" s="16" t="s">
        <v>20</v>
      </c>
      <c r="B553">
        <v>1681</v>
      </c>
    </row>
    <row r="554" spans="1:2" x14ac:dyDescent="0.2">
      <c r="A554" s="16" t="s">
        <v>20</v>
      </c>
      <c r="B554">
        <v>32</v>
      </c>
    </row>
    <row r="555" spans="1:2" x14ac:dyDescent="0.2">
      <c r="A555" s="16" t="s">
        <v>20</v>
      </c>
      <c r="B555">
        <v>135</v>
      </c>
    </row>
    <row r="556" spans="1:2" x14ac:dyDescent="0.2">
      <c r="A556" s="16" t="s">
        <v>20</v>
      </c>
      <c r="B556">
        <v>140</v>
      </c>
    </row>
    <row r="557" spans="1:2" x14ac:dyDescent="0.2">
      <c r="A557" s="16" t="s">
        <v>20</v>
      </c>
      <c r="B557">
        <v>92</v>
      </c>
    </row>
    <row r="558" spans="1:2" x14ac:dyDescent="0.2">
      <c r="A558" s="16" t="s">
        <v>20</v>
      </c>
      <c r="B558">
        <v>1015</v>
      </c>
    </row>
    <row r="559" spans="1:2" x14ac:dyDescent="0.2">
      <c r="A559" s="16" t="s">
        <v>20</v>
      </c>
      <c r="B559">
        <v>323</v>
      </c>
    </row>
    <row r="560" spans="1:2" x14ac:dyDescent="0.2">
      <c r="A560" s="16" t="s">
        <v>20</v>
      </c>
      <c r="B560">
        <v>2326</v>
      </c>
    </row>
    <row r="561" spans="1:2" x14ac:dyDescent="0.2">
      <c r="A561" s="16" t="s">
        <v>20</v>
      </c>
      <c r="B561">
        <v>381</v>
      </c>
    </row>
    <row r="562" spans="1:2" x14ac:dyDescent="0.2">
      <c r="A562" s="16" t="s">
        <v>20</v>
      </c>
      <c r="B562">
        <v>480</v>
      </c>
    </row>
    <row r="563" spans="1:2" x14ac:dyDescent="0.2">
      <c r="A563" s="16" t="s">
        <v>20</v>
      </c>
      <c r="B563">
        <v>226</v>
      </c>
    </row>
    <row r="564" spans="1:2" x14ac:dyDescent="0.2">
      <c r="A564" s="16" t="s">
        <v>20</v>
      </c>
      <c r="B564">
        <v>241</v>
      </c>
    </row>
    <row r="565" spans="1:2" x14ac:dyDescent="0.2">
      <c r="A565" s="16" t="s">
        <v>20</v>
      </c>
      <c r="B565">
        <v>132</v>
      </c>
    </row>
    <row r="566" spans="1:2" x14ac:dyDescent="0.2">
      <c r="A566" s="16" t="s">
        <v>20</v>
      </c>
      <c r="B566">
        <v>2043</v>
      </c>
    </row>
  </sheetData>
  <conditionalFormatting sqref="A2:A566">
    <cfRule type="cellIs" dxfId="7" priority="13" operator="equal">
      <formula>$I$20</formula>
    </cfRule>
    <cfRule type="cellIs" dxfId="6" priority="14" operator="equal">
      <formula>$I$10</formula>
    </cfRule>
    <cfRule type="cellIs" dxfId="5" priority="15" operator="equal">
      <formula>$I$4</formula>
    </cfRule>
    <cfRule type="cellIs" dxfId="4" priority="16" operator="equal">
      <formula>$I$5</formula>
    </cfRule>
  </conditionalFormatting>
  <conditionalFormatting sqref="F2:F365">
    <cfRule type="cellIs" dxfId="3" priority="1" operator="equal">
      <formula>$I$20</formula>
    </cfRule>
    <cfRule type="cellIs" dxfId="2" priority="2" operator="equal">
      <formula>$I$10</formula>
    </cfRule>
    <cfRule type="cellIs" dxfId="1" priority="3" operator="equal">
      <formula>$I$4</formula>
    </cfRule>
    <cfRule type="cellIs" dxfId="0" priority="4" operator="equal">
      <formula>$I$5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Sheet4</vt:lpstr>
      <vt:lpstr>Sheet9</vt:lpstr>
      <vt:lpstr>Sheet12</vt:lpstr>
      <vt:lpstr>Sheet13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2022-12-23T05:47:19Z</dcterms:modified>
</cp:coreProperties>
</file>