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0"/>
  </bookViews>
  <sheets>
    <sheet name="Склад2 КЦ-5,6 " sheetId="1" state="visible" r:id="rId1"/>
    <sheet name="Цех5,6" sheetId="2" state="visible" r:id="rId2"/>
  </sheets>
  <definedNames>
    <definedName name="_xlnm.Print_Area" localSheetId="0">'Склад2 КЦ-5,6 '!$A$1:$S$48</definedName>
    <definedName name="_xlnm.Print_Area" localSheetId="1">Цех5,6!$A$1:$P$27</definedName>
  </definedNames>
  <calcPr/>
</workbook>
</file>

<file path=xl/sharedStrings.xml><?xml version="1.0" encoding="utf-8"?>
<sst xmlns="http://schemas.openxmlformats.org/spreadsheetml/2006/main" count="59" uniqueCount="59">
  <si>
    <t xml:space="preserve">Отчет о движении и списании масла по 3 складу КС-5,6</t>
  </si>
  <si>
    <t xml:space="preserve">за ноябрь 2023 года</t>
  </si>
  <si>
    <t xml:space="preserve">Марка масла, состояние</t>
  </si>
  <si>
    <t xml:space="preserve">№ Емкости</t>
  </si>
  <si>
    <t xml:space="preserve">Кол-во масла на начало месяца</t>
  </si>
  <si>
    <t>Скачка</t>
  </si>
  <si>
    <t>Закачка</t>
  </si>
  <si>
    <t xml:space="preserve">Выбраковка по хим. анализу</t>
  </si>
  <si>
    <t xml:space="preserve">Списано при очистке ГСМ</t>
  </si>
  <si>
    <t xml:space="preserve">Кол-во масла на конец месяца</t>
  </si>
  <si>
    <t xml:space="preserve">Скачено в блок подготовки (маслохозяйство) масла </t>
  </si>
  <si>
    <t xml:space="preserve">Скачено в маслобак турбоагрегата со склада масла.          </t>
  </si>
  <si>
    <t xml:space="preserve">Отпущено на сторону</t>
  </si>
  <si>
    <t xml:space="preserve">Возврат с маслобаков турбоагрегата</t>
  </si>
  <si>
    <t xml:space="preserve">Получено с другой емкости склада</t>
  </si>
  <si>
    <t xml:space="preserve">Получено со стороны</t>
  </si>
  <si>
    <t xml:space="preserve">Кол-во  масла </t>
  </si>
  <si>
    <t xml:space="preserve">№ емкости</t>
  </si>
  <si>
    <t xml:space="preserve">№ м/б</t>
  </si>
  <si>
    <t xml:space="preserve">Кол-во  масла</t>
  </si>
  <si>
    <t xml:space="preserve">№ накладной</t>
  </si>
  <si>
    <t>кг</t>
  </si>
  <si>
    <t xml:space="preserve">ТП чис</t>
  </si>
  <si>
    <t>БПМ3</t>
  </si>
  <si>
    <t xml:space="preserve">ТП   гр</t>
  </si>
  <si>
    <t xml:space="preserve">Движение масла по ёмкостям блока подготовки №2 и №3</t>
  </si>
  <si>
    <t>ТП</t>
  </si>
  <si>
    <t xml:space="preserve">Движение масла по ёмкостям маслохозяйства КС-6</t>
  </si>
  <si>
    <t xml:space="preserve">Назваеие емкости</t>
  </si>
  <si>
    <t xml:space="preserve">Выбраковка по хим анализу</t>
  </si>
  <si>
    <t xml:space="preserve">Скачено  на склад масел    </t>
  </si>
  <si>
    <t xml:space="preserve">Скачено в маслобак турбоагрегата со склада масел          </t>
  </si>
  <si>
    <t>МДО</t>
  </si>
  <si>
    <t>МНЧ</t>
  </si>
  <si>
    <t>МДЧ</t>
  </si>
  <si>
    <t xml:space="preserve">63Д   54Д     52Д    </t>
  </si>
  <si>
    <t xml:space="preserve">63Н, 64Н
 52Н, 54Н, </t>
  </si>
  <si>
    <t>МНО</t>
  </si>
  <si>
    <t xml:space="preserve">Начальник  КС-5,6_______________ А.А. Евсеев</t>
  </si>
  <si>
    <t xml:space="preserve">Отчет о движении и расходе масла по КС-5,6 </t>
  </si>
  <si>
    <t>ГПА</t>
  </si>
  <si>
    <t>Маслобак</t>
  </si>
  <si>
    <t xml:space="preserve">Количество масла на начало месяца (конец прошлого месяца)</t>
  </si>
  <si>
    <t xml:space="preserve">Получено со склада масел или мер.емкост. цеха в маслобак ГПА</t>
  </si>
  <si>
    <t xml:space="preserve">Расход на работу ГПА</t>
  </si>
  <si>
    <t>Расход</t>
  </si>
  <si>
    <t xml:space="preserve">Возврат на склад масел с маслобака ГПА</t>
  </si>
  <si>
    <t xml:space="preserve">Количество масла на конец месяца (начало следующ.месяца)</t>
  </si>
  <si>
    <t xml:space="preserve">Техническое обслужив. и ремонт</t>
  </si>
  <si>
    <t xml:space="preserve">Расход на пуско-наладку</t>
  </si>
  <si>
    <t xml:space="preserve">Аварийные потери</t>
  </si>
  <si>
    <t xml:space="preserve">№ ёмк.</t>
  </si>
  <si>
    <t>маслобак</t>
  </si>
  <si>
    <t>маслосис-тема</t>
  </si>
  <si>
    <t>Кол-во</t>
  </si>
  <si>
    <t>д</t>
  </si>
  <si>
    <t xml:space="preserve">МХ </t>
  </si>
  <si>
    <t>н</t>
  </si>
  <si>
    <t xml:space="preserve">Начальник КС-5,6_______________А.А. Евсеев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</si>
</sst>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&quot;$&quot;* #,##0.00_);_(&quot;$&quot;* \(#,##0.00\);_(&quot;$&quot;* &quot;-&quot;??_);_(@_)"/>
    <numFmt numFmtId="161" formatCode="_(&quot;$&quot;* #,##0_);_(&quot;$&quot;* \(#,##0\);_(&quot;$&quot;* &quot;-&quot;_);_(@_)"/>
    <numFmt numFmtId="162" formatCode="_(* #,##0.00_);_(* \(#,##0.00\);_(* &quot;-&quot;??_);_(@_)"/>
    <numFmt numFmtId="163" formatCode="_(* #,##0_);_(* \(#,##0\);_(* &quot;-&quot;_);_(@_)"/>
  </numFmts>
  <fonts count="34">
    <font>
      <sz val="10.000000"/>
      <color theme="1"/>
      <name val="Arial"/>
    </font>
    <font>
      <sz val="11.000000"/>
      <color theme="1" tint="0"/>
      <name val="Calibri"/>
      <scheme val="minor"/>
    </font>
    <font>
      <sz val="11.000000"/>
      <color theme="0" tint="0"/>
      <name val="Calibri"/>
      <scheme val="minor"/>
    </font>
    <font>
      <sz val="11.000000"/>
      <color rgb="FF3F3F76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u/>
      <sz val="10.000000"/>
      <color theme="10" tint="0"/>
      <name val="Arial"/>
    </font>
    <font>
      <b/>
      <sz val="15.000000"/>
      <color theme="3" tint="0"/>
      <name val="Calibri"/>
      <scheme val="minor"/>
    </font>
    <font>
      <b/>
      <sz val="13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b/>
      <sz val="11.000000"/>
      <color theme="1" tint="0"/>
      <name val="Calibri"/>
      <scheme val="minor"/>
    </font>
    <font>
      <b/>
      <sz val="11.000000"/>
      <color theme="0" tint="0"/>
      <name val="Calibri"/>
      <scheme val="minor"/>
    </font>
    <font>
      <b/>
      <sz val="18.000000"/>
      <color theme="3" tint="0"/>
      <name val="Cambria"/>
      <scheme val="major"/>
    </font>
    <font>
      <sz val="11.000000"/>
      <color rgb="FF9C6500"/>
      <name val="Calibri"/>
      <scheme val="minor"/>
    </font>
    <font>
      <u/>
      <sz val="10.000000"/>
      <color theme="11" tint="0"/>
      <name val="Arial"/>
    </font>
    <font>
      <sz val="11.000000"/>
      <color rgb="FF9C0006"/>
      <name val="Calibri"/>
      <scheme val="minor"/>
    </font>
    <font>
      <i/>
      <sz val="11.000000"/>
      <color rgb="FF7F7F7F"/>
      <name val="Calibri"/>
      <scheme val="minor"/>
    </font>
    <font>
      <sz val="10.000000"/>
      <name val="Arial"/>
    </font>
    <font>
      <sz val="11.000000"/>
      <color rgb="FFFA7D00"/>
      <name val="Calibri"/>
      <scheme val="minor"/>
    </font>
    <font>
      <sz val="11.000000"/>
      <color indexed="2"/>
      <name val="Calibri"/>
      <scheme val="minor"/>
    </font>
    <font>
      <sz val="11.000000"/>
      <color rgb="FF006100"/>
      <name val="Calibri"/>
      <scheme val="minor"/>
    </font>
    <font>
      <b/>
      <sz val="14.000000"/>
      <name val="Times New Roman"/>
    </font>
    <font>
      <b/>
      <sz val="12.000000"/>
      <name val="Arial"/>
    </font>
    <font>
      <b/>
      <sz val="10.000000"/>
      <name val="Arial"/>
    </font>
    <font>
      <b/>
      <sz val="9.000000"/>
      <name val="Times New Roman"/>
    </font>
    <font>
      <b/>
      <sz val="10.000000"/>
      <color indexed="2"/>
      <name val="Arial"/>
    </font>
    <font>
      <b/>
      <sz val="8.000000"/>
      <name val="Arial"/>
    </font>
    <font>
      <sz val="9.000000"/>
      <name val="Arial"/>
    </font>
    <font>
      <b/>
      <sz val="10.000000"/>
      <color theme="1"/>
      <name val="Times New Roman"/>
    </font>
    <font>
      <sz val="8.000000"/>
      <name val="Arial"/>
    </font>
    <font>
      <sz val="5.000000"/>
      <name val="Times New Roman"/>
    </font>
    <font>
      <sz val="16.000000"/>
      <name val="Times New Roman"/>
    </font>
    <font>
      <b/>
      <i/>
      <sz val="14.000000"/>
      <name val="Times New Roman"/>
    </font>
    <font>
      <b/>
      <sz val="10.000000"/>
      <color theme="1" tint="0"/>
      <name val="Arial"/>
    </font>
  </fonts>
  <fills count="34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theme="0" tint="0"/>
        <bgColor theme="0" tint="0"/>
      </patternFill>
    </fill>
  </fills>
  <borders count="77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none"/>
      <right style="none"/>
      <top style="none"/>
      <bottom style="thick">
        <color theme="4" tint="0"/>
      </bottom>
      <diagonal style="none"/>
    </border>
    <border>
      <left style="none"/>
      <right style="none"/>
      <top style="none"/>
      <bottom style="thick">
        <color theme="4" tint="0.49998500000000001"/>
      </bottom>
      <diagonal style="none"/>
    </border>
    <border>
      <left style="none"/>
      <right style="none"/>
      <top style="none"/>
      <bottom style="medium">
        <color theme="4" tint="0.399976"/>
      </bottom>
      <diagonal style="none"/>
    </border>
    <border>
      <left style="none"/>
      <right style="none"/>
      <top style="thin">
        <color theme="4" tint="0"/>
      </top>
      <bottom style="double">
        <color theme="4" tint="0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none"/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none"/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thin">
        <color auto="1"/>
      </top>
      <bottom style="none"/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</borders>
  <cellStyleXfs count="49">
    <xf fontId="0" fillId="0" borderId="0" numFmtId="0" applyNumberFormat="1" applyFont="1" applyFill="1" applyBorder="1"/>
    <xf fontId="1" fillId="2" borderId="0" numFmtId="0" applyNumberFormat="1" applyFont="1" applyFill="1" applyBorder="1"/>
    <xf fontId="1" fillId="3" borderId="0" numFmtId="0" applyNumberFormat="1" applyFont="1" applyFill="1" applyBorder="1"/>
    <xf fontId="1" fillId="4" borderId="0" numFmtId="0" applyNumberFormat="1" applyFont="1" applyFill="1" applyBorder="1"/>
    <xf fontId="1" fillId="5" borderId="0" numFmtId="0" applyNumberFormat="1" applyFont="1" applyFill="1" applyBorder="1"/>
    <xf fontId="1" fillId="6" borderId="0" numFmtId="0" applyNumberFormat="1" applyFont="1" applyFill="1" applyBorder="1"/>
    <xf fontId="1" fillId="7" borderId="0" numFmtId="0" applyNumberFormat="1" applyFont="1" applyFill="1" applyBorder="1"/>
    <xf fontId="1" fillId="8" borderId="0" numFmtId="0" applyNumberFormat="1" applyFont="1" applyFill="1" applyBorder="1"/>
    <xf fontId="1" fillId="9" borderId="0" numFmtId="0" applyNumberFormat="1" applyFont="1" applyFill="1" applyBorder="1"/>
    <xf fontId="1" fillId="10" borderId="0" numFmtId="0" applyNumberFormat="1" applyFont="1" applyFill="1" applyBorder="1"/>
    <xf fontId="1" fillId="11" borderId="0" numFmtId="0" applyNumberFormat="1" applyFont="1" applyFill="1" applyBorder="1"/>
    <xf fontId="1" fillId="12" borderId="0" numFmtId="0" applyNumberFormat="1" applyFont="1" applyFill="1" applyBorder="1"/>
    <xf fontId="1" fillId="13" borderId="0" numFmtId="0" applyNumberFormat="1" applyFont="1" applyFill="1" applyBorder="1"/>
    <xf fontId="2" fillId="14" borderId="0" numFmtId="0" applyNumberFormat="1" applyFont="1" applyFill="1" applyBorder="1"/>
    <xf fontId="2" fillId="15" borderId="0" numFmtId="0" applyNumberFormat="1" applyFont="1" applyFill="1" applyBorder="1"/>
    <xf fontId="2" fillId="16" borderId="0" numFmtId="0" applyNumberFormat="1" applyFont="1" applyFill="1" applyBorder="1"/>
    <xf fontId="2" fillId="17" borderId="0" numFmtId="0" applyNumberFormat="1" applyFont="1" applyFill="1" applyBorder="1"/>
    <xf fontId="2" fillId="18" borderId="0" numFmtId="0" applyNumberFormat="1" applyFont="1" applyFill="1" applyBorder="1"/>
    <xf fontId="2" fillId="19" borderId="0" numFmtId="0" applyNumberFormat="1" applyFont="1" applyFill="1" applyBorder="1"/>
    <xf fontId="2" fillId="20" borderId="0" numFmtId="0" applyNumberFormat="1" applyFont="1" applyFill="1" applyBorder="1"/>
    <xf fontId="2" fillId="21" borderId="0" numFmtId="0" applyNumberFormat="1" applyFont="1" applyFill="1" applyBorder="1"/>
    <xf fontId="2" fillId="22" borderId="0" numFmtId="0" applyNumberFormat="1" applyFont="1" applyFill="1" applyBorder="1"/>
    <xf fontId="2" fillId="23" borderId="0" numFmtId="0" applyNumberFormat="1" applyFont="1" applyFill="1" applyBorder="1"/>
    <xf fontId="2" fillId="24" borderId="0" numFmtId="0" applyNumberFormat="1" applyFont="1" applyFill="1" applyBorder="1"/>
    <xf fontId="2" fillId="25" borderId="0" numFmtId="0" applyNumberFormat="1" applyFont="1" applyFill="1" applyBorder="1"/>
    <xf fontId="3" fillId="26" borderId="1" numFmtId="0" applyNumberFormat="1" applyFont="1" applyFill="1" applyBorder="1"/>
    <xf fontId="4" fillId="27" borderId="2" numFmtId="0" applyNumberFormat="1" applyFont="1" applyFill="1" applyBorder="1"/>
    <xf fontId="5" fillId="27" borderId="1" numFmtId="0" applyNumberFormat="1" applyFont="1" applyFill="1" applyBorder="1"/>
    <xf fontId="6" fillId="0" borderId="0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7" fillId="0" borderId="3" numFmtId="0" applyNumberFormat="1" applyFont="1" applyFill="1" applyBorder="1"/>
    <xf fontId="8" fillId="0" borderId="4" numFmtId="0" applyNumberFormat="1" applyFont="1" applyFill="1" applyBorder="1"/>
    <xf fontId="9" fillId="0" borderId="5" numFmtId="0" applyNumberFormat="1" applyFont="1" applyFill="1" applyBorder="1"/>
    <xf fontId="9" fillId="0" borderId="0" numFmtId="0" applyNumberFormat="1" applyFont="1" applyFill="1" applyBorder="1"/>
    <xf fontId="10" fillId="0" borderId="6" numFmtId="0" applyNumberFormat="1" applyFont="1" applyFill="1" applyBorder="1"/>
    <xf fontId="11" fillId="28" borderId="7" numFmtId="0" applyNumberFormat="1" applyFont="1" applyFill="1" applyBorder="1"/>
    <xf fontId="12" fillId="0" borderId="0" numFmtId="0" applyNumberFormat="1" applyFont="1" applyFill="1" applyBorder="1"/>
    <xf fontId="13" fillId="29" borderId="0" numFmtId="0" applyNumberFormat="1" applyFont="1" applyFill="1" applyBorder="1"/>
    <xf fontId="14" fillId="0" borderId="0" numFmtId="0" applyNumberFormat="1" applyFont="1" applyFill="1" applyBorder="1"/>
    <xf fontId="15" fillId="30" borderId="0" numFmtId="0" applyNumberFormat="1" applyFont="1" applyFill="1" applyBorder="1"/>
    <xf fontId="16" fillId="0" borderId="0" numFmtId="0" applyNumberFormat="1" applyFont="1" applyFill="1" applyBorder="1"/>
    <xf fontId="17" fillId="31" borderId="8" numFmtId="0" applyNumberFormat="1" applyFont="1" applyFill="1" applyBorder="1"/>
    <xf fontId="0" fillId="0" borderId="0" numFmtId="9" applyNumberFormat="1" applyFont="1" applyFill="1" applyBorder="1"/>
    <xf fontId="18" fillId="0" borderId="9" numFmtId="0" applyNumberFormat="1" applyFont="1" applyFill="1" applyBorder="1"/>
    <xf fontId="19" fillId="0" borderId="0" numFmtId="0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20" fillId="32" borderId="0" numFmtId="0" applyNumberFormat="1" applyFont="1" applyFill="1" applyBorder="1"/>
  </cellStyleXfs>
  <cellXfs count="218">
    <xf fontId="0" fillId="0" borderId="0" numFmtId="0" xfId="0"/>
    <xf fontId="21" fillId="0" borderId="0" numFmtId="0" xfId="0" applyFont="1"/>
    <xf fontId="0" fillId="0" borderId="10" numFmtId="0" xfId="0" applyBorder="1" applyAlignment="1">
      <alignment horizontal="center" textRotation="90" vertical="center" wrapText="1"/>
    </xf>
    <xf fontId="0" fillId="0" borderId="11" numFmtId="0" xfId="0" applyBorder="1" applyAlignment="1">
      <alignment horizontal="center" textRotation="90" vertical="center" wrapText="1"/>
    </xf>
    <xf fontId="0" fillId="0" borderId="10" numFmtId="0" xfId="0" applyBorder="1" applyAlignment="1">
      <alignment horizontal="center" vertical="center" wrapText="1"/>
    </xf>
    <xf fontId="22" fillId="0" borderId="12" numFmtId="0" xfId="0" applyFont="1" applyBorder="1" applyAlignment="1">
      <alignment horizontal="center"/>
    </xf>
    <xf fontId="22" fillId="0" borderId="13" numFmtId="0" xfId="0" applyFont="1" applyBorder="1" applyAlignment="1">
      <alignment horizontal="center"/>
    </xf>
    <xf fontId="22" fillId="0" borderId="14" numFmtId="0" xfId="0" applyFont="1" applyBorder="1" applyAlignment="1">
      <alignment horizontal="center"/>
    </xf>
    <xf fontId="0" fillId="0" borderId="11" numFmtId="0" xfId="0" applyBorder="1" applyAlignment="1">
      <alignment horizontal="center" vertical="center" wrapText="1"/>
    </xf>
    <xf fontId="0" fillId="0" borderId="15" numFmtId="0" xfId="0" applyBorder="1" applyAlignment="1">
      <alignment horizontal="center" textRotation="90" vertical="center" wrapText="1"/>
    </xf>
    <xf fontId="0" fillId="0" borderId="0" numFmtId="0" xfId="0" applyAlignment="1">
      <alignment horizontal="center" textRotation="90" vertical="center" wrapText="1"/>
    </xf>
    <xf fontId="0" fillId="0" borderId="15" numFmtId="0" xfId="0" applyBorder="1" applyAlignment="1">
      <alignment horizontal="center" vertical="center" wrapText="1"/>
    </xf>
    <xf fontId="0" fillId="0" borderId="16" numFmtId="0" xfId="0" applyBorder="1" applyAlignment="1">
      <alignment horizontal="center" vertical="center" wrapText="1"/>
    </xf>
    <xf fontId="0" fillId="0" borderId="17" numFmtId="0" xfId="0" applyBorder="1" applyAlignment="1">
      <alignment horizontal="center" vertical="center" wrapText="1"/>
    </xf>
    <xf fontId="0" fillId="0" borderId="18" numFmtId="0" xfId="0" applyBorder="1" applyAlignment="1">
      <alignment horizontal="center" vertical="center" wrapText="1"/>
    </xf>
    <xf fontId="0" fillId="0" borderId="19" numFmtId="0" xfId="0" applyBorder="1" applyAlignment="1">
      <alignment horizontal="center" vertical="center" wrapText="1"/>
    </xf>
    <xf fontId="0" fillId="0" borderId="20" numFmtId="0" xfId="0" applyBorder="1" applyAlignment="1">
      <alignment horizontal="center" vertical="center" wrapText="1"/>
    </xf>
    <xf fontId="0" fillId="0" borderId="21" numFmtId="0" xfId="0" applyBorder="1" applyAlignment="1">
      <alignment horizontal="center" vertical="center" wrapText="1"/>
    </xf>
    <xf fontId="0" fillId="0" borderId="22" numFmtId="0" xfId="0" applyBorder="1" applyAlignment="1">
      <alignment horizontal="center" textRotation="90" vertical="center" wrapText="1"/>
    </xf>
    <xf fontId="0" fillId="0" borderId="23" numFmtId="0" xfId="0" applyBorder="1" applyAlignment="1">
      <alignment horizontal="center" textRotation="90" vertical="center" wrapText="1"/>
    </xf>
    <xf fontId="0" fillId="0" borderId="22" numFmtId="0" xfId="0" applyBorder="1" applyAlignment="1">
      <alignment horizontal="center" vertical="center" wrapText="1"/>
    </xf>
    <xf fontId="0" fillId="0" borderId="24" numFmtId="0" xfId="0" applyBorder="1" applyAlignment="1">
      <alignment horizontal="center" vertical="center" wrapText="1"/>
    </xf>
    <xf fontId="0" fillId="0" borderId="25" numFmtId="0" xfId="0" applyBorder="1" applyAlignment="1">
      <alignment horizontal="center" textRotation="90" vertical="center"/>
    </xf>
    <xf fontId="0" fillId="0" borderId="26" numFmtId="0" xfId="0" applyBorder="1" applyAlignment="1">
      <alignment horizontal="center" vertical="center" wrapText="1"/>
    </xf>
    <xf fontId="0" fillId="0" borderId="27" numFmtId="0" xfId="0" applyBorder="1" applyAlignment="1">
      <alignment horizontal="center" textRotation="90" vertical="center"/>
    </xf>
    <xf fontId="0" fillId="0" borderId="28" numFmtId="0" xfId="0" applyBorder="1" applyAlignment="1">
      <alignment horizontal="center" vertical="center" wrapText="1"/>
    </xf>
    <xf fontId="0" fillId="0" borderId="29" numFmtId="0" xfId="0" applyBorder="1" applyAlignment="1">
      <alignment horizontal="center" vertical="center" wrapText="1"/>
    </xf>
    <xf fontId="23" fillId="0" borderId="30" numFmtId="0" xfId="0" applyFont="1" applyBorder="1" applyAlignment="1">
      <alignment horizontal="center"/>
    </xf>
    <xf fontId="23" fillId="0" borderId="12" numFmtId="0" xfId="0" applyFont="1" applyBorder="1" applyAlignment="1">
      <alignment horizontal="center"/>
    </xf>
    <xf fontId="23" fillId="0" borderId="31" numFmtId="0" xfId="0" applyFont="1" applyBorder="1" applyAlignment="1">
      <alignment horizontal="center"/>
    </xf>
    <xf fontId="23" fillId="0" borderId="32" numFmtId="0" xfId="0" applyFont="1" applyBorder="1" applyAlignment="1">
      <alignment horizontal="center"/>
    </xf>
    <xf fontId="23" fillId="0" borderId="33" numFmtId="0" xfId="0" applyFont="1" applyBorder="1" applyAlignment="1">
      <alignment horizontal="center"/>
    </xf>
    <xf fontId="23" fillId="0" borderId="34" numFmtId="0" xfId="0" applyFont="1" applyBorder="1" applyAlignment="1">
      <alignment horizontal="center"/>
    </xf>
    <xf fontId="23" fillId="0" borderId="35" numFmtId="0" xfId="0" applyFont="1" applyBorder="1" applyAlignment="1">
      <alignment horizontal="center" vertical="center" wrapText="1"/>
    </xf>
    <xf fontId="23" fillId="0" borderId="36" numFmtId="0" xfId="0" applyFont="1" applyBorder="1" applyAlignment="1">
      <alignment horizontal="center" vertical="center"/>
    </xf>
    <xf fontId="23" fillId="0" borderId="35" numFmtId="0" xfId="0" applyFont="1" applyBorder="1" applyAlignment="1">
      <alignment horizontal="center" vertical="center"/>
    </xf>
    <xf fontId="23" fillId="0" borderId="16" numFmtId="0" xfId="0" applyFont="1" applyBorder="1" applyAlignment="1">
      <alignment horizontal="center" vertical="center"/>
    </xf>
    <xf fontId="23" fillId="0" borderId="17" numFmtId="0" xfId="0" applyFont="1" applyBorder="1" applyAlignment="1">
      <alignment horizontal="center" vertical="center"/>
    </xf>
    <xf fontId="23" fillId="0" borderId="19" numFmtId="0" xfId="0" applyFont="1" applyBorder="1" applyAlignment="1">
      <alignment horizontal="center" vertical="center"/>
    </xf>
    <xf fontId="23" fillId="0" borderId="18" numFmtId="0" xfId="0" applyFont="1" applyBorder="1" applyAlignment="1">
      <alignment horizontal="center" vertical="center"/>
    </xf>
    <xf fontId="24" fillId="0" borderId="19" numFmtId="0" xfId="0" applyFont="1" applyBorder="1" applyAlignment="1">
      <alignment horizontal="center" vertical="center"/>
    </xf>
    <xf fontId="0" fillId="0" borderId="35" numFmtId="0" xfId="0" applyBorder="1" applyAlignment="1">
      <alignment vertical="center"/>
    </xf>
    <xf fontId="0" fillId="0" borderId="36" numFmtId="0" xfId="0" applyBorder="1" applyAlignment="1">
      <alignment vertical="center"/>
    </xf>
    <xf fontId="25" fillId="0" borderId="0" numFmtId="0" xfId="0" applyFont="1" applyAlignment="1">
      <alignment horizontal="center"/>
    </xf>
    <xf fontId="23" fillId="0" borderId="37" numFmtId="0" xfId="0" applyFont="1" applyBorder="1" applyAlignment="1">
      <alignment horizontal="center" vertical="center" wrapText="1"/>
    </xf>
    <xf fontId="23" fillId="0" borderId="38" numFmtId="0" xfId="0" applyFont="1" applyBorder="1" applyAlignment="1">
      <alignment horizontal="center" vertical="center"/>
    </xf>
    <xf fontId="23" fillId="0" borderId="37" numFmtId="0" xfId="0" applyFont="1" applyBorder="1" applyAlignment="1">
      <alignment horizontal="center" vertical="center"/>
    </xf>
    <xf fontId="23" fillId="0" borderId="39" numFmtId="0" xfId="0" applyFont="1" applyBorder="1" applyAlignment="1">
      <alignment horizontal="center" vertical="center"/>
    </xf>
    <xf fontId="23" fillId="0" borderId="40" numFmtId="0" xfId="0" applyFont="1" applyBorder="1" applyAlignment="1">
      <alignment horizontal="center" vertical="center"/>
    </xf>
    <xf fontId="23" fillId="0" borderId="41" numFmtId="0" xfId="0" applyFont="1" applyBorder="1" applyAlignment="1">
      <alignment horizontal="center" vertical="center"/>
    </xf>
    <xf fontId="23" fillId="0" borderId="42" numFmtId="0" xfId="0" applyFont="1" applyBorder="1" applyAlignment="1">
      <alignment horizontal="center" vertical="center"/>
    </xf>
    <xf fontId="23" fillId="0" borderId="43" numFmtId="0" xfId="0" applyFont="1" applyBorder="1" applyAlignment="1">
      <alignment horizontal="center" vertical="center"/>
    </xf>
    <xf fontId="23" fillId="0" borderId="44" numFmtId="0" xfId="0" applyFont="1" applyBorder="1" applyAlignment="1">
      <alignment horizontal="center" vertical="center"/>
    </xf>
    <xf fontId="24" fillId="0" borderId="41" numFmtId="0" xfId="0" applyFont="1" applyBorder="1" applyAlignment="1">
      <alignment horizontal="center" vertical="center"/>
    </xf>
    <xf fontId="0" fillId="0" borderId="20" numFmtId="0" xfId="0" applyBorder="1" applyAlignment="1">
      <alignment vertical="center"/>
    </xf>
    <xf fontId="0" fillId="0" borderId="21" numFmtId="0" xfId="0" applyBorder="1" applyAlignment="1">
      <alignment vertical="center"/>
    </xf>
    <xf fontId="23" fillId="0" borderId="20" numFmtId="0" xfId="0" applyFont="1" applyBorder="1" applyAlignment="1">
      <alignment horizontal="center" vertical="center"/>
    </xf>
    <xf fontId="26" fillId="0" borderId="41" numFmtId="0" xfId="0" applyFont="1" applyBorder="1" applyAlignment="1">
      <alignment horizontal="center" vertical="center" wrapText="1"/>
    </xf>
    <xf fontId="23" fillId="0" borderId="43" numFmtId="0" xfId="0" applyFont="1" applyBorder="1" applyAlignment="1">
      <alignment horizontal="center" vertical="center" wrapText="1"/>
    </xf>
    <xf fontId="23" fillId="0" borderId="45" numFmtId="0" xfId="0" applyFont="1" applyBorder="1" applyAlignment="1">
      <alignment horizontal="center" vertical="center"/>
    </xf>
    <xf fontId="23" fillId="0" borderId="46" numFmtId="0" xfId="0" applyFont="1" applyBorder="1" applyAlignment="1">
      <alignment horizontal="center" vertical="center"/>
    </xf>
    <xf fontId="23" fillId="0" borderId="40" numFmtId="0" xfId="0" applyFont="1" applyBorder="1" applyAlignment="1">
      <alignment horizontal="center" vertical="center" wrapText="1"/>
    </xf>
    <xf fontId="23" fillId="33" borderId="18" numFmtId="0" xfId="0" applyFont="1" applyFill="1" applyBorder="1" applyAlignment="1">
      <alignment horizontal="center" vertical="center"/>
    </xf>
    <xf fontId="23" fillId="0" borderId="47" numFmtId="0" xfId="0" applyFont="1" applyBorder="1" applyAlignment="1">
      <alignment horizontal="center" vertical="center" wrapText="1"/>
    </xf>
    <xf fontId="25" fillId="0" borderId="42" numFmtId="0" xfId="0" applyFont="1" applyBorder="1" applyAlignment="1">
      <alignment horizontal="center" vertical="center"/>
    </xf>
    <xf fontId="23" fillId="0" borderId="46" numFmtId="0" xfId="0" applyFont="1" applyBorder="1" applyAlignment="1">
      <alignment horizontal="center" vertical="center" wrapText="1"/>
    </xf>
    <xf fontId="23" fillId="0" borderId="40" numFmtId="1" xfId="0" applyNumberFormat="1" applyFont="1" applyBorder="1" applyAlignment="1">
      <alignment horizontal="center" vertical="center"/>
    </xf>
    <xf fontId="23" fillId="33" borderId="26" numFmtId="0" xfId="0" applyFont="1" applyFill="1" applyBorder="1" applyAlignment="1">
      <alignment horizontal="center" vertical="center"/>
    </xf>
    <xf fontId="23" fillId="0" borderId="0" numFmtId="3" xfId="0" applyNumberFormat="1" applyFont="1" applyAlignment="1">
      <alignment horizontal="center" vertical="center"/>
    </xf>
    <xf fontId="23" fillId="0" borderId="15" numFmtId="3" xfId="0" applyNumberFormat="1" applyFont="1" applyBorder="1" applyAlignment="1">
      <alignment horizontal="center" vertical="center"/>
    </xf>
    <xf fontId="0" fillId="0" borderId="0" numFmtId="0" xfId="0" applyAlignment="1">
      <alignment horizontal="center"/>
    </xf>
    <xf fontId="0" fillId="0" borderId="48" numFmtId="0" xfId="0" applyBorder="1" applyAlignment="1">
      <alignment horizontal="center" textRotation="90" vertical="center" wrapText="1"/>
    </xf>
    <xf fontId="0" fillId="0" borderId="49" numFmtId="0" xfId="0" applyBorder="1" applyAlignment="1">
      <alignment horizontal="center" textRotation="90" vertical="center" wrapText="1"/>
    </xf>
    <xf fontId="0" fillId="0" borderId="50" numFmtId="0" xfId="0" applyBorder="1" applyAlignment="1">
      <alignment horizontal="center" textRotation="90" vertical="center" wrapText="1"/>
    </xf>
    <xf fontId="23" fillId="0" borderId="14" numFmtId="0" xfId="0" applyFont="1" applyBorder="1" applyAlignment="1">
      <alignment horizontal="center"/>
    </xf>
    <xf fontId="23" fillId="0" borderId="51" numFmtId="0" xfId="0" applyFont="1" applyBorder="1" applyAlignment="1">
      <alignment horizontal="center" vertical="center"/>
    </xf>
    <xf fontId="23" fillId="0" borderId="0" numFmtId="0" xfId="0" applyFont="1" applyAlignment="1">
      <alignment horizontal="center" vertical="center"/>
    </xf>
    <xf fontId="23" fillId="0" borderId="19" numFmtId="0" xfId="0" applyFont="1" applyBorder="1" applyAlignment="1">
      <alignment horizontal="center" vertical="center" wrapText="1"/>
    </xf>
    <xf fontId="17" fillId="0" borderId="17" numFmtId="0" xfId="0" applyFont="1" applyBorder="1" applyAlignment="1">
      <alignment horizontal="center" vertical="center"/>
    </xf>
    <xf fontId="0" fillId="0" borderId="18" numFmtId="0" xfId="0" applyBorder="1" applyAlignment="1">
      <alignment vertical="center"/>
    </xf>
    <xf fontId="0" fillId="0" borderId="19" numFmtId="0" xfId="0" applyBorder="1" applyAlignment="1">
      <alignment vertical="center"/>
    </xf>
    <xf fontId="23" fillId="0" borderId="52" numFmtId="0" xfId="0" applyFont="1" applyBorder="1" applyAlignment="1">
      <alignment horizontal="center" vertical="center"/>
    </xf>
    <xf fontId="23" fillId="0" borderId="47" numFmtId="0" xfId="0" applyFont="1" applyBorder="1" applyAlignment="1">
      <alignment horizontal="center" vertical="center"/>
    </xf>
    <xf fontId="0" fillId="0" borderId="47" numFmtId="0" xfId="0" applyBorder="1" applyAlignment="1">
      <alignment vertical="center"/>
    </xf>
    <xf fontId="0" fillId="0" borderId="37" numFmtId="0" xfId="0" applyBorder="1" applyAlignment="1">
      <alignment vertical="center"/>
    </xf>
    <xf fontId="0" fillId="0" borderId="38" numFmtId="0" xfId="0" applyBorder="1" applyAlignment="1">
      <alignment vertical="center"/>
    </xf>
    <xf fontId="0" fillId="0" borderId="45" numFmtId="0" xfId="0" applyBorder="1" applyAlignment="1">
      <alignment vertical="center"/>
    </xf>
    <xf fontId="23" fillId="0" borderId="53" numFmtId="0" xfId="0" applyFont="1" applyBorder="1" applyAlignment="1">
      <alignment horizontal="center" vertical="center"/>
    </xf>
    <xf fontId="23" fillId="0" borderId="28" numFmtId="0" xfId="0" applyFont="1" applyBorder="1" applyAlignment="1">
      <alignment horizontal="center" vertical="center"/>
    </xf>
    <xf fontId="23" fillId="0" borderId="24" numFmtId="0" xfId="0" applyFont="1" applyBorder="1" applyAlignment="1">
      <alignment horizontal="center" vertical="center"/>
    </xf>
    <xf fontId="23" fillId="0" borderId="25" numFmtId="0" xfId="0" applyFont="1" applyBorder="1" applyAlignment="1">
      <alignment horizontal="center" vertical="center"/>
    </xf>
    <xf fontId="23" fillId="0" borderId="26" numFmtId="0" xfId="0" applyFont="1" applyBorder="1" applyAlignment="1">
      <alignment horizontal="center" vertical="center"/>
    </xf>
    <xf fontId="23" fillId="0" borderId="27" numFmtId="0" xfId="0" applyFont="1" applyBorder="1" applyAlignment="1">
      <alignment horizontal="center" vertical="center"/>
    </xf>
    <xf fontId="0" fillId="0" borderId="27" numFmtId="0" xfId="0" applyBorder="1" applyAlignment="1">
      <alignment vertical="center"/>
    </xf>
    <xf fontId="0" fillId="0" borderId="28" numFmtId="0" xfId="0" applyBorder="1" applyAlignment="1">
      <alignment vertical="center"/>
    </xf>
    <xf fontId="0" fillId="0" borderId="29" numFmtId="0" xfId="0" applyBorder="1" applyAlignment="1">
      <alignment vertical="center"/>
    </xf>
    <xf fontId="23" fillId="0" borderId="0" numFmtId="0" xfId="0" applyFont="1" applyAlignment="1">
      <alignment horizontal="center"/>
    </xf>
    <xf fontId="0" fillId="0" borderId="0" numFmtId="0" xfId="0"/>
    <xf fontId="21" fillId="0" borderId="0" numFmtId="0" xfId="0" applyFont="1" applyAlignment="1">
      <alignment horizontal="center"/>
    </xf>
    <xf fontId="21" fillId="0" borderId="23" numFmtId="0" xfId="0" applyFont="1" applyBorder="1" applyAlignment="1">
      <alignment horizontal="center"/>
    </xf>
    <xf fontId="0" fillId="0" borderId="54" numFmtId="0" xfId="0" applyBorder="1" applyAlignment="1">
      <alignment horizontal="center" textRotation="90" vertical="center" wrapText="1"/>
    </xf>
    <xf fontId="0" fillId="0" borderId="35" numFmtId="0" xfId="0" applyBorder="1" applyAlignment="1">
      <alignment horizontal="center" vertical="center" wrapText="1"/>
    </xf>
    <xf fontId="0" fillId="0" borderId="36" numFmtId="0" xfId="0" applyBorder="1" applyAlignment="1">
      <alignment horizontal="center" vertical="center" wrapText="1"/>
    </xf>
    <xf fontId="0" fillId="0" borderId="46" numFmtId="0" xfId="0" applyBorder="1" applyAlignment="1">
      <alignment horizontal="center" textRotation="90" vertical="center" wrapText="1"/>
    </xf>
    <xf fontId="0" fillId="0" borderId="43" numFmtId="0" xfId="0" applyBorder="1" applyAlignment="1">
      <alignment horizontal="center" vertical="center" wrapText="1"/>
    </xf>
    <xf fontId="0" fillId="0" borderId="37" numFmtId="0" xfId="0" applyBorder="1" applyAlignment="1">
      <alignment horizontal="center" vertical="center" wrapText="1"/>
    </xf>
    <xf fontId="0" fillId="0" borderId="38" numFmtId="0" xfId="0" applyBorder="1" applyAlignment="1">
      <alignment horizontal="center" vertical="center" wrapText="1"/>
    </xf>
    <xf fontId="0" fillId="0" borderId="55" numFmtId="0" xfId="0" applyBorder="1" applyAlignment="1">
      <alignment horizontal="center" textRotation="90" vertical="center" wrapText="1"/>
    </xf>
    <xf fontId="0" fillId="0" borderId="25" numFmtId="0" xfId="0" applyBorder="1" applyAlignment="1">
      <alignment horizontal="center" vertical="center" wrapText="1"/>
    </xf>
    <xf fontId="0" fillId="0" borderId="56" numFmtId="0" xfId="0" applyBorder="1" applyAlignment="1">
      <alignment horizontal="center" vertical="center" wrapText="1"/>
    </xf>
    <xf fontId="0" fillId="0" borderId="57" numFmtId="0" xfId="0" applyBorder="1" applyAlignment="1">
      <alignment horizontal="center" textRotation="90" vertical="center"/>
    </xf>
    <xf fontId="0" fillId="0" borderId="58" numFmtId="0" xfId="0" applyBorder="1" applyAlignment="1">
      <alignment horizontal="center" textRotation="90" vertical="center"/>
    </xf>
    <xf fontId="0" fillId="0" borderId="59" numFmtId="0" xfId="0" applyBorder="1" applyAlignment="1">
      <alignment horizontal="center" vertical="center" wrapText="1"/>
    </xf>
    <xf fontId="0" fillId="0" borderId="60" numFmtId="0" xfId="0" applyBorder="1" applyAlignment="1">
      <alignment horizontal="center" vertical="center" wrapText="1"/>
    </xf>
    <xf fontId="0" fillId="0" borderId="61" numFmtId="0" xfId="0" applyBorder="1" applyAlignment="1">
      <alignment horizontal="center" vertical="center" wrapText="1"/>
    </xf>
    <xf fontId="0" fillId="0" borderId="14" numFmtId="0" xfId="0" applyBorder="1" applyAlignment="1">
      <alignment horizontal="center"/>
    </xf>
    <xf fontId="0" fillId="0" borderId="62" numFmtId="0" xfId="0" applyBorder="1" applyAlignment="1">
      <alignment horizontal="center"/>
    </xf>
    <xf fontId="0" fillId="0" borderId="63" numFmtId="0" xfId="0" applyBorder="1" applyAlignment="1">
      <alignment horizontal="center"/>
    </xf>
    <xf fontId="0" fillId="0" borderId="34" numFmtId="0" xfId="0" applyBorder="1" applyAlignment="1">
      <alignment horizontal="center"/>
    </xf>
    <xf fontId="0" fillId="0" borderId="32" numFmtId="0" xfId="0" applyBorder="1" applyAlignment="1">
      <alignment horizontal="center"/>
    </xf>
    <xf fontId="23" fillId="0" borderId="64" numFmtId="0" xfId="0" applyFont="1" applyBorder="1" applyAlignment="1">
      <alignment horizontal="center" vertical="center"/>
    </xf>
    <xf fontId="23" fillId="0" borderId="65" numFmtId="0" xfId="0" applyFont="1" applyBorder="1" applyAlignment="1">
      <alignment horizontal="center" vertical="center"/>
    </xf>
    <xf fontId="26" fillId="0" borderId="43" numFmtId="0" xfId="0" applyFont="1" applyBorder="1" applyAlignment="1">
      <alignment horizontal="center" vertical="center"/>
    </xf>
    <xf fontId="0" fillId="0" borderId="66" numFmtId="0" xfId="0" applyBorder="1"/>
    <xf fontId="27" fillId="0" borderId="0" numFmtId="0" xfId="0" applyFont="1" applyAlignment="1">
      <alignment horizontal="center" vertical="center"/>
    </xf>
    <xf fontId="23" fillId="0" borderId="42" numFmtId="0" xfId="0" applyFont="1" applyBorder="1" applyAlignment="1">
      <alignment horizontal="center" vertical="center" wrapText="1"/>
    </xf>
    <xf fontId="28" fillId="0" borderId="67" numFmtId="0" xfId="0" applyFont="1" applyBorder="1" applyAlignment="1">
      <alignment wrapText="1"/>
    </xf>
    <xf fontId="29" fillId="0" borderId="43" numFmtId="0" xfId="0" applyFont="1" applyBorder="1" applyAlignment="1">
      <alignment horizontal="center" vertical="center"/>
    </xf>
    <xf fontId="23" fillId="0" borderId="55" numFmtId="0" xfId="0" applyFont="1" applyBorder="1" applyAlignment="1">
      <alignment horizontal="center" vertical="center"/>
    </xf>
    <xf fontId="0" fillId="0" borderId="24" numFmtId="0" xfId="0" applyBorder="1"/>
    <xf fontId="29" fillId="0" borderId="25" numFmtId="0" xfId="0" applyFont="1" applyBorder="1" applyAlignment="1">
      <alignment horizontal="center" vertical="center"/>
    </xf>
    <xf fontId="30" fillId="0" borderId="0" numFmtId="0" xfId="0" applyFont="1" applyAlignment="1">
      <alignment horizontal="center" wrapText="1"/>
    </xf>
    <xf fontId="31" fillId="0" borderId="0" numFmtId="0" xfId="0" applyFont="1" applyAlignment="1">
      <alignment horizontal="center"/>
    </xf>
    <xf fontId="32" fillId="0" borderId="0" numFmtId="0" xfId="0" applyFont="1"/>
    <xf fontId="23" fillId="0" borderId="10" numFmtId="0" xfId="0" applyFont="1" applyBorder="1" applyAlignment="1">
      <alignment horizontal="center" textRotation="90" vertical="center"/>
    </xf>
    <xf fontId="23" fillId="0" borderId="48" numFmtId="0" xfId="0" applyFont="1" applyBorder="1" applyAlignment="1">
      <alignment horizontal="center" textRotation="90" vertical="center"/>
    </xf>
    <xf fontId="23" fillId="0" borderId="48" numFmtId="0" xfId="0" applyFont="1" applyBorder="1" applyAlignment="1">
      <alignment horizontal="center" vertical="center" wrapText="1"/>
    </xf>
    <xf fontId="23" fillId="0" borderId="68" numFmtId="0" xfId="0" applyFont="1" applyBorder="1" applyAlignment="1">
      <alignment horizontal="center" vertical="center" wrapText="1"/>
    </xf>
    <xf fontId="23" fillId="0" borderId="11" numFmtId="0" xfId="0" applyFont="1" applyBorder="1" applyAlignment="1">
      <alignment horizontal="center" vertical="center" wrapText="1"/>
    </xf>
    <xf fontId="23" fillId="0" borderId="10" numFmtId="0" xfId="0" applyFont="1" applyBorder="1" applyAlignment="1">
      <alignment horizontal="center" vertical="center" wrapText="1"/>
    </xf>
    <xf fontId="23" fillId="0" borderId="13" numFmtId="0" xfId="0" applyFont="1" applyBorder="1" applyAlignment="1">
      <alignment horizontal="center"/>
    </xf>
    <xf fontId="23" fillId="0" borderId="15" numFmtId="0" xfId="0" applyFont="1" applyBorder="1" applyAlignment="1">
      <alignment horizontal="center" textRotation="90" vertical="center"/>
    </xf>
    <xf fontId="23" fillId="0" borderId="49" numFmtId="0" xfId="0" applyFont="1" applyBorder="1" applyAlignment="1">
      <alignment horizontal="center" textRotation="90" vertical="center"/>
    </xf>
    <xf fontId="23" fillId="0" borderId="49" numFmtId="0" xfId="0" applyFont="1" applyBorder="1" applyAlignment="1">
      <alignment horizontal="center" vertical="center" wrapText="1"/>
    </xf>
    <xf fontId="23" fillId="0" borderId="69" numFmtId="0" xfId="0" applyFont="1" applyBorder="1" applyAlignment="1">
      <alignment horizontal="center" vertical="center" wrapText="1"/>
    </xf>
    <xf fontId="23" fillId="0" borderId="0" numFmtId="0" xfId="0" applyFont="1" applyAlignment="1">
      <alignment horizontal="center" vertical="center" wrapText="1"/>
    </xf>
    <xf fontId="23" fillId="0" borderId="22" numFmtId="0" xfId="0" applyFont="1" applyBorder="1" applyAlignment="1">
      <alignment horizontal="center" vertical="center" wrapText="1"/>
    </xf>
    <xf fontId="0" fillId="0" borderId="0" numFmtId="1" xfId="0" applyNumberFormat="1"/>
    <xf fontId="23" fillId="0" borderId="31" numFmtId="0" xfId="0" applyFont="1" applyBorder="1" applyAlignment="1">
      <alignment horizontal="center" vertical="center" wrapText="1"/>
    </xf>
    <xf fontId="23" fillId="0" borderId="32" numFmtId="0" xfId="0" applyFont="1" applyBorder="1" applyAlignment="1">
      <alignment horizontal="center" vertical="center" wrapText="1"/>
    </xf>
    <xf fontId="23" fillId="0" borderId="33" numFmtId="0" xfId="0" applyFont="1" applyBorder="1" applyAlignment="1">
      <alignment horizontal="center" vertical="center" wrapText="1"/>
    </xf>
    <xf fontId="23" fillId="0" borderId="34" numFmtId="0" xfId="0" applyFont="1" applyBorder="1" applyAlignment="1">
      <alignment horizontal="center" vertical="center" wrapText="1"/>
    </xf>
    <xf fontId="23" fillId="0" borderId="30" numFmtId="0" xfId="0" applyFont="1" applyBorder="1" applyAlignment="1">
      <alignment horizontal="center" vertical="center" wrapText="1"/>
    </xf>
    <xf fontId="23" fillId="0" borderId="12" numFmtId="0" xfId="0" applyFont="1" applyBorder="1" applyAlignment="1">
      <alignment horizontal="center" vertical="center" wrapText="1"/>
    </xf>
    <xf fontId="23" fillId="0" borderId="31" numFmtId="0" xfId="0" applyFont="1" applyBorder="1" applyAlignment="1">
      <alignment horizontal="center" textRotation="90" vertical="center"/>
    </xf>
    <xf fontId="23" fillId="0" borderId="34" numFmtId="0" xfId="0" applyFont="1" applyBorder="1" applyAlignment="1">
      <alignment horizontal="center" textRotation="90" vertical="center"/>
    </xf>
    <xf fontId="23" fillId="0" borderId="70" numFmtId="0" xfId="0" applyFont="1" applyBorder="1" applyAlignment="1">
      <alignment horizontal="center" textRotation="90" vertical="center" wrapText="1"/>
    </xf>
    <xf fontId="33" fillId="33" borderId="16" numFmtId="0" xfId="0" applyFont="1" applyFill="1" applyBorder="1" applyAlignment="1">
      <alignment horizontal="center" vertical="center"/>
    </xf>
    <xf fontId="23" fillId="33" borderId="0" numFmtId="0" xfId="0" applyFont="1" applyFill="1" applyAlignment="1">
      <alignment horizontal="center" vertical="center"/>
    </xf>
    <xf fontId="23" fillId="33" borderId="51" numFmtId="0" xfId="0" applyFont="1" applyFill="1" applyBorder="1" applyAlignment="1">
      <alignment horizontal="center" vertical="center"/>
    </xf>
    <xf fontId="23" fillId="33" borderId="71" numFmtId="0" xfId="0" applyFont="1" applyFill="1" applyBorder="1" applyAlignment="1">
      <alignment horizontal="center" vertical="center"/>
    </xf>
    <xf fontId="23" fillId="33" borderId="36" numFmtId="0" xfId="0" applyFont="1" applyFill="1" applyBorder="1" applyAlignment="1">
      <alignment horizontal="center" vertical="center"/>
    </xf>
    <xf fontId="23" fillId="33" borderId="35" numFmtId="0" xfId="0" applyFont="1" applyFill="1" applyBorder="1" applyAlignment="1">
      <alignment horizontal="center" vertical="center"/>
    </xf>
    <xf fontId="23" fillId="33" borderId="17" numFmtId="0" xfId="0" applyFont="1" applyFill="1" applyBorder="1" applyAlignment="1">
      <alignment horizontal="center" vertical="center"/>
    </xf>
    <xf fontId="25" fillId="0" borderId="0" numFmtId="0" xfId="0" applyFont="1"/>
    <xf fontId="23" fillId="0" borderId="72" numFmtId="0" xfId="0" applyFont="1" applyBorder="1" applyAlignment="1">
      <alignment horizontal="center" textRotation="90" vertical="center" wrapText="1"/>
    </xf>
    <xf fontId="33" fillId="33" borderId="24" numFmtId="0" xfId="0" applyFont="1" applyFill="1" applyBorder="1" applyAlignment="1">
      <alignment horizontal="center" vertical="center"/>
    </xf>
    <xf fontId="23" fillId="33" borderId="25" numFmtId="0" xfId="0" applyFont="1" applyFill="1" applyBorder="1" applyAlignment="1">
      <alignment horizontal="center" vertical="center"/>
    </xf>
    <xf fontId="23" fillId="33" borderId="38" numFmtId="0" xfId="0" applyFont="1" applyFill="1" applyBorder="1" applyAlignment="1">
      <alignment horizontal="center" vertical="center"/>
    </xf>
    <xf fontId="33" fillId="33" borderId="45" numFmtId="0" xfId="0" applyFont="1" applyFill="1" applyBorder="1" applyAlignment="1">
      <alignment horizontal="center" vertical="center"/>
    </xf>
    <xf fontId="23" fillId="33" borderId="29" numFmtId="0" xfId="0" applyFont="1" applyFill="1" applyBorder="1" applyAlignment="1">
      <alignment horizontal="center" vertical="center"/>
    </xf>
    <xf fontId="23" fillId="33" borderId="28" numFmtId="0" xfId="0" applyFont="1" applyFill="1" applyBorder="1" applyAlignment="1">
      <alignment horizontal="center" vertical="center"/>
    </xf>
    <xf fontId="23" fillId="33" borderId="27" numFmtId="0" xfId="0" applyFont="1" applyFill="1" applyBorder="1" applyAlignment="1">
      <alignment horizontal="center" vertical="center"/>
    </xf>
    <xf fontId="23" fillId="33" borderId="64" numFmtId="0" xfId="0" applyFont="1" applyFill="1" applyBorder="1" applyAlignment="1">
      <alignment horizontal="center" vertical="center"/>
    </xf>
    <xf fontId="23" fillId="33" borderId="73" numFmtId="0" xfId="0" applyFont="1" applyFill="1" applyBorder="1" applyAlignment="1">
      <alignment horizontal="center" vertical="center"/>
    </xf>
    <xf fontId="23" fillId="33" borderId="19" numFmtId="0" xfId="0" applyFont="1" applyFill="1" applyBorder="1" applyAlignment="1">
      <alignment horizontal="center" vertical="center"/>
    </xf>
    <xf fontId="33" fillId="33" borderId="70" numFmtId="0" xfId="0" applyFont="1" applyFill="1" applyBorder="1" applyAlignment="1">
      <alignment horizontal="center" vertical="center"/>
    </xf>
    <xf fontId="23" fillId="33" borderId="53" numFmtId="0" xfId="0" applyFont="1" applyFill="1" applyBorder="1" applyAlignment="1">
      <alignment horizontal="center" vertical="center"/>
    </xf>
    <xf fontId="23" fillId="33" borderId="74" numFmtId="0" xfId="0" applyFont="1" applyFill="1" applyBorder="1" applyAlignment="1">
      <alignment horizontal="center" vertical="center"/>
    </xf>
    <xf fontId="23" fillId="33" borderId="57" numFmtId="0" xfId="0" applyFont="1" applyFill="1" applyBorder="1" applyAlignment="1">
      <alignment horizontal="center" vertical="center"/>
    </xf>
    <xf fontId="23" fillId="33" borderId="21" numFmtId="0" xfId="0" applyFont="1" applyFill="1" applyBorder="1" applyAlignment="1">
      <alignment horizontal="center" vertical="center"/>
    </xf>
    <xf fontId="23" fillId="0" borderId="10" numFmtId="0" xfId="0" applyFont="1" applyBorder="1" applyAlignment="1">
      <alignment horizontal="center" vertical="center"/>
    </xf>
    <xf fontId="23" fillId="0" borderId="21" numFmtId="0" xfId="0" applyFont="1" applyBorder="1" applyAlignment="1">
      <alignment horizontal="center" vertical="center"/>
    </xf>
    <xf fontId="33" fillId="33" borderId="59" numFmtId="0" xfId="0" applyFont="1" applyFill="1" applyBorder="1" applyAlignment="1">
      <alignment horizontal="center" vertical="center"/>
    </xf>
    <xf fontId="33" fillId="33" borderId="70" numFmtId="1" xfId="0" applyNumberFormat="1" applyFont="1" applyFill="1" applyBorder="1" applyAlignment="1">
      <alignment horizontal="center" vertical="center"/>
    </xf>
    <xf fontId="23" fillId="0" borderId="64" numFmtId="1" xfId="0" applyNumberFormat="1" applyFont="1" applyBorder="1" applyAlignment="1">
      <alignment horizontal="center" vertical="center"/>
    </xf>
    <xf fontId="23" fillId="33" borderId="71" numFmtId="1" xfId="0" applyNumberFormat="1" applyFont="1" applyFill="1" applyBorder="1" applyAlignment="1">
      <alignment horizontal="center" vertical="center"/>
    </xf>
    <xf fontId="33" fillId="33" borderId="16" numFmtId="1" xfId="0" applyNumberFormat="1" applyFont="1" applyFill="1" applyBorder="1" applyAlignment="1">
      <alignment horizontal="center" vertical="center"/>
    </xf>
    <xf fontId="23" fillId="0" borderId="53" numFmtId="1" xfId="0" applyNumberFormat="1" applyFont="1" applyBorder="1" applyAlignment="1">
      <alignment horizontal="center" vertical="center"/>
    </xf>
    <xf fontId="23" fillId="33" borderId="74" numFmtId="1" xfId="0" applyNumberFormat="1" applyFont="1" applyFill="1" applyBorder="1" applyAlignment="1">
      <alignment horizontal="center" vertical="center"/>
    </xf>
    <xf fontId="23" fillId="33" borderId="61" numFmtId="0" xfId="0" applyFont="1" applyFill="1" applyBorder="1" applyAlignment="1">
      <alignment horizontal="center" vertical="center"/>
    </xf>
    <xf fontId="23" fillId="33" borderId="46" numFmtId="0" xfId="0" applyFont="1" applyFill="1" applyBorder="1" applyAlignment="1">
      <alignment horizontal="center" vertical="center"/>
    </xf>
    <xf fontId="23" fillId="0" borderId="51" numFmtId="1" xfId="0" applyNumberFormat="1" applyFont="1" applyBorder="1" applyAlignment="1">
      <alignment horizontal="center" vertical="center"/>
    </xf>
    <xf fontId="23" fillId="33" borderId="36" numFmtId="1" xfId="0" applyNumberFormat="1" applyFont="1" applyFill="1" applyBorder="1" applyAlignment="1">
      <alignment horizontal="center" vertical="center"/>
    </xf>
    <xf fontId="23" fillId="33" borderId="40" numFmtId="0" xfId="0" applyFont="1" applyFill="1" applyBorder="1" applyAlignment="1">
      <alignment horizontal="center" vertical="center"/>
    </xf>
    <xf fontId="23" fillId="0" borderId="75" numFmtId="1" xfId="0" applyNumberFormat="1" applyFont="1" applyBorder="1" applyAlignment="1">
      <alignment horizontal="center" vertical="center"/>
    </xf>
    <xf fontId="23" fillId="33" borderId="61" numFmtId="1" xfId="0" applyNumberFormat="1" applyFont="1" applyFill="1" applyBorder="1" applyAlignment="1">
      <alignment horizontal="center" vertical="center"/>
    </xf>
    <xf fontId="0" fillId="33" borderId="0" numFmtId="0" xfId="0" applyFill="1"/>
    <xf fontId="23" fillId="33" borderId="45" numFmtId="1" xfId="0" applyNumberFormat="1" applyFont="1" applyFill="1" applyBorder="1" applyAlignment="1">
      <alignment horizontal="center" vertical="center"/>
    </xf>
    <xf fontId="25" fillId="33" borderId="0" numFmtId="0" xfId="0" applyFont="1" applyFill="1"/>
    <xf fontId="0" fillId="33" borderId="0" numFmtId="1" xfId="0" applyNumberFormat="1" applyFill="1"/>
    <xf fontId="23" fillId="33" borderId="76" numFmtId="1" xfId="0" applyNumberFormat="1" applyFont="1" applyFill="1" applyBorder="1" applyAlignment="1">
      <alignment horizontal="center" vertical="center"/>
    </xf>
    <xf fontId="23" fillId="33" borderId="42" numFmtId="0" xfId="0" applyFont="1" applyFill="1" applyBorder="1" applyAlignment="1">
      <alignment horizontal="center" vertical="center"/>
    </xf>
    <xf fontId="23" fillId="0" borderId="15" numFmtId="0" xfId="0" applyFont="1" applyBorder="1" applyAlignment="1">
      <alignment horizontal="center" vertical="center"/>
    </xf>
    <xf fontId="23" fillId="33" borderId="39" numFmtId="0" xfId="0" applyFont="1" applyFill="1" applyBorder="1" applyAlignment="1">
      <alignment horizontal="center" vertical="center"/>
    </xf>
    <xf fontId="25" fillId="33" borderId="0" numFmtId="0" xfId="0" applyFont="1" applyFill="1" applyAlignment="1">
      <alignment horizontal="center"/>
    </xf>
    <xf fontId="23" fillId="33" borderId="24" numFmtId="0" xfId="0" applyFont="1" applyFill="1" applyBorder="1" applyAlignment="1">
      <alignment horizontal="center" vertical="center"/>
    </xf>
    <xf fontId="23" fillId="33" borderId="45" numFmtId="0" xfId="0" applyFont="1" applyFill="1" applyBorder="1" applyAlignment="1">
      <alignment horizontal="center" vertical="center"/>
    </xf>
    <xf fontId="25" fillId="33" borderId="0" numFmtId="1" xfId="0" applyNumberFormat="1" applyFont="1" applyFill="1" applyAlignment="1">
      <alignment horizontal="center"/>
    </xf>
    <xf fontId="23" fillId="33" borderId="70" numFmtId="0" xfId="0" applyFont="1" applyFill="1" applyBorder="1" applyAlignment="1">
      <alignment horizontal="center" textRotation="90" vertical="center" wrapText="1"/>
    </xf>
    <xf fontId="23" fillId="33" borderId="16" numFmtId="0" xfId="0" applyFont="1" applyFill="1" applyBorder="1" applyAlignment="1">
      <alignment horizontal="center" vertical="center"/>
    </xf>
    <xf fontId="23" fillId="33" borderId="72" numFmtId="0" xfId="0" applyFont="1" applyFill="1" applyBorder="1" applyAlignment="1">
      <alignment horizontal="center" textRotation="90" vertical="center" wrapText="1"/>
    </xf>
    <xf fontId="0" fillId="0" borderId="49" numFmtId="0" xfId="0" applyBorder="1"/>
    <xf fontId="31" fillId="0" borderId="69" numFmtId="0" xfId="0" applyFont="1" applyBorder="1" applyAlignment="1">
      <alignment horizontal="center"/>
    </xf>
    <xf fontId="0" fillId="0" borderId="50" numFmtId="0" xfId="0" applyBorder="1"/>
    <xf fontId="0" fillId="0" borderId="23" numFmtId="0" xfId="0" applyBorder="1"/>
    <xf fontId="0" fillId="0" borderId="76" numFmtId="0" xfId="0" applyBorder="1"/>
    <xf fontId="25" fillId="0" borderId="0" numFmtId="0" xfId="0" applyFont="1" applyAlignment="1">
      <alignment horizontal="left"/>
    </xf>
  </cellXfs>
  <cellStyles count="49"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20% — акцент5" xfId="5" builtinId="46"/>
    <cellStyle name="20% — акцент6" xfId="6" builtinId="50"/>
    <cellStyle name="40% — акцент1" xfId="7" builtinId="31"/>
    <cellStyle name="40% — акцент2" xfId="8" builtinId="35"/>
    <cellStyle name="40% — акцент3" xfId="9" builtinId="39"/>
    <cellStyle name="40% — акцент4" xfId="10" builtinId="43"/>
    <cellStyle name="40% — акцент5" xfId="11" builtinId="47"/>
    <cellStyle name="40% — акцент6" xfId="12" builtinId="51"/>
    <cellStyle name="60% — акцент1" xfId="13" builtinId="32"/>
    <cellStyle name="60% — акцент2" xfId="14" builtinId="36"/>
    <cellStyle name="60% — акцент3" xfId="15" builtinId="40"/>
    <cellStyle name="60% — акцент4" xfId="16" builtinId="44"/>
    <cellStyle name="60% — акцент5" xfId="17" builtinId="48"/>
    <cellStyle name="60% — акцент6" xfId="18" builtinId="52"/>
    <cellStyle name="Акцент1" xfId="19" builtinId="29"/>
    <cellStyle name="Акцент2" xfId="20" builtinId="33"/>
    <cellStyle name="Акцент3" xfId="21" builtinId="37"/>
    <cellStyle name="Акцент4" xfId="22" builtinId="41"/>
    <cellStyle name="Акцент5" xfId="23" builtinId="45"/>
    <cellStyle name="Акцент6" xfId="24" builtinId="49"/>
    <cellStyle name="Ввод " xfId="25" builtinId="20"/>
    <cellStyle name="Вывод" xfId="26" builtinId="21"/>
    <cellStyle name="Вычисление" xfId="27" builtinId="22"/>
    <cellStyle name="Гиперссылка" xfId="28" builtinId="8"/>
    <cellStyle name="Денежный" xfId="29" builtinId="4"/>
    <cellStyle name="Денежный [0]" xfId="30" builtinId="7"/>
    <cellStyle name="Заголовок 1" xfId="31" builtinId="16"/>
    <cellStyle name="Заголовок 2" xfId="32" builtinId="17"/>
    <cellStyle name="Заголовок 3" xfId="33" builtinId="18"/>
    <cellStyle name="Заголовок 4" xfId="34" builtinId="19"/>
    <cellStyle name="Итог" xfId="35" builtinId="25"/>
    <cellStyle name="Контрольная ячейка" xfId="36" builtinId="23"/>
    <cellStyle name="Название" xfId="37" builtinId="15"/>
    <cellStyle name="Нейтральный" xfId="38" builtinId="28"/>
    <cellStyle name="Обычный" xfId="0" builtinId="0"/>
    <cellStyle name="Открывавшаяся гиперссылка" xfId="39" builtinId="9"/>
    <cellStyle name="Плохой" xfId="40" builtinId="27"/>
    <cellStyle name="Пояснение" xfId="41" builtinId="53"/>
    <cellStyle name="Примечание" xfId="42" builtinId="10"/>
    <cellStyle name="Процентный" xfId="43" builtinId="5"/>
    <cellStyle name="Связанная ячейка" xfId="44" builtinId="24"/>
    <cellStyle name="Текст предупреждения" xfId="45" builtinId="11"/>
    <cellStyle name="Финансовый" xfId="46" builtinId="3"/>
    <cellStyle name="Финансовый [0]" xfId="47" builtinId="6"/>
    <cellStyle name="Хороший" xfId="48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view="pageBreakPreview" zoomScale="100" workbookViewId="0">
      <selection activeCell="Q37" activeCellId="0" sqref="Q37"/>
    </sheetView>
  </sheetViews>
  <sheetFormatPr baseColWidth="8" defaultRowHeight="12.75" customHeight="1"/>
  <cols>
    <col customWidth="1" min="1" max="1" width="5.5703100000000001"/>
    <col customWidth="1" min="2" max="2" width="4.7109399999999999"/>
    <col customWidth="1" min="3" max="3" width="6.1406200000000002"/>
    <col customWidth="1" min="4" max="4" width="9.5703099999999992"/>
    <col customWidth="1" min="5" max="5" width="8.4257799999999996"/>
    <col customWidth="1" min="6" max="6" width="7.8554700000000004"/>
    <col customWidth="1" min="7" max="7" width="8.5703099999999992"/>
    <col customWidth="1" min="8" max="8" width="12"/>
    <col customWidth="1" min="9" max="9" width="8"/>
    <col customWidth="1" min="10" max="10" width="6.2851600000000003"/>
    <col customWidth="1" min="11" max="11" width="8.1406200000000002"/>
    <col customWidth="1" min="14" max="14" width="6.5703100000000001"/>
    <col customWidth="1" min="16" max="16" width="11"/>
    <col customWidth="1" min="17" max="17" width="11.5703"/>
    <col bestFit="1" customWidth="1" min="21" max="21" width="10.710900000000001"/>
  </cols>
  <sheetData>
    <row r="1" ht="17.25">
      <c r="H1" s="1" t="s">
        <v>0</v>
      </c>
    </row>
    <row r="2" ht="17.25">
      <c r="J2" s="1" t="s">
        <v>1</v>
      </c>
    </row>
    <row r="3" ht="17.25">
      <c r="J3" s="1"/>
    </row>
    <row r="4" ht="15">
      <c r="A4" s="2" t="s">
        <v>2</v>
      </c>
      <c r="B4" s="3" t="s">
        <v>3</v>
      </c>
      <c r="C4" s="3"/>
      <c r="D4" s="4" t="s">
        <v>4</v>
      </c>
      <c r="E4" s="5" t="s">
        <v>5</v>
      </c>
      <c r="F4" s="5"/>
      <c r="G4" s="5"/>
      <c r="H4" s="5"/>
      <c r="I4" s="5"/>
      <c r="J4" s="6"/>
      <c r="K4" s="7" t="s">
        <v>6</v>
      </c>
      <c r="L4" s="5"/>
      <c r="M4" s="5"/>
      <c r="N4" s="5"/>
      <c r="O4" s="5"/>
      <c r="P4" s="6"/>
      <c r="Q4" s="4" t="s">
        <v>7</v>
      </c>
      <c r="R4" s="8" t="s">
        <v>8</v>
      </c>
      <c r="S4" s="4" t="s">
        <v>9</v>
      </c>
    </row>
    <row r="5" ht="63" customHeight="1">
      <c r="A5" s="9"/>
      <c r="B5" s="10"/>
      <c r="C5" s="10"/>
      <c r="D5" s="11"/>
      <c r="E5" s="12" t="s">
        <v>10</v>
      </c>
      <c r="F5" s="13"/>
      <c r="G5" s="12" t="s">
        <v>11</v>
      </c>
      <c r="H5" s="13"/>
      <c r="I5" s="12" t="s">
        <v>12</v>
      </c>
      <c r="J5" s="13"/>
      <c r="K5" s="12" t="s">
        <v>13</v>
      </c>
      <c r="L5" s="13"/>
      <c r="M5" s="14" t="s">
        <v>14</v>
      </c>
      <c r="N5" s="15"/>
      <c r="O5" s="12" t="s">
        <v>15</v>
      </c>
      <c r="P5" s="13"/>
      <c r="Q5" s="16"/>
      <c r="R5" s="17"/>
      <c r="S5" s="11"/>
    </row>
    <row r="6" ht="69.75" customHeight="1">
      <c r="A6" s="18"/>
      <c r="B6" s="19"/>
      <c r="C6" s="19"/>
      <c r="D6" s="20"/>
      <c r="E6" s="21" t="s">
        <v>16</v>
      </c>
      <c r="F6" s="22" t="s">
        <v>17</v>
      </c>
      <c r="G6" s="21" t="s">
        <v>16</v>
      </c>
      <c r="H6" s="22" t="s">
        <v>18</v>
      </c>
      <c r="I6" s="21" t="s">
        <v>19</v>
      </c>
      <c r="J6" s="22" t="s">
        <v>20</v>
      </c>
      <c r="K6" s="21" t="s">
        <v>19</v>
      </c>
      <c r="L6" s="22" t="s">
        <v>18</v>
      </c>
      <c r="M6" s="23" t="s">
        <v>19</v>
      </c>
      <c r="N6" s="24" t="s">
        <v>17</v>
      </c>
      <c r="O6" s="21" t="s">
        <v>19</v>
      </c>
      <c r="P6" s="22" t="s">
        <v>20</v>
      </c>
      <c r="Q6" s="25" t="s">
        <v>19</v>
      </c>
      <c r="R6" s="26" t="s">
        <v>19</v>
      </c>
      <c r="S6" s="20"/>
    </row>
    <row r="7" ht="13.5">
      <c r="A7" s="27"/>
      <c r="B7" s="28"/>
      <c r="C7" s="28"/>
      <c r="D7" s="27" t="s">
        <v>21</v>
      </c>
      <c r="E7" s="29" t="s">
        <v>21</v>
      </c>
      <c r="F7" s="30"/>
      <c r="G7" s="29" t="s">
        <v>21</v>
      </c>
      <c r="H7" s="30"/>
      <c r="I7" s="29" t="s">
        <v>21</v>
      </c>
      <c r="J7" s="30"/>
      <c r="K7" s="29" t="s">
        <v>21</v>
      </c>
      <c r="L7" s="30"/>
      <c r="M7" s="31" t="s">
        <v>21</v>
      </c>
      <c r="N7" s="32"/>
      <c r="O7" s="29" t="s">
        <v>21</v>
      </c>
      <c r="P7" s="30"/>
      <c r="Q7" s="27" t="s">
        <v>21</v>
      </c>
      <c r="R7" s="28" t="s">
        <v>21</v>
      </c>
      <c r="S7" s="27" t="s">
        <v>21</v>
      </c>
    </row>
    <row r="8" ht="30" customHeight="1">
      <c r="A8" s="33" t="s">
        <v>22</v>
      </c>
      <c r="B8" s="34">
        <v>1</v>
      </c>
      <c r="C8" s="34"/>
      <c r="D8" s="35">
        <v>0</v>
      </c>
      <c r="E8" s="36"/>
      <c r="F8" s="37"/>
      <c r="G8" s="36"/>
      <c r="H8" s="38"/>
      <c r="I8" s="36"/>
      <c r="J8" s="37"/>
      <c r="K8" s="36"/>
      <c r="L8" s="37"/>
      <c r="M8" s="39"/>
      <c r="N8" s="40"/>
      <c r="O8" s="36"/>
      <c r="P8" s="37"/>
      <c r="Q8" s="41"/>
      <c r="R8" s="42"/>
      <c r="S8" s="35">
        <v>0</v>
      </c>
      <c r="U8" s="43">
        <f t="shared" ref="U8:U13" si="0">D8-(G8+E8+Q8+I8+R8)+(K8+O8+M8)-S8</f>
        <v>0</v>
      </c>
    </row>
    <row r="9" ht="30" customHeight="1">
      <c r="A9" s="44" t="s">
        <v>22</v>
      </c>
      <c r="B9" s="45">
        <v>2</v>
      </c>
      <c r="C9" s="45"/>
      <c r="D9" s="46">
        <v>0</v>
      </c>
      <c r="E9" s="47"/>
      <c r="F9" s="48"/>
      <c r="G9" s="47"/>
      <c r="H9" s="49"/>
      <c r="I9" s="50"/>
      <c r="J9" s="51"/>
      <c r="K9" s="50"/>
      <c r="L9" s="51"/>
      <c r="M9" s="52"/>
      <c r="N9" s="53"/>
      <c r="O9" s="47"/>
      <c r="P9" s="48"/>
      <c r="Q9" s="54"/>
      <c r="R9" s="55"/>
      <c r="S9" s="56">
        <v>0</v>
      </c>
      <c r="U9" s="43">
        <f t="shared" si="0"/>
        <v>0</v>
      </c>
    </row>
    <row r="10" ht="34.5" customHeight="1">
      <c r="A10" s="44" t="s">
        <v>22</v>
      </c>
      <c r="B10" s="45">
        <v>3</v>
      </c>
      <c r="C10" s="45"/>
      <c r="D10" s="46">
        <v>15575</v>
      </c>
      <c r="E10" s="47"/>
      <c r="F10" s="48"/>
      <c r="G10" s="47"/>
      <c r="H10" s="57"/>
      <c r="I10" s="50"/>
      <c r="J10" s="58"/>
      <c r="K10" s="59"/>
      <c r="M10" s="60"/>
      <c r="N10" s="53"/>
      <c r="O10" s="47"/>
      <c r="P10" s="48"/>
      <c r="Q10" s="54"/>
      <c r="R10" s="55"/>
      <c r="S10" s="56">
        <v>15575</v>
      </c>
      <c r="U10" s="43">
        <f t="shared" si="0"/>
        <v>0</v>
      </c>
    </row>
    <row r="11" ht="30" customHeight="1">
      <c r="A11" s="44" t="s">
        <v>22</v>
      </c>
      <c r="B11" s="45">
        <v>4</v>
      </c>
      <c r="C11" s="45"/>
      <c r="D11" s="46">
        <v>243</v>
      </c>
      <c r="E11" s="47"/>
      <c r="F11" s="48"/>
      <c r="G11" s="47"/>
      <c r="H11" s="49"/>
      <c r="I11" s="50"/>
      <c r="J11" s="51"/>
      <c r="K11" s="50"/>
      <c r="L11" s="51"/>
      <c r="M11" s="52"/>
      <c r="N11" s="53"/>
      <c r="O11" s="47"/>
      <c r="P11" s="48"/>
      <c r="Q11" s="54"/>
      <c r="R11" s="55"/>
      <c r="S11" s="56">
        <v>243</v>
      </c>
      <c r="U11" s="43">
        <f t="shared" si="0"/>
        <v>0</v>
      </c>
    </row>
    <row r="12" ht="39" customHeight="1">
      <c r="A12" s="44" t="s">
        <v>22</v>
      </c>
      <c r="B12" s="45">
        <v>5</v>
      </c>
      <c r="C12" s="45"/>
      <c r="D12" s="46">
        <v>18888</v>
      </c>
      <c r="E12" s="47">
        <v>892</v>
      </c>
      <c r="F12" s="61" t="s">
        <v>23</v>
      </c>
      <c r="G12" s="62"/>
      <c r="H12" s="63"/>
      <c r="I12" s="64"/>
      <c r="J12" s="51"/>
      <c r="K12" s="50"/>
      <c r="L12" s="65"/>
      <c r="M12" s="60"/>
      <c r="N12" s="53"/>
      <c r="O12" s="47"/>
      <c r="P12" s="66"/>
      <c r="Q12" s="54"/>
      <c r="R12" s="55"/>
      <c r="S12" s="56">
        <v>15324</v>
      </c>
      <c r="U12" s="43">
        <f t="shared" si="0"/>
        <v>2672</v>
      </c>
    </row>
    <row r="13" ht="30" customHeight="1">
      <c r="A13" s="44" t="s">
        <v>24</v>
      </c>
      <c r="B13" s="45">
        <v>6</v>
      </c>
      <c r="C13" s="45"/>
      <c r="D13" s="46">
        <v>0</v>
      </c>
      <c r="E13" s="47"/>
      <c r="F13" s="48"/>
      <c r="G13" s="67"/>
      <c r="H13" s="49"/>
      <c r="I13" s="47"/>
      <c r="J13" s="48"/>
      <c r="K13" s="47"/>
      <c r="L13" s="48"/>
      <c r="M13" s="52"/>
      <c r="N13" s="53"/>
      <c r="O13" s="47"/>
      <c r="P13" s="48"/>
      <c r="Q13" s="54"/>
      <c r="R13" s="55"/>
      <c r="S13" s="56">
        <v>0</v>
      </c>
      <c r="U13" s="43">
        <f t="shared" si="0"/>
        <v>0</v>
      </c>
    </row>
    <row r="14" ht="24.75" customHeight="1">
      <c r="D14" s="68"/>
      <c r="H14" s="1" t="s">
        <v>25</v>
      </c>
      <c r="S14" s="69"/>
      <c r="U14" s="70">
        <f>SUM(U8:U12)</f>
        <v>2672</v>
      </c>
    </row>
    <row r="15" ht="15">
      <c r="A15" s="71" t="s">
        <v>2</v>
      </c>
      <c r="B15" s="2" t="s">
        <v>3</v>
      </c>
      <c r="C15" s="2"/>
      <c r="D15" s="4" t="s">
        <v>4</v>
      </c>
      <c r="E15" s="5" t="s">
        <v>5</v>
      </c>
      <c r="F15" s="5"/>
      <c r="G15" s="5"/>
      <c r="H15" s="5"/>
      <c r="I15" s="5"/>
      <c r="J15" s="6"/>
      <c r="K15" s="7" t="s">
        <v>6</v>
      </c>
      <c r="L15" s="5"/>
      <c r="M15" s="5"/>
      <c r="N15" s="5"/>
      <c r="O15" s="5"/>
      <c r="P15" s="5"/>
      <c r="Q15" s="4" t="s">
        <v>7</v>
      </c>
      <c r="R15" s="8" t="s">
        <v>8</v>
      </c>
      <c r="S15" s="4" t="s">
        <v>9</v>
      </c>
    </row>
    <row r="16" ht="77.25" customHeight="1">
      <c r="A16" s="72"/>
      <c r="B16" s="9"/>
      <c r="C16" s="9"/>
      <c r="D16" s="11"/>
      <c r="E16" s="12" t="s">
        <v>10</v>
      </c>
      <c r="F16" s="13"/>
      <c r="G16" s="14" t="s">
        <v>11</v>
      </c>
      <c r="H16" s="15"/>
      <c r="I16" s="12" t="s">
        <v>12</v>
      </c>
      <c r="J16" s="13"/>
      <c r="K16" s="14" t="s">
        <v>13</v>
      </c>
      <c r="L16" s="15"/>
      <c r="M16" s="12" t="s">
        <v>14</v>
      </c>
      <c r="N16" s="13"/>
      <c r="O16" s="14" t="s">
        <v>15</v>
      </c>
      <c r="P16" s="15"/>
      <c r="Q16" s="16"/>
      <c r="R16" s="17"/>
      <c r="S16" s="11"/>
    </row>
    <row r="17" ht="67.5" customHeight="1">
      <c r="A17" s="73"/>
      <c r="B17" s="18"/>
      <c r="C17" s="18"/>
      <c r="D17" s="20"/>
      <c r="E17" s="21" t="s">
        <v>16</v>
      </c>
      <c r="F17" s="22" t="s">
        <v>17</v>
      </c>
      <c r="G17" s="23" t="s">
        <v>16</v>
      </c>
      <c r="H17" s="24" t="s">
        <v>18</v>
      </c>
      <c r="I17" s="21" t="s">
        <v>19</v>
      </c>
      <c r="J17" s="22" t="s">
        <v>20</v>
      </c>
      <c r="K17" s="23" t="s">
        <v>19</v>
      </c>
      <c r="L17" s="24" t="s">
        <v>18</v>
      </c>
      <c r="M17" s="21" t="s">
        <v>19</v>
      </c>
      <c r="N17" s="22" t="s">
        <v>17</v>
      </c>
      <c r="O17" s="23" t="s">
        <v>19</v>
      </c>
      <c r="P17" s="24" t="s">
        <v>20</v>
      </c>
      <c r="Q17" s="25" t="s">
        <v>19</v>
      </c>
      <c r="R17" s="26" t="s">
        <v>19</v>
      </c>
      <c r="S17" s="20"/>
    </row>
    <row r="18" ht="13.5">
      <c r="A18" s="74"/>
      <c r="B18" s="27"/>
      <c r="C18" s="27"/>
      <c r="D18" s="27" t="s">
        <v>21</v>
      </c>
      <c r="E18" s="29" t="s">
        <v>21</v>
      </c>
      <c r="F18" s="30"/>
      <c r="G18" s="31" t="s">
        <v>21</v>
      </c>
      <c r="H18" s="32"/>
      <c r="I18" s="29" t="s">
        <v>21</v>
      </c>
      <c r="J18" s="30"/>
      <c r="K18" s="31" t="s">
        <v>21</v>
      </c>
      <c r="L18" s="32"/>
      <c r="M18" s="29" t="s">
        <v>21</v>
      </c>
      <c r="N18" s="30"/>
      <c r="O18" s="31" t="s">
        <v>21</v>
      </c>
      <c r="P18" s="32"/>
      <c r="Q18" s="27" t="s">
        <v>21</v>
      </c>
      <c r="R18" s="28" t="s">
        <v>21</v>
      </c>
      <c r="S18" s="27" t="s">
        <v>21</v>
      </c>
    </row>
    <row r="19" ht="30" customHeight="1">
      <c r="A19" s="75" t="s">
        <v>26</v>
      </c>
      <c r="B19" s="35">
        <v>1</v>
      </c>
      <c r="C19" s="35"/>
      <c r="D19" s="76">
        <v>1174</v>
      </c>
      <c r="E19" s="36"/>
      <c r="F19" s="37"/>
      <c r="G19" s="39"/>
      <c r="H19" s="77"/>
      <c r="I19" s="36"/>
      <c r="J19" s="37"/>
      <c r="K19" s="39"/>
      <c r="L19" s="38"/>
      <c r="M19" s="36"/>
      <c r="N19" s="78"/>
      <c r="O19" s="79"/>
      <c r="P19" s="80"/>
      <c r="Q19" s="41"/>
      <c r="R19" s="42"/>
      <c r="S19" s="35">
        <v>1442</v>
      </c>
      <c r="U19" s="43">
        <f t="shared" ref="U19:U24" si="1">D19-(G19+E19+Q19+I19+R19)+(K19+O19+M19)-S19</f>
        <v>-268</v>
      </c>
    </row>
    <row r="20" ht="30" customHeight="1">
      <c r="A20" s="81" t="s">
        <v>26</v>
      </c>
      <c r="B20" s="46">
        <v>2</v>
      </c>
      <c r="C20" s="46"/>
      <c r="D20" s="46">
        <v>1863</v>
      </c>
      <c r="E20" s="50"/>
      <c r="F20" s="51"/>
      <c r="G20" s="59"/>
      <c r="H20" s="82"/>
      <c r="I20" s="50"/>
      <c r="J20" s="51"/>
      <c r="K20" s="59"/>
      <c r="L20" s="82"/>
      <c r="M20" s="50"/>
      <c r="N20" s="51"/>
      <c r="O20" s="59"/>
      <c r="P20" s="83"/>
      <c r="Q20" s="84"/>
      <c r="R20" s="85"/>
      <c r="S20" s="46">
        <v>1620</v>
      </c>
      <c r="U20" s="43">
        <f t="shared" si="1"/>
        <v>243</v>
      </c>
    </row>
    <row r="21" ht="30" customHeight="1">
      <c r="A21" s="81" t="s">
        <v>26</v>
      </c>
      <c r="B21" s="46">
        <v>1</v>
      </c>
      <c r="C21" s="46"/>
      <c r="D21" s="76">
        <v>0</v>
      </c>
      <c r="E21" s="50"/>
      <c r="F21" s="51"/>
      <c r="G21" s="59"/>
      <c r="H21" s="82"/>
      <c r="I21" s="50"/>
      <c r="J21" s="51"/>
      <c r="M21" s="50">
        <v>446</v>
      </c>
      <c r="N21" s="51">
        <v>5</v>
      </c>
      <c r="O21" s="86"/>
      <c r="P21" s="83"/>
      <c r="Q21" s="84"/>
      <c r="R21" s="85"/>
      <c r="S21" s="46">
        <v>446</v>
      </c>
      <c r="U21" s="43">
        <f t="shared" si="1"/>
        <v>0</v>
      </c>
    </row>
    <row r="22" ht="30" customHeight="1">
      <c r="A22" s="81" t="s">
        <v>26</v>
      </c>
      <c r="B22" s="46">
        <v>2</v>
      </c>
      <c r="C22" s="46"/>
      <c r="D22" s="46">
        <v>0</v>
      </c>
      <c r="E22" s="50"/>
      <c r="F22" s="51"/>
      <c r="G22" s="59"/>
      <c r="H22" s="82"/>
      <c r="I22" s="50"/>
      <c r="J22" s="51"/>
      <c r="K22" s="59"/>
      <c r="L22" s="82"/>
      <c r="M22" s="50">
        <v>446</v>
      </c>
      <c r="N22" s="51">
        <v>5</v>
      </c>
      <c r="O22" s="59"/>
      <c r="P22" s="83"/>
      <c r="Q22" s="84"/>
      <c r="R22" s="85"/>
      <c r="S22" s="46">
        <v>446</v>
      </c>
      <c r="U22" s="43">
        <f t="shared" si="1"/>
        <v>0</v>
      </c>
    </row>
    <row r="23" ht="30" customHeight="1">
      <c r="A23" s="81" t="s">
        <v>26</v>
      </c>
      <c r="B23" s="46">
        <v>5</v>
      </c>
      <c r="C23" s="46"/>
      <c r="D23" s="76">
        <v>0</v>
      </c>
      <c r="E23" s="50"/>
      <c r="F23" s="51"/>
      <c r="G23" s="59"/>
      <c r="H23" s="82"/>
      <c r="I23" s="50"/>
      <c r="J23" s="51"/>
      <c r="K23" s="59"/>
      <c r="L23" s="82"/>
      <c r="M23" s="50"/>
      <c r="N23" s="51"/>
      <c r="O23" s="59"/>
      <c r="P23" s="83"/>
      <c r="Q23" s="84"/>
      <c r="R23" s="85"/>
      <c r="S23" s="46">
        <v>0</v>
      </c>
      <c r="U23" s="43">
        <f t="shared" si="1"/>
        <v>0</v>
      </c>
    </row>
    <row r="24" ht="30" customHeight="1">
      <c r="A24" s="87" t="s">
        <v>26</v>
      </c>
      <c r="B24" s="88">
        <v>6</v>
      </c>
      <c r="C24" s="88"/>
      <c r="D24" s="88">
        <v>0</v>
      </c>
      <c r="E24" s="89"/>
      <c r="F24" s="90"/>
      <c r="G24" s="91"/>
      <c r="H24" s="92"/>
      <c r="I24" s="89"/>
      <c r="J24" s="90"/>
      <c r="K24" s="91"/>
      <c r="L24" s="92"/>
      <c r="M24" s="89"/>
      <c r="N24" s="90"/>
      <c r="O24" s="91"/>
      <c r="P24" s="93"/>
      <c r="Q24" s="94"/>
      <c r="R24" s="95"/>
      <c r="S24" s="88">
        <v>0</v>
      </c>
      <c r="U24" s="43">
        <f t="shared" si="1"/>
        <v>0</v>
      </c>
    </row>
    <row r="25" ht="30" customHeight="1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7"/>
      <c r="O25" s="97"/>
      <c r="P25" s="97"/>
      <c r="Q25" s="97"/>
      <c r="R25" s="97"/>
      <c r="S25" s="97"/>
    </row>
    <row r="26" ht="30" customHeight="1">
      <c r="A26" s="96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7"/>
      <c r="O26" s="97"/>
      <c r="P26" s="97"/>
      <c r="Q26" s="97"/>
      <c r="R26" s="97"/>
      <c r="S26" s="76"/>
    </row>
    <row r="27" ht="24" customHeight="1">
      <c r="A27" s="98" t="s">
        <v>27</v>
      </c>
      <c r="B27" s="98"/>
      <c r="C27" s="98"/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ht="15">
      <c r="A28" s="71" t="s">
        <v>2</v>
      </c>
      <c r="B28" s="100" t="s">
        <v>3</v>
      </c>
      <c r="C28" s="100" t="s">
        <v>28</v>
      </c>
      <c r="D28" s="13" t="s">
        <v>4</v>
      </c>
      <c r="E28" s="5" t="s">
        <v>5</v>
      </c>
      <c r="F28" s="5"/>
      <c r="G28" s="5"/>
      <c r="H28" s="6"/>
      <c r="I28" s="7" t="s">
        <v>6</v>
      </c>
      <c r="J28" s="5"/>
      <c r="K28" s="5"/>
      <c r="L28" s="6"/>
      <c r="M28" s="101" t="s">
        <v>29</v>
      </c>
      <c r="N28" s="102" t="s">
        <v>8</v>
      </c>
      <c r="O28" s="101" t="s">
        <v>9</v>
      </c>
    </row>
    <row r="29" ht="74.25" customHeight="1">
      <c r="A29" s="72"/>
      <c r="B29" s="103"/>
      <c r="C29" s="103"/>
      <c r="D29" s="104"/>
      <c r="E29" s="14" t="s">
        <v>30</v>
      </c>
      <c r="F29" s="13"/>
      <c r="G29" s="12" t="s">
        <v>31</v>
      </c>
      <c r="H29" s="13"/>
      <c r="I29" s="14" t="s">
        <v>13</v>
      </c>
      <c r="J29" s="15"/>
      <c r="K29" s="12" t="s">
        <v>14</v>
      </c>
      <c r="L29" s="13"/>
      <c r="M29" s="105"/>
      <c r="N29" s="106"/>
      <c r="O29" s="105"/>
    </row>
    <row r="30" ht="52.5">
      <c r="A30" s="73"/>
      <c r="B30" s="107"/>
      <c r="C30" s="107"/>
      <c r="D30" s="108"/>
      <c r="E30" s="109" t="s">
        <v>16</v>
      </c>
      <c r="F30" s="110" t="s">
        <v>18</v>
      </c>
      <c r="G30" s="21" t="s">
        <v>16</v>
      </c>
      <c r="H30" s="22" t="s">
        <v>18</v>
      </c>
      <c r="I30" s="109" t="s">
        <v>19</v>
      </c>
      <c r="J30" s="111" t="s">
        <v>18</v>
      </c>
      <c r="K30" s="112" t="s">
        <v>19</v>
      </c>
      <c r="L30" s="110" t="s">
        <v>17</v>
      </c>
      <c r="M30" s="113" t="s">
        <v>19</v>
      </c>
      <c r="N30" s="114" t="s">
        <v>19</v>
      </c>
      <c r="O30" s="113"/>
    </row>
    <row r="31" ht="13.5">
      <c r="A31" s="115"/>
      <c r="B31" s="116"/>
      <c r="C31" s="116"/>
      <c r="D31" s="30" t="s">
        <v>21</v>
      </c>
      <c r="E31" s="31" t="s">
        <v>21</v>
      </c>
      <c r="F31" s="117"/>
      <c r="G31" s="29" t="s">
        <v>21</v>
      </c>
      <c r="H31" s="117"/>
      <c r="I31" s="31" t="s">
        <v>21</v>
      </c>
      <c r="J31" s="118"/>
      <c r="K31" s="29" t="s">
        <v>21</v>
      </c>
      <c r="L31" s="119"/>
      <c r="M31" s="27" t="s">
        <v>21</v>
      </c>
      <c r="N31" s="28" t="s">
        <v>21</v>
      </c>
      <c r="O31" s="27" t="s">
        <v>21</v>
      </c>
    </row>
    <row r="32" ht="40.5" customHeight="1">
      <c r="A32" s="120" t="s">
        <v>26</v>
      </c>
      <c r="B32" s="121">
        <v>1</v>
      </c>
      <c r="C32" s="121" t="s">
        <v>32</v>
      </c>
      <c r="D32" s="35">
        <v>153</v>
      </c>
      <c r="E32" s="70">
        <v>153</v>
      </c>
      <c r="F32" s="122" t="s">
        <v>33</v>
      </c>
      <c r="G32" s="75"/>
      <c r="H32" s="123"/>
      <c r="I32" s="39"/>
      <c r="J32" s="124"/>
      <c r="K32" s="36"/>
      <c r="L32" s="37"/>
      <c r="M32" s="41"/>
      <c r="N32" s="42"/>
      <c r="O32" s="35">
        <v>0</v>
      </c>
      <c r="U32" s="43">
        <f>D32-(G32+I32+M32+E32+N32)+(K32+K13)-O32</f>
        <v>0</v>
      </c>
    </row>
    <row r="33" ht="54.75" customHeight="1">
      <c r="A33" s="81" t="s">
        <v>26</v>
      </c>
      <c r="B33" s="60">
        <v>2</v>
      </c>
      <c r="C33" s="60" t="s">
        <v>34</v>
      </c>
      <c r="D33" s="35">
        <v>1110</v>
      </c>
      <c r="E33" s="59">
        <v>394</v>
      </c>
      <c r="F33" s="122" t="s">
        <v>33</v>
      </c>
      <c r="G33" s="36">
        <v>333</v>
      </c>
      <c r="H33" s="61" t="s">
        <v>35</v>
      </c>
      <c r="I33" s="125"/>
      <c r="J33" s="122"/>
      <c r="K33" s="50"/>
      <c r="L33" s="48"/>
      <c r="M33" s="84"/>
      <c r="N33" s="85"/>
      <c r="O33" s="35">
        <v>383</v>
      </c>
      <c r="U33" s="43">
        <f t="shared" ref="U33:U34" si="2">D33-(G33+E33+M33+N33)+(K33+I33)-O33</f>
        <v>0</v>
      </c>
    </row>
    <row r="34" ht="48.75" customHeight="1">
      <c r="A34" s="81" t="s">
        <v>26</v>
      </c>
      <c r="B34" s="60">
        <v>1</v>
      </c>
      <c r="C34" s="60" t="s">
        <v>33</v>
      </c>
      <c r="D34" s="46">
        <v>1301</v>
      </c>
      <c r="E34" s="59"/>
      <c r="F34" s="51"/>
      <c r="G34" s="76">
        <v>519</v>
      </c>
      <c r="H34" s="126" t="s">
        <v>36</v>
      </c>
      <c r="I34" s="50"/>
      <c r="J34" s="127"/>
      <c r="K34" s="50">
        <v>532</v>
      </c>
      <c r="L34" s="48"/>
      <c r="M34" s="84"/>
      <c r="N34" s="85"/>
      <c r="O34" s="46">
        <v>1314</v>
      </c>
      <c r="U34" s="43">
        <f t="shared" si="2"/>
        <v>0</v>
      </c>
    </row>
    <row r="35" ht="37.5" customHeight="1">
      <c r="A35" s="87" t="s">
        <v>26</v>
      </c>
      <c r="B35" s="128">
        <v>2</v>
      </c>
      <c r="C35" s="128" t="s">
        <v>37</v>
      </c>
      <c r="D35" s="88">
        <v>281</v>
      </c>
      <c r="E35" s="129"/>
      <c r="F35" s="90"/>
      <c r="G35" s="87"/>
      <c r="H35" s="123"/>
      <c r="I35" s="91"/>
      <c r="J35" s="130"/>
      <c r="K35" s="89">
        <v>931</v>
      </c>
      <c r="L35" s="90"/>
      <c r="M35" s="94"/>
      <c r="N35" s="95"/>
      <c r="O35" s="88">
        <v>1212</v>
      </c>
      <c r="U35" s="43">
        <f>D35-(G35+I35+M35+N35)+(K35)-O35</f>
        <v>0</v>
      </c>
    </row>
    <row r="36" ht="12.75">
      <c r="A36" s="70"/>
      <c r="B36" s="70"/>
      <c r="C36" s="70"/>
      <c r="D36" s="96"/>
      <c r="E36" s="96"/>
      <c r="F36" s="96"/>
      <c r="G36" s="96"/>
      <c r="H36" s="96"/>
      <c r="I36" s="131"/>
      <c r="J36" s="96"/>
      <c r="K36" s="96"/>
      <c r="L36" s="96"/>
      <c r="M36" s="97"/>
      <c r="N36" s="97"/>
      <c r="O36" s="97"/>
    </row>
    <row r="37" ht="12.75">
      <c r="A37" s="70"/>
      <c r="B37" s="70"/>
      <c r="C37" s="70"/>
      <c r="D37" s="96">
        <f>SUM(D32:D35)</f>
        <v>2845</v>
      </c>
      <c r="E37" s="96"/>
      <c r="F37" s="96"/>
      <c r="G37" s="96">
        <f>SUM(G32:G35)</f>
        <v>852</v>
      </c>
      <c r="H37" s="96"/>
      <c r="I37" s="131"/>
      <c r="J37" s="96"/>
      <c r="K37" s="70"/>
      <c r="L37" s="96"/>
      <c r="M37" s="97"/>
      <c r="N37" s="97"/>
      <c r="O37" s="96">
        <f>SUM(O32:O35)</f>
        <v>2909</v>
      </c>
      <c r="U37" s="70">
        <f>SUM(U32:U35)</f>
        <v>0</v>
      </c>
    </row>
    <row r="38" ht="12.75">
      <c r="A38" s="70"/>
      <c r="B38" s="70"/>
      <c r="C38" s="70"/>
      <c r="D38" s="96"/>
      <c r="E38" s="96"/>
      <c r="F38" s="96"/>
      <c r="G38" s="96"/>
      <c r="H38" s="96"/>
      <c r="I38" s="131"/>
      <c r="J38" s="96"/>
      <c r="K38" s="96"/>
      <c r="L38" s="96"/>
      <c r="M38" s="97"/>
      <c r="N38" s="97"/>
      <c r="O38" s="76"/>
    </row>
    <row r="39" ht="12.75">
      <c r="A39" s="70"/>
      <c r="B39" s="70"/>
      <c r="C39" s="70"/>
      <c r="D39" s="96"/>
      <c r="E39" s="96"/>
      <c r="F39" s="96"/>
      <c r="G39" s="96"/>
      <c r="H39" s="96"/>
      <c r="I39" s="131"/>
      <c r="J39" s="96"/>
      <c r="K39" s="96"/>
      <c r="L39" s="96"/>
      <c r="M39" s="97"/>
      <c r="N39" s="97"/>
      <c r="O39" s="97"/>
    </row>
    <row r="41" ht="19.5">
      <c r="A41" s="132" t="s">
        <v>38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</row>
    <row r="51" ht="12.75">
      <c r="G51" s="70">
        <f>SUM(G32:G35)</f>
        <v>852</v>
      </c>
      <c r="K51">
        <f>SUM(K32:K35)</f>
        <v>1463</v>
      </c>
      <c r="O51" s="70">
        <f>SUM(O32:O35)</f>
        <v>2909</v>
      </c>
    </row>
    <row r="52" ht="12.75">
      <c r="E52" s="70"/>
      <c r="G52" s="70"/>
      <c r="M52" s="70"/>
    </row>
  </sheetData>
  <mergeCells count="43">
    <mergeCell ref="A4:A6"/>
    <mergeCell ref="B4:B6"/>
    <mergeCell ref="D4:D6"/>
    <mergeCell ref="E4:J4"/>
    <mergeCell ref="K4:P4"/>
    <mergeCell ref="Q4:Q5"/>
    <mergeCell ref="R4:R5"/>
    <mergeCell ref="S4:S6"/>
    <mergeCell ref="E5:F5"/>
    <mergeCell ref="G5:H5"/>
    <mergeCell ref="I5:J5"/>
    <mergeCell ref="K5:L5"/>
    <mergeCell ref="M5:N5"/>
    <mergeCell ref="O5:P5"/>
    <mergeCell ref="A15:A17"/>
    <mergeCell ref="B15:B17"/>
    <mergeCell ref="D15:D17"/>
    <mergeCell ref="E15:J15"/>
    <mergeCell ref="K15:P15"/>
    <mergeCell ref="Q15:Q16"/>
    <mergeCell ref="R15:R16"/>
    <mergeCell ref="S15:S17"/>
    <mergeCell ref="E16:F16"/>
    <mergeCell ref="G16:H16"/>
    <mergeCell ref="I16:J16"/>
    <mergeCell ref="K16:L16"/>
    <mergeCell ref="M16:N16"/>
    <mergeCell ref="O16:P16"/>
    <mergeCell ref="A27:O27"/>
    <mergeCell ref="A28:A30"/>
    <mergeCell ref="B28:B30"/>
    <mergeCell ref="C28:C30"/>
    <mergeCell ref="D28:D30"/>
    <mergeCell ref="E28:H28"/>
    <mergeCell ref="I28:L28"/>
    <mergeCell ref="M28:M29"/>
    <mergeCell ref="N28:N29"/>
    <mergeCell ref="O28:O30"/>
    <mergeCell ref="E29:F29"/>
    <mergeCell ref="G29:H29"/>
    <mergeCell ref="I29:J29"/>
    <mergeCell ref="K29:L29"/>
    <mergeCell ref="A41:L41"/>
  </mergeCells>
  <printOptions headings="0" gridLines="0"/>
  <pageMargins left="0.66929099999999997" right="0" top="0.39370099999999991" bottom="0" header="0" footer="0"/>
  <pageSetup paperSize="9" scale="59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view="pageBreakPreview" topLeftCell="A4" zoomScale="115" workbookViewId="0">
      <selection activeCell="I20" activeCellId="0" sqref="I20"/>
    </sheetView>
  </sheetViews>
  <sheetFormatPr baseColWidth="8" defaultRowHeight="12.75" customHeight="1"/>
  <cols>
    <col customWidth="1" min="1" max="1" width="4.5703100000000001"/>
    <col customWidth="1" min="2" max="2" width="5"/>
    <col customWidth="1" min="3" max="3" width="12.5703"/>
    <col customWidth="1" min="4" max="4" width="11.5703"/>
    <col customWidth="1" min="5" max="5" width="10"/>
    <col customWidth="1" min="6" max="6" width="8.8554700000000004"/>
    <col customWidth="1" min="7" max="7" width="10.5703"/>
    <col customWidth="1" min="8" max="11" width="13.140599999999999"/>
    <col customWidth="1" min="12" max="12" width="9"/>
    <col customWidth="1" min="13" max="13" width="10.425800000000001"/>
    <col customWidth="1" min="14" max="14" width="8.5703099999999992"/>
    <col customWidth="1" min="15" max="15" width="9.8554700000000004"/>
    <col customWidth="1" min="16" max="16" width="11.140599999999999"/>
    <col customWidth="1" min="17" max="17" width="3.5703100000000001"/>
    <col customWidth="1" min="18" max="18" width="7.5703100000000001"/>
    <col customWidth="1" min="19" max="19" width="10.855499999999999"/>
    <col customWidth="1" min="20" max="20" width="13.710900000000001"/>
  </cols>
  <sheetData>
    <row r="1" ht="17.25">
      <c r="G1" s="1" t="s">
        <v>39</v>
      </c>
    </row>
    <row r="2" ht="20.25" customHeight="1">
      <c r="G2" s="98" t="s">
        <v>1</v>
      </c>
      <c r="H2" s="98"/>
      <c r="I2" s="98"/>
      <c r="J2" s="98"/>
    </row>
    <row r="3" ht="17.25">
      <c r="I3" s="133"/>
      <c r="S3">
        <v>1600</v>
      </c>
    </row>
    <row r="4" ht="12.75" customHeight="1">
      <c r="A4" s="134" t="s">
        <v>40</v>
      </c>
      <c r="B4" s="135" t="s">
        <v>41</v>
      </c>
      <c r="C4" s="136" t="s">
        <v>42</v>
      </c>
      <c r="D4" s="137"/>
      <c r="E4" s="138" t="s">
        <v>43</v>
      </c>
      <c r="F4" s="137"/>
      <c r="G4" s="139" t="s">
        <v>44</v>
      </c>
      <c r="H4" s="74" t="s">
        <v>45</v>
      </c>
      <c r="I4" s="28"/>
      <c r="J4" s="28"/>
      <c r="K4" s="28"/>
      <c r="L4" s="140"/>
      <c r="M4" s="136" t="s">
        <v>46</v>
      </c>
      <c r="N4" s="138"/>
      <c r="O4" s="136" t="s">
        <v>47</v>
      </c>
      <c r="P4" s="137"/>
    </row>
    <row r="5" ht="64.5" customHeight="1">
      <c r="A5" s="141"/>
      <c r="B5" s="142"/>
      <c r="C5" s="143"/>
      <c r="D5" s="144"/>
      <c r="E5" s="145"/>
      <c r="F5" s="145"/>
      <c r="G5" s="146"/>
      <c r="H5" s="138" t="s">
        <v>48</v>
      </c>
      <c r="I5" s="139" t="s">
        <v>49</v>
      </c>
      <c r="J5" s="138" t="s">
        <v>50</v>
      </c>
      <c r="K5" s="139" t="s">
        <v>7</v>
      </c>
      <c r="L5" s="139" t="s">
        <v>51</v>
      </c>
      <c r="M5" s="145"/>
      <c r="N5" s="145"/>
      <c r="O5" s="143"/>
      <c r="P5" s="144"/>
      <c r="S5" s="147" t="e">
        <f>SUM(E18,E16,#REF!)</f>
        <v>#REF!</v>
      </c>
      <c r="T5" s="147">
        <f>SUM(E16:E23)-88</f>
        <v>456</v>
      </c>
      <c r="U5">
        <f>U9*5+U6</f>
        <v>2312</v>
      </c>
    </row>
    <row r="6" ht="39" customHeight="1">
      <c r="A6" s="141"/>
      <c r="B6" s="142"/>
      <c r="C6" s="148" t="s">
        <v>52</v>
      </c>
      <c r="D6" s="149" t="s">
        <v>53</v>
      </c>
      <c r="E6" s="150" t="s">
        <v>54</v>
      </c>
      <c r="F6" s="151" t="s">
        <v>51</v>
      </c>
      <c r="G6" s="152" t="s">
        <v>54</v>
      </c>
      <c r="H6" s="153" t="s">
        <v>54</v>
      </c>
      <c r="I6" s="152" t="s">
        <v>54</v>
      </c>
      <c r="J6" s="153" t="s">
        <v>54</v>
      </c>
      <c r="K6" s="152" t="s">
        <v>54</v>
      </c>
      <c r="L6" s="146"/>
      <c r="M6" s="150" t="s">
        <v>54</v>
      </c>
      <c r="N6" s="151" t="s">
        <v>51</v>
      </c>
      <c r="O6" s="148" t="s">
        <v>52</v>
      </c>
      <c r="P6" s="149" t="s">
        <v>53</v>
      </c>
      <c r="R6">
        <f>1651-768</f>
        <v>883</v>
      </c>
      <c r="U6">
        <f>P13-P11</f>
        <v>1102</v>
      </c>
    </row>
    <row r="7" ht="13.5">
      <c r="A7" s="154"/>
      <c r="B7" s="155"/>
      <c r="C7" s="148" t="s">
        <v>21</v>
      </c>
      <c r="D7" s="149" t="s">
        <v>21</v>
      </c>
      <c r="E7" s="150" t="s">
        <v>21</v>
      </c>
      <c r="F7" s="151"/>
      <c r="G7" s="152" t="s">
        <v>21</v>
      </c>
      <c r="H7" s="153" t="s">
        <v>21</v>
      </c>
      <c r="I7" s="152" t="s">
        <v>21</v>
      </c>
      <c r="J7" s="153" t="s">
        <v>21</v>
      </c>
      <c r="K7" s="152" t="s">
        <v>21</v>
      </c>
      <c r="L7" s="152"/>
      <c r="M7" s="150" t="s">
        <v>21</v>
      </c>
      <c r="N7" s="151"/>
      <c r="O7" s="148" t="s">
        <v>21</v>
      </c>
      <c r="P7" s="149" t="s">
        <v>21</v>
      </c>
    </row>
    <row r="8" ht="19.5" customHeight="1">
      <c r="A8" s="156">
        <v>52</v>
      </c>
      <c r="B8" s="38" t="s">
        <v>55</v>
      </c>
      <c r="C8" s="157">
        <v>192</v>
      </c>
      <c r="D8" s="158">
        <v>618</v>
      </c>
      <c r="E8" s="159">
        <v>104</v>
      </c>
      <c r="F8" s="35" t="s">
        <v>56</v>
      </c>
      <c r="G8" s="160">
        <v>53</v>
      </c>
      <c r="H8" s="161"/>
      <c r="I8" s="162"/>
      <c r="J8" s="161"/>
      <c r="K8" s="162"/>
      <c r="L8" s="162"/>
      <c r="M8" s="62"/>
      <c r="N8" s="163"/>
      <c r="O8" s="157">
        <v>243</v>
      </c>
      <c r="P8" s="163">
        <v>618</v>
      </c>
      <c r="R8" s="43">
        <f t="shared" ref="R8:R25" si="3">(C8+D8)-(O8+P8)-G8+E8-H8-I8-J8-K8-M8</f>
        <v>0</v>
      </c>
      <c r="S8" s="164">
        <f t="shared" ref="S8:S23" si="4">O8+R8</f>
        <v>243</v>
      </c>
      <c r="T8" s="70">
        <v>74</v>
      </c>
      <c r="U8">
        <v>239</v>
      </c>
      <c r="V8">
        <f>U8</f>
        <v>239</v>
      </c>
      <c r="W8" s="147">
        <f t="shared" ref="W8:W9" si="5">V8*0.88</f>
        <v>210.31999999999999</v>
      </c>
    </row>
    <row r="9" ht="18" customHeight="1">
      <c r="A9" s="165"/>
      <c r="B9" s="92" t="s">
        <v>57</v>
      </c>
      <c r="C9" s="166">
        <v>1091</v>
      </c>
      <c r="D9" s="167">
        <v>1870</v>
      </c>
      <c r="E9" s="168">
        <v>62</v>
      </c>
      <c r="F9" s="56" t="s">
        <v>56</v>
      </c>
      <c r="G9" s="169">
        <v>115</v>
      </c>
      <c r="H9" s="170"/>
      <c r="I9" s="171"/>
      <c r="J9" s="170"/>
      <c r="K9" s="171"/>
      <c r="L9" s="171"/>
      <c r="M9" s="67"/>
      <c r="N9" s="172"/>
      <c r="O9" s="166">
        <v>1038</v>
      </c>
      <c r="P9" s="167">
        <v>1870</v>
      </c>
      <c r="R9" s="43">
        <f t="shared" si="3"/>
        <v>0</v>
      </c>
      <c r="S9" s="164">
        <f t="shared" si="4"/>
        <v>1038</v>
      </c>
      <c r="U9">
        <v>242</v>
      </c>
      <c r="V9">
        <f>U9*5</f>
        <v>1210</v>
      </c>
      <c r="W9" s="147">
        <f t="shared" si="5"/>
        <v>1064.8</v>
      </c>
    </row>
    <row r="10" ht="19.5" customHeight="1">
      <c r="A10" s="156">
        <v>53</v>
      </c>
      <c r="B10" s="38" t="s">
        <v>55</v>
      </c>
      <c r="C10" s="157">
        <v>239</v>
      </c>
      <c r="D10" s="158">
        <v>618</v>
      </c>
      <c r="E10" s="173"/>
      <c r="F10" s="56"/>
      <c r="G10" s="174"/>
      <c r="H10" s="161"/>
      <c r="I10" s="162"/>
      <c r="J10" s="161"/>
      <c r="K10" s="162"/>
      <c r="L10" s="162"/>
      <c r="M10" s="62"/>
      <c r="N10" s="175"/>
      <c r="O10" s="176">
        <v>225</v>
      </c>
      <c r="P10" s="163">
        <v>618</v>
      </c>
      <c r="R10" s="43">
        <f t="shared" si="3"/>
        <v>14</v>
      </c>
      <c r="S10">
        <f t="shared" si="4"/>
        <v>239</v>
      </c>
      <c r="T10">
        <v>375</v>
      </c>
      <c r="U10">
        <v>238</v>
      </c>
      <c r="V10">
        <f>U10</f>
        <v>238</v>
      </c>
      <c r="W10" s="147">
        <f t="shared" ref="W10:W25" si="6">V10*0.88</f>
        <v>209.44</v>
      </c>
    </row>
    <row r="11" ht="20.25" customHeight="1">
      <c r="A11" s="165"/>
      <c r="B11" s="92" t="s">
        <v>57</v>
      </c>
      <c r="C11" s="166">
        <v>2068</v>
      </c>
      <c r="D11" s="167">
        <v>768</v>
      </c>
      <c r="E11" s="177"/>
      <c r="F11" s="35"/>
      <c r="G11" s="178"/>
      <c r="H11" s="170"/>
      <c r="I11" s="171"/>
      <c r="J11" s="170"/>
      <c r="K11" s="171"/>
      <c r="L11" s="171"/>
      <c r="M11" s="67"/>
      <c r="N11" s="172"/>
      <c r="O11" s="166">
        <v>1958</v>
      </c>
      <c r="P11" s="179">
        <v>768</v>
      </c>
      <c r="R11" s="43">
        <f t="shared" si="3"/>
        <v>110</v>
      </c>
      <c r="S11">
        <f>O9+R11</f>
        <v>1148</v>
      </c>
      <c r="U11">
        <v>223</v>
      </c>
      <c r="V11">
        <v>1998</v>
      </c>
      <c r="W11" s="147">
        <f t="shared" si="6"/>
        <v>1758.24</v>
      </c>
      <c r="Y11">
        <f>V11+$U$6</f>
        <v>3100</v>
      </c>
    </row>
    <row r="12" ht="19.5" customHeight="1">
      <c r="A12" s="156">
        <v>54</v>
      </c>
      <c r="B12" s="38" t="s">
        <v>55</v>
      </c>
      <c r="C12" s="157">
        <v>200</v>
      </c>
      <c r="D12" s="163">
        <v>618</v>
      </c>
      <c r="E12" s="180">
        <v>94</v>
      </c>
      <c r="F12" s="181" t="s">
        <v>56</v>
      </c>
      <c r="G12" s="160">
        <v>35</v>
      </c>
      <c r="H12" s="161"/>
      <c r="I12" s="162"/>
      <c r="J12" s="161"/>
      <c r="K12" s="162"/>
      <c r="L12" s="162"/>
      <c r="M12" s="62"/>
      <c r="N12" s="175"/>
      <c r="O12" s="157">
        <v>259</v>
      </c>
      <c r="P12" s="163">
        <v>618</v>
      </c>
      <c r="R12" s="43">
        <f t="shared" si="3"/>
        <v>0</v>
      </c>
      <c r="S12">
        <f t="shared" si="4"/>
        <v>259</v>
      </c>
      <c r="T12">
        <v>672</v>
      </c>
      <c r="U12">
        <v>270</v>
      </c>
      <c r="V12">
        <f>U12</f>
        <v>270</v>
      </c>
      <c r="W12" s="147">
        <f t="shared" si="6"/>
        <v>237.59999999999999</v>
      </c>
    </row>
    <row r="13" ht="18" customHeight="1">
      <c r="A13" s="165"/>
      <c r="B13" s="92" t="s">
        <v>57</v>
      </c>
      <c r="C13" s="166">
        <v>1065</v>
      </c>
      <c r="D13" s="167">
        <v>1870</v>
      </c>
      <c r="E13" s="45">
        <v>48</v>
      </c>
      <c r="F13" s="35" t="s">
        <v>56</v>
      </c>
      <c r="G13" s="178">
        <v>84</v>
      </c>
      <c r="H13" s="170"/>
      <c r="I13" s="171"/>
      <c r="J13" s="170"/>
      <c r="K13" s="171"/>
      <c r="L13" s="171"/>
      <c r="M13" s="67"/>
      <c r="N13" s="172"/>
      <c r="O13" s="166">
        <v>1029</v>
      </c>
      <c r="P13" s="167">
        <v>1870</v>
      </c>
      <c r="R13" s="43">
        <f t="shared" si="3"/>
        <v>0</v>
      </c>
      <c r="S13">
        <f t="shared" si="4"/>
        <v>1029</v>
      </c>
      <c r="U13">
        <v>220</v>
      </c>
      <c r="V13">
        <f>U13*5</f>
        <v>1100</v>
      </c>
      <c r="W13" s="147">
        <f t="shared" si="6"/>
        <v>968</v>
      </c>
    </row>
    <row r="14" ht="17.25" customHeight="1">
      <c r="A14" s="156">
        <v>55</v>
      </c>
      <c r="B14" s="38" t="s">
        <v>55</v>
      </c>
      <c r="C14" s="157">
        <v>190</v>
      </c>
      <c r="D14" s="163">
        <v>618</v>
      </c>
      <c r="E14" s="182"/>
      <c r="F14" s="56"/>
      <c r="G14" s="160"/>
      <c r="H14" s="161"/>
      <c r="I14" s="162"/>
      <c r="J14" s="161"/>
      <c r="K14" s="162"/>
      <c r="L14" s="162"/>
      <c r="M14" s="62"/>
      <c r="N14" s="171"/>
      <c r="O14" s="157">
        <v>234</v>
      </c>
      <c r="P14" s="163">
        <v>618</v>
      </c>
      <c r="R14" s="43">
        <f t="shared" si="3"/>
        <v>-44</v>
      </c>
      <c r="S14">
        <f t="shared" si="4"/>
        <v>190</v>
      </c>
      <c r="T14">
        <v>226</v>
      </c>
      <c r="U14">
        <v>243</v>
      </c>
      <c r="V14">
        <f>U14</f>
        <v>243</v>
      </c>
      <c r="W14" s="147">
        <f t="shared" si="6"/>
        <v>213.84</v>
      </c>
    </row>
    <row r="15" ht="19.5" customHeight="1">
      <c r="A15" s="165"/>
      <c r="B15" s="172" t="s">
        <v>57</v>
      </c>
      <c r="C15" s="166">
        <v>990</v>
      </c>
      <c r="D15" s="167">
        <v>1870</v>
      </c>
      <c r="E15" s="45"/>
      <c r="F15" s="56"/>
      <c r="G15" s="178"/>
      <c r="H15" s="170"/>
      <c r="I15" s="171"/>
      <c r="J15" s="170"/>
      <c r="K15" s="171"/>
      <c r="L15" s="171"/>
      <c r="M15" s="67"/>
      <c r="N15" s="171"/>
      <c r="O15" s="183">
        <v>1901</v>
      </c>
      <c r="P15" s="179">
        <v>768</v>
      </c>
      <c r="R15" s="43">
        <f t="shared" si="3"/>
        <v>191</v>
      </c>
      <c r="S15">
        <f t="shared" si="4"/>
        <v>2092</v>
      </c>
      <c r="U15">
        <v>224</v>
      </c>
      <c r="V15">
        <f>U15*5</f>
        <v>1120</v>
      </c>
      <c r="W15" s="147">
        <f t="shared" si="6"/>
        <v>985.60000000000002</v>
      </c>
    </row>
    <row r="16" ht="18" customHeight="1">
      <c r="A16" s="156">
        <v>61</v>
      </c>
      <c r="B16" s="175" t="s">
        <v>55</v>
      </c>
      <c r="C16" s="184">
        <v>214</v>
      </c>
      <c r="D16" s="158">
        <v>618</v>
      </c>
      <c r="E16" s="185"/>
      <c r="G16" s="186"/>
      <c r="H16" s="161"/>
      <c r="I16" s="162"/>
      <c r="J16" s="161"/>
      <c r="K16" s="162"/>
      <c r="L16" s="162"/>
      <c r="M16" s="62"/>
      <c r="N16" s="175"/>
      <c r="O16" s="187">
        <v>207</v>
      </c>
      <c r="P16" s="163">
        <v>618</v>
      </c>
      <c r="R16" s="43">
        <f t="shared" si="3"/>
        <v>7</v>
      </c>
      <c r="S16">
        <f t="shared" ref="S16:S19" si="7">O16+R16</f>
        <v>214</v>
      </c>
      <c r="T16">
        <v>384</v>
      </c>
      <c r="U16">
        <v>232</v>
      </c>
      <c r="V16">
        <f>U16</f>
        <v>232</v>
      </c>
      <c r="W16" s="147">
        <f t="shared" si="6"/>
        <v>204.16</v>
      </c>
    </row>
    <row r="17" ht="19.5" customHeight="1">
      <c r="A17" s="165"/>
      <c r="B17" s="92" t="s">
        <v>57</v>
      </c>
      <c r="C17" s="184">
        <v>968</v>
      </c>
      <c r="D17" s="167">
        <v>1870</v>
      </c>
      <c r="E17" s="188"/>
      <c r="F17" s="35"/>
      <c r="G17" s="189"/>
      <c r="H17" s="190"/>
      <c r="I17" s="171"/>
      <c r="J17" s="170"/>
      <c r="K17" s="171"/>
      <c r="L17" s="171"/>
      <c r="M17" s="67"/>
      <c r="N17" s="172"/>
      <c r="O17" s="187">
        <v>1958</v>
      </c>
      <c r="P17" s="191">
        <v>768</v>
      </c>
      <c r="R17" s="43">
        <f t="shared" si="3"/>
        <v>112</v>
      </c>
      <c r="S17">
        <f t="shared" si="7"/>
        <v>2070</v>
      </c>
      <c r="U17">
        <v>222</v>
      </c>
      <c r="V17">
        <f>U17*5</f>
        <v>1110</v>
      </c>
      <c r="W17" s="147">
        <f t="shared" si="6"/>
        <v>976.79999999999995</v>
      </c>
    </row>
    <row r="18" ht="18" customHeight="1">
      <c r="A18" s="156">
        <v>62</v>
      </c>
      <c r="B18" s="175" t="s">
        <v>55</v>
      </c>
      <c r="C18" s="184">
        <v>180</v>
      </c>
      <c r="D18" s="158">
        <v>618</v>
      </c>
      <c r="E18" s="192"/>
      <c r="F18" s="60"/>
      <c r="G18" s="193"/>
      <c r="H18" s="162"/>
      <c r="I18" s="160"/>
      <c r="J18" s="161"/>
      <c r="K18" s="162"/>
      <c r="L18" s="162"/>
      <c r="M18" s="62"/>
      <c r="N18" s="175"/>
      <c r="O18" s="187">
        <v>189</v>
      </c>
      <c r="P18" s="194">
        <v>618</v>
      </c>
      <c r="R18" s="43">
        <f t="shared" si="3"/>
        <v>-9</v>
      </c>
      <c r="S18">
        <f t="shared" si="7"/>
        <v>180</v>
      </c>
      <c r="T18">
        <v>0</v>
      </c>
      <c r="U18">
        <v>325</v>
      </c>
      <c r="V18">
        <f>U18</f>
        <v>325</v>
      </c>
      <c r="W18" s="147">
        <f t="shared" si="6"/>
        <v>286</v>
      </c>
    </row>
    <row r="19" ht="18" customHeight="1">
      <c r="A19" s="165"/>
      <c r="B19" s="172" t="s">
        <v>57</v>
      </c>
      <c r="C19" s="184">
        <v>1038</v>
      </c>
      <c r="D19" s="167">
        <v>1870</v>
      </c>
      <c r="E19" s="195"/>
      <c r="F19" s="181"/>
      <c r="G19" s="196"/>
      <c r="H19" s="171"/>
      <c r="I19" s="178"/>
      <c r="J19" s="170"/>
      <c r="K19" s="171"/>
      <c r="L19" s="171"/>
      <c r="M19" s="67"/>
      <c r="N19" s="172"/>
      <c r="O19" s="187">
        <v>2002</v>
      </c>
      <c r="P19" s="191">
        <v>768</v>
      </c>
      <c r="R19" s="43">
        <f t="shared" si="3"/>
        <v>138</v>
      </c>
      <c r="S19">
        <f t="shared" si="7"/>
        <v>2140</v>
      </c>
      <c r="U19">
        <v>243</v>
      </c>
      <c r="V19">
        <f>U19*5</f>
        <v>1215</v>
      </c>
      <c r="W19" s="147">
        <f t="shared" si="6"/>
        <v>1069.2</v>
      </c>
    </row>
    <row r="20" s="197" customFormat="1" ht="19.5" customHeight="1">
      <c r="A20" s="156">
        <v>63</v>
      </c>
      <c r="B20" s="175" t="s">
        <v>55</v>
      </c>
      <c r="C20" s="184">
        <v>280</v>
      </c>
      <c r="D20" s="158">
        <v>618</v>
      </c>
      <c r="E20" s="75">
        <v>135</v>
      </c>
      <c r="F20" s="181" t="s">
        <v>56</v>
      </c>
      <c r="G20" s="198">
        <v>129</v>
      </c>
      <c r="H20" s="180"/>
      <c r="I20" s="162"/>
      <c r="J20" s="161"/>
      <c r="K20" s="162"/>
      <c r="L20" s="162"/>
      <c r="M20" s="62"/>
      <c r="N20" s="175"/>
      <c r="O20" s="187">
        <v>286</v>
      </c>
      <c r="P20" s="194">
        <v>618</v>
      </c>
      <c r="R20" s="43">
        <f t="shared" si="3"/>
        <v>0</v>
      </c>
      <c r="S20" s="199">
        <f t="shared" si="4"/>
        <v>286</v>
      </c>
      <c r="T20" s="197">
        <v>288</v>
      </c>
      <c r="U20" s="197">
        <v>259</v>
      </c>
      <c r="V20" s="197">
        <f>U20</f>
        <v>259</v>
      </c>
      <c r="W20" s="200">
        <f t="shared" si="6"/>
        <v>227.91999999999999</v>
      </c>
    </row>
    <row r="21" s="197" customFormat="1" ht="18.75" customHeight="1">
      <c r="A21" s="165"/>
      <c r="B21" s="172" t="s">
        <v>57</v>
      </c>
      <c r="C21" s="187">
        <v>2011</v>
      </c>
      <c r="D21" s="179">
        <v>768</v>
      </c>
      <c r="E21" s="75">
        <v>154</v>
      </c>
      <c r="F21" s="35" t="s">
        <v>56</v>
      </c>
      <c r="G21" s="201"/>
      <c r="H21" s="170"/>
      <c r="I21" s="171"/>
      <c r="J21" s="170"/>
      <c r="K21" s="171"/>
      <c r="L21" s="171"/>
      <c r="M21" s="67"/>
      <c r="N21" s="172"/>
      <c r="O21" s="187">
        <v>1065</v>
      </c>
      <c r="P21" s="167">
        <v>1870</v>
      </c>
      <c r="R21" s="43">
        <f t="shared" si="3"/>
        <v>-2</v>
      </c>
      <c r="S21" s="199">
        <f t="shared" si="4"/>
        <v>1063</v>
      </c>
      <c r="U21" s="197">
        <v>242</v>
      </c>
      <c r="V21" s="197">
        <f>U21*5</f>
        <v>1210</v>
      </c>
      <c r="W21" s="200">
        <f t="shared" si="6"/>
        <v>1064.8</v>
      </c>
    </row>
    <row r="22" s="197" customFormat="1" ht="21" customHeight="1">
      <c r="A22" s="156">
        <v>64</v>
      </c>
      <c r="B22" s="175" t="s">
        <v>55</v>
      </c>
      <c r="C22" s="202">
        <v>219</v>
      </c>
      <c r="D22" s="158">
        <v>618</v>
      </c>
      <c r="E22" s="75"/>
      <c r="F22" s="203"/>
      <c r="G22" s="160"/>
      <c r="H22" s="161"/>
      <c r="I22" s="162"/>
      <c r="J22" s="161"/>
      <c r="K22" s="162"/>
      <c r="L22" s="162"/>
      <c r="M22" s="62"/>
      <c r="N22" s="175"/>
      <c r="O22" s="204">
        <v>293</v>
      </c>
      <c r="P22" s="194">
        <v>618</v>
      </c>
      <c r="R22" s="205">
        <f t="shared" si="3"/>
        <v>-74</v>
      </c>
      <c r="S22" s="199">
        <f t="shared" si="4"/>
        <v>219</v>
      </c>
      <c r="T22" s="197">
        <v>288</v>
      </c>
      <c r="U22" s="197">
        <v>259</v>
      </c>
      <c r="V22" s="197">
        <f>U22</f>
        <v>259</v>
      </c>
      <c r="W22" s="200">
        <f t="shared" si="6"/>
        <v>227.91999999999999</v>
      </c>
    </row>
    <row r="23" s="197" customFormat="1" ht="18.75" customHeight="1">
      <c r="A23" s="165"/>
      <c r="B23" s="172" t="s">
        <v>57</v>
      </c>
      <c r="C23" s="206">
        <v>1086</v>
      </c>
      <c r="D23" s="167">
        <v>1870</v>
      </c>
      <c r="E23" s="188">
        <v>255</v>
      </c>
      <c r="F23" s="35" t="s">
        <v>56</v>
      </c>
      <c r="G23" s="207">
        <v>294</v>
      </c>
      <c r="H23" s="170"/>
      <c r="I23" s="171"/>
      <c r="J23" s="170"/>
      <c r="K23" s="171"/>
      <c r="L23" s="171"/>
      <c r="M23" s="67"/>
      <c r="N23" s="172"/>
      <c r="O23" s="206">
        <v>1047</v>
      </c>
      <c r="P23" s="167">
        <v>1870</v>
      </c>
      <c r="R23" s="208">
        <f>(C23+D23)-(O23+P23)-G23+E23-H23-I23-J23-K23-M23</f>
        <v>0</v>
      </c>
      <c r="S23" s="199">
        <f t="shared" si="4"/>
        <v>1047</v>
      </c>
      <c r="U23" s="197">
        <v>242</v>
      </c>
      <c r="V23" s="197">
        <f>U23*5</f>
        <v>1210</v>
      </c>
      <c r="W23" s="200">
        <f t="shared" si="6"/>
        <v>1064.8</v>
      </c>
    </row>
    <row r="24" s="197" customFormat="1" ht="19.5" customHeight="1">
      <c r="A24" s="209">
        <v>65</v>
      </c>
      <c r="B24" s="175" t="s">
        <v>55</v>
      </c>
      <c r="C24" s="210">
        <v>253</v>
      </c>
      <c r="D24" s="163">
        <v>618</v>
      </c>
      <c r="E24" s="159"/>
      <c r="F24" s="56"/>
      <c r="G24" s="174"/>
      <c r="H24" s="161"/>
      <c r="I24" s="162"/>
      <c r="J24" s="161"/>
      <c r="K24" s="162"/>
      <c r="L24" s="162"/>
      <c r="M24" s="62"/>
      <c r="N24" s="175"/>
      <c r="O24" s="210">
        <v>251</v>
      </c>
      <c r="P24" s="163">
        <v>618</v>
      </c>
      <c r="R24" s="205">
        <f t="shared" si="3"/>
        <v>2</v>
      </c>
      <c r="S24" s="199">
        <f t="shared" ref="S24:S25" si="8">O24+R24</f>
        <v>253</v>
      </c>
      <c r="T24" s="197">
        <v>288</v>
      </c>
      <c r="U24" s="197">
        <v>259</v>
      </c>
      <c r="V24" s="197">
        <f>U24</f>
        <v>259</v>
      </c>
      <c r="W24" s="200">
        <f t="shared" si="6"/>
        <v>227.91999999999999</v>
      </c>
    </row>
    <row r="25" ht="18.75" customHeight="1">
      <c r="A25" s="211"/>
      <c r="B25" s="172" t="s">
        <v>57</v>
      </c>
      <c r="C25" s="206">
        <v>1918</v>
      </c>
      <c r="D25" s="191">
        <v>768</v>
      </c>
      <c r="E25" s="170"/>
      <c r="F25" s="35"/>
      <c r="G25" s="178"/>
      <c r="H25" s="170"/>
      <c r="I25" s="171"/>
      <c r="J25" s="170"/>
      <c r="K25" s="171"/>
      <c r="L25" s="171"/>
      <c r="M25" s="67"/>
      <c r="N25" s="172"/>
      <c r="O25" s="206">
        <v>1914</v>
      </c>
      <c r="P25" s="191">
        <v>768</v>
      </c>
      <c r="R25" s="43">
        <f t="shared" si="3"/>
        <v>4</v>
      </c>
      <c r="S25" s="164">
        <f t="shared" si="8"/>
        <v>1918</v>
      </c>
      <c r="U25">
        <v>242</v>
      </c>
      <c r="V25">
        <f>U25*5</f>
        <v>1210</v>
      </c>
      <c r="W25" s="147">
        <f t="shared" si="6"/>
        <v>1064.8</v>
      </c>
    </row>
    <row r="26" ht="31.5" customHeight="1">
      <c r="A26" s="212"/>
      <c r="B26" s="97"/>
      <c r="C26" s="97"/>
      <c r="D26" s="97"/>
      <c r="E26" s="132" t="s">
        <v>58</v>
      </c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213"/>
      <c r="S26" s="97"/>
    </row>
    <row r="27" ht="27" customHeight="1">
      <c r="A27" s="214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6"/>
      <c r="S27" s="97"/>
    </row>
    <row r="28" ht="12.75">
      <c r="Q28" s="97"/>
      <c r="R28" s="97"/>
    </row>
    <row r="29" ht="12.75">
      <c r="E29" s="70">
        <f>SUM(E8:E25)</f>
        <v>852</v>
      </c>
      <c r="G29" s="70">
        <f>SUM(G8:G25)</f>
        <v>710</v>
      </c>
      <c r="M29" s="70">
        <f>SUM(M8:M25)</f>
        <v>0</v>
      </c>
      <c r="Q29" s="97"/>
      <c r="R29" s="70">
        <f>SUM(R8:R25)</f>
        <v>449</v>
      </c>
    </row>
    <row r="30" ht="12.75">
      <c r="D30" s="217"/>
    </row>
    <row r="31" ht="12.75">
      <c r="D31" s="217"/>
    </row>
  </sheetData>
  <mergeCells count="20">
    <mergeCell ref="G2:J2"/>
    <mergeCell ref="A4:A6"/>
    <mergeCell ref="B4:B6"/>
    <mergeCell ref="C4:D5"/>
    <mergeCell ref="E4:F5"/>
    <mergeCell ref="G4:G5"/>
    <mergeCell ref="H4:L4"/>
    <mergeCell ref="M4:N5"/>
    <mergeCell ref="O4:P5"/>
    <mergeCell ref="L5:L6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E26:P26"/>
  </mergeCells>
  <printOptions headings="0" gridLines="0"/>
  <pageMargins left="0.44000000000000011" right="0" top="1.01" bottom="0" header="0.66929099999999997" footer="0.51181100000000002"/>
  <pageSetup paperSize="9" scale="61" firstPageNumber="1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Р7-Офис/7.4.0.341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revision>2</cp:revision>
  <dcterms:created xsi:type="dcterms:W3CDTF">1996-10-08T23:32:00Z</dcterms:created>
  <dcterms:modified xsi:type="dcterms:W3CDTF">2023-11-30T12:18:28Z</dcterms:modified>
  <cp:version>983040</cp:version>
</cp:coreProperties>
</file>