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qasimch86/Desktop/Humber College/Week3/"/>
    </mc:Choice>
  </mc:AlternateContent>
  <xr:revisionPtr revIDLastSave="0" documentId="13_ncr:1_{CA32D81C-5119-134E-94C3-9BACA8C45C59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8" i="1"/>
  <c r="L2" i="1"/>
  <c r="L3" i="1"/>
  <c r="L4" i="1"/>
  <c r="L5" i="1"/>
  <c r="L6" i="1"/>
  <c r="L7" i="1"/>
  <c r="K3" i="1"/>
  <c r="K4" i="1"/>
  <c r="K5" i="1"/>
  <c r="K6" i="1"/>
  <c r="K7" i="1"/>
  <c r="K2" i="1"/>
  <c r="J8" i="1"/>
  <c r="J3" i="1"/>
  <c r="J4" i="1"/>
  <c r="J5" i="1"/>
  <c r="J6" i="1"/>
  <c r="J7" i="1"/>
  <c r="J2" i="1"/>
  <c r="C8" i="1"/>
  <c r="B8" i="1"/>
  <c r="B9" i="1"/>
  <c r="C9" i="1"/>
  <c r="E2" i="1" s="1"/>
  <c r="G2" i="1" s="1"/>
  <c r="B11" i="1"/>
  <c r="K11" i="1" l="1"/>
  <c r="E5" i="1"/>
  <c r="G5" i="1" s="1"/>
  <c r="D7" i="1"/>
  <c r="F7" i="1" s="1"/>
  <c r="D4" i="1"/>
  <c r="D6" i="1"/>
  <c r="E4" i="1"/>
  <c r="G4" i="1" s="1"/>
  <c r="D2" i="1"/>
  <c r="D3" i="1"/>
  <c r="E7" i="1"/>
  <c r="G7" i="1" s="1"/>
  <c r="E3" i="1"/>
  <c r="G3" i="1" s="1"/>
  <c r="D5" i="1"/>
  <c r="E6" i="1"/>
  <c r="G6" i="1" s="1"/>
  <c r="G8" i="1" l="1"/>
  <c r="H4" i="1"/>
  <c r="F4" i="1"/>
  <c r="H3" i="1"/>
  <c r="F3" i="1"/>
  <c r="H5" i="1"/>
  <c r="F5" i="1"/>
  <c r="H2" i="1"/>
  <c r="F2" i="1"/>
  <c r="H6" i="1"/>
  <c r="F6" i="1"/>
  <c r="H7" i="1"/>
  <c r="H8" i="1" l="1"/>
  <c r="F8" i="1"/>
  <c r="E11" i="1" l="1"/>
</calcChain>
</file>

<file path=xl/sharedStrings.xml><?xml version="1.0" encoding="utf-8"?>
<sst xmlns="http://schemas.openxmlformats.org/spreadsheetml/2006/main" count="17" uniqueCount="17">
  <si>
    <t>Amount of Discount</t>
  </si>
  <si>
    <t>Increase in Bid Requests</t>
  </si>
  <si>
    <t>Mean</t>
  </si>
  <si>
    <t>Correlation Formula 1</t>
  </si>
  <si>
    <t>Correlation Formula 2</t>
  </si>
  <si>
    <t>Difference A</t>
  </si>
  <si>
    <t>Total</t>
  </si>
  <si>
    <t>Diffrence B</t>
  </si>
  <si>
    <t>Product DE</t>
  </si>
  <si>
    <t>Column1</t>
  </si>
  <si>
    <t>SquareD</t>
  </si>
  <si>
    <t>SquareE</t>
  </si>
  <si>
    <t>Product BC</t>
  </si>
  <si>
    <t>SquareB</t>
  </si>
  <si>
    <t>SquareC</t>
  </si>
  <si>
    <t>Sample n</t>
  </si>
  <si>
    <t>Correlation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</si>
</sst>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44" fontId="1" fillId="0" borderId="0" xfId="0" applyNumberFormat="1" applyFont="1"/>
    <xf numFmtId="0" fontId="1" fillId="2" borderId="0" xfId="0" applyNumberFormat="1" applyFont="1" applyFill="1"/>
    <xf numFmtId="0" fontId="3" fillId="0" borderId="0" xfId="0" applyFont="1"/>
    <xf numFmtId="0" fontId="1" fillId="0" borderId="0" xfId="1" applyNumberFormat="1" applyFont="1"/>
    <xf numFmtId="0" fontId="1" fillId="3" borderId="0" xfId="0" applyFont="1" applyFill="1"/>
  </cellXfs>
  <cellStyles count="2">
    <cellStyle name="Currency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Increase in Bid Requests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8458976131698"/>
                  <c:y val="-3.99930894970610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30</c:v>
                </c:pt>
                <c:pt idx="3">
                  <c:v>35</c:v>
                </c:pt>
                <c:pt idx="4">
                  <c:v>50</c:v>
                </c:pt>
                <c:pt idx="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3-CD45-84FC-271B1222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12768"/>
        <c:axId val="480721824"/>
      </c:scatterChart>
      <c:valAx>
        <c:axId val="4765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Amount of Discount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21824"/>
        <c:crosses val="autoZero"/>
        <c:crossBetween val="midCat"/>
      </c:valAx>
      <c:valAx>
        <c:axId val="4807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Increase in Bid Requests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1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354685</xdr:colOff>
      <xdr:row>15</xdr:row>
      <xdr:rowOff>194504</xdr:rowOff>
    </xdr:from>
    <xdr:to>
      <xdr:col>3</xdr:col>
      <xdr:colOff>297477</xdr:colOff>
      <xdr:row>34</xdr:row>
      <xdr:rowOff>45764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B17D9-789D-8B45-8C4B-F487CB5B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L8" totalsRowCount="1" headerRowDxfId="18" dataDxfId="17" totalsRowDxfId="10">
  <tableColumns count="11">
    <tableColumn id="1" xr3:uid="{00000000-0010-0000-0000-000001000000}" name="Amount of Discount" totalsRowFunction="custom" dataDxfId="24" totalsRowDxfId="16" dataCellStyle="Currency">
      <totalsRowFormula>SUM(Table1[Amount of Discount])</totalsRowFormula>
    </tableColumn>
    <tableColumn id="2" xr3:uid="{00000000-0010-0000-0000-000002000000}" name="Increase in Bid Requests" totalsRowFunction="custom" dataDxfId="23" totalsRowDxfId="15">
      <totalsRowFormula>SUM(Table1[Increase in Bid Requests])</totalsRowFormula>
    </tableColumn>
    <tableColumn id="3" xr3:uid="{D92BC752-4735-C14A-ADBA-3F4C0EF34B8E}" name="Difference A" dataDxfId="22" totalsRowDxfId="14">
      <calculatedColumnFormula>B2-B$9</calculatedColumnFormula>
    </tableColumn>
    <tableColumn id="4" xr3:uid="{6584DE69-E3F8-5349-A4DF-F371726307EF}" name="Diffrence B" dataDxfId="21" totalsRowDxfId="13">
      <calculatedColumnFormula>C2-C$9</calculatedColumnFormula>
    </tableColumn>
    <tableColumn id="5" xr3:uid="{EAFC66CB-44E8-2D46-B011-83CEB699AD40}" name="SquareD" totalsRowFunction="custom" dataDxfId="20" totalsRowDxfId="12">
      <calculatedColumnFormula>D2^2</calculatedColumnFormula>
      <totalsRowFormula>SUM(Table1[SquareD])</totalsRowFormula>
    </tableColumn>
    <tableColumn id="6" xr3:uid="{08D6F24D-972B-1A4D-844B-FEF1EF208224}" name="SquareE" totalsRowFunction="custom" dataDxfId="19" totalsRowDxfId="11">
      <calculatedColumnFormula>E2^2</calculatedColumnFormula>
      <totalsRowFormula>SUM(Table1[SquareE])</totalsRowFormula>
    </tableColumn>
    <tableColumn id="9" xr3:uid="{85F8ABD0-53D0-A64B-BF65-0BF3C111241B}" name="Product DE" totalsRowFunction="custom" dataDxfId="9" totalsRowDxfId="8">
      <calculatedColumnFormula>D2*E2</calculatedColumnFormula>
      <totalsRowFormula>SUM(H2:H7)</totalsRowFormula>
    </tableColumn>
    <tableColumn id="10" xr3:uid="{CF7A167C-3B8F-DE4E-90FF-88264AF873A3}" name="Column1" dataDxfId="7" totalsRowDxfId="6"/>
    <tableColumn id="11" xr3:uid="{A719709D-8E1D-6740-9A89-6B009C6CE958}" name="Product BC" totalsRowFunction="custom" dataDxfId="5" totalsRowDxfId="4">
      <calculatedColumnFormula>B2*C2</calculatedColumnFormula>
      <totalsRowFormula>SUM(J2:J7)</totalsRowFormula>
    </tableColumn>
    <tableColumn id="12" xr3:uid="{63A58B99-2B09-BB49-A634-A0F011C2B764}" name="SquareB" totalsRowFunction="custom" dataDxfId="3" totalsRowDxfId="2">
      <calculatedColumnFormula>B2*B2</calculatedColumnFormula>
      <totalsRowFormula>SUM(K2:K7)</totalsRowFormula>
    </tableColumn>
    <tableColumn id="13" xr3:uid="{07C16BFA-DD95-1D49-AA31-59A41477A32B}" name="SquareC" totalsRowFunction="custom" dataDxfId="1" totalsRowDxfId="0">
      <calculatedColumnFormula>C2*C2</calculatedColumnFormula>
      <totalsRowFormula>SUM(L2:L7)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11" zoomScaleNormal="111" workbookViewId="0">
      <selection activeCell="K11" sqref="K11"/>
    </sheetView>
  </sheetViews>
  <sheetFormatPr baseColWidth="10" defaultColWidth="8.83203125" defaultRowHeight="16" x14ac:dyDescent="0.2"/>
  <cols>
    <col min="1" max="1" width="18" style="1" customWidth="1"/>
    <col min="2" max="2" width="17.6640625" style="1" bestFit="1" customWidth="1"/>
    <col min="3" max="3" width="21.5" style="1" bestFit="1" customWidth="1"/>
    <col min="4" max="4" width="19.33203125" style="1" bestFit="1" customWidth="1"/>
    <col min="5" max="5" width="13.1640625" style="1" bestFit="1" customWidth="1"/>
    <col min="6" max="6" width="8.1640625" style="1" bestFit="1" customWidth="1"/>
    <col min="7" max="7" width="12.6640625" style="1" bestFit="1" customWidth="1"/>
    <col min="8" max="8" width="14.33203125" style="1" bestFit="1" customWidth="1"/>
    <col min="9" max="9" width="1.5" style="1" customWidth="1"/>
    <col min="10" max="10" width="19.33203125" style="1" bestFit="1" customWidth="1"/>
    <col min="11" max="11" width="11.5" style="1" bestFit="1" customWidth="1"/>
    <col min="12" max="12" width="7.83203125" style="1" bestFit="1" customWidth="1"/>
    <col min="13" max="16384" width="8.83203125" style="1"/>
  </cols>
  <sheetData>
    <row r="1" spans="1:12" x14ac:dyDescent="0.2">
      <c r="B1" s="1" t="s">
        <v>0</v>
      </c>
      <c r="C1" s="1" t="s">
        <v>1</v>
      </c>
      <c r="D1" s="1" t="s">
        <v>5</v>
      </c>
      <c r="E1" s="1" t="s">
        <v>7</v>
      </c>
      <c r="F1" s="1" t="s">
        <v>10</v>
      </c>
      <c r="G1" s="1" t="s">
        <v>11</v>
      </c>
      <c r="H1" s="5" t="s">
        <v>8</v>
      </c>
      <c r="I1" s="1" t="s">
        <v>9</v>
      </c>
      <c r="J1" s="5" t="s">
        <v>12</v>
      </c>
      <c r="K1" s="5" t="s">
        <v>13</v>
      </c>
      <c r="L1" s="5" t="s">
        <v>14</v>
      </c>
    </row>
    <row r="2" spans="1:12" x14ac:dyDescent="0.2">
      <c r="B2" s="6">
        <v>100</v>
      </c>
      <c r="C2" s="1">
        <v>20</v>
      </c>
      <c r="D2" s="2">
        <f>B2-B$9</f>
        <v>-125</v>
      </c>
      <c r="E2" s="2">
        <f>C2-C$9</f>
        <v>-14.166666666666664</v>
      </c>
      <c r="F2" s="1">
        <f t="shared" ref="F2:F7" si="0">D2^2</f>
        <v>15625</v>
      </c>
      <c r="G2" s="1">
        <f t="shared" ref="G2:G7" si="1">E2^2</f>
        <v>200.69444444444437</v>
      </c>
      <c r="H2" s="4">
        <f>D2*E2</f>
        <v>1770.833333333333</v>
      </c>
      <c r="I2" s="4"/>
      <c r="J2" s="4">
        <f>B2*C2</f>
        <v>2000</v>
      </c>
      <c r="K2" s="4">
        <f>B2*B2</f>
        <v>10000</v>
      </c>
      <c r="L2" s="4">
        <f>C2*C2</f>
        <v>400</v>
      </c>
    </row>
    <row r="3" spans="1:12" x14ac:dyDescent="0.2">
      <c r="B3" s="6">
        <v>150</v>
      </c>
      <c r="C3" s="1">
        <v>18</v>
      </c>
      <c r="D3" s="2">
        <f>B3-B$9</f>
        <v>-75</v>
      </c>
      <c r="E3" s="2">
        <f>C3-C$9</f>
        <v>-16.166666666666664</v>
      </c>
      <c r="F3" s="1">
        <f t="shared" si="0"/>
        <v>5625</v>
      </c>
      <c r="G3" s="1">
        <f t="shared" si="1"/>
        <v>261.36111111111103</v>
      </c>
      <c r="H3" s="2">
        <f>D3*E3</f>
        <v>1212.4999999999998</v>
      </c>
      <c r="I3" s="2"/>
      <c r="J3" s="2">
        <f t="shared" ref="J3:J7" si="2">B3*C3</f>
        <v>2700</v>
      </c>
      <c r="K3" s="2">
        <f t="shared" ref="K3:L7" si="3">B3*B3</f>
        <v>22500</v>
      </c>
      <c r="L3" s="2">
        <f t="shared" si="3"/>
        <v>324</v>
      </c>
    </row>
    <row r="4" spans="1:12" x14ac:dyDescent="0.2">
      <c r="B4" s="6">
        <v>200</v>
      </c>
      <c r="C4" s="1">
        <v>30</v>
      </c>
      <c r="D4" s="2">
        <f>B4-B$9</f>
        <v>-25</v>
      </c>
      <c r="E4" s="2">
        <f>C4-C$9</f>
        <v>-4.1666666666666643</v>
      </c>
      <c r="F4" s="1">
        <f t="shared" si="0"/>
        <v>625</v>
      </c>
      <c r="G4" s="1">
        <f t="shared" si="1"/>
        <v>17.361111111111093</v>
      </c>
      <c r="H4" s="4">
        <f>D4*E4</f>
        <v>104.1666666666666</v>
      </c>
      <c r="I4" s="4"/>
      <c r="J4" s="4">
        <f t="shared" si="2"/>
        <v>6000</v>
      </c>
      <c r="K4" s="4">
        <f t="shared" si="3"/>
        <v>40000</v>
      </c>
      <c r="L4" s="4">
        <f t="shared" si="3"/>
        <v>900</v>
      </c>
    </row>
    <row r="5" spans="1:12" x14ac:dyDescent="0.2">
      <c r="B5" s="6">
        <v>250</v>
      </c>
      <c r="C5" s="1">
        <v>35</v>
      </c>
      <c r="D5" s="2">
        <f>B5-B$9</f>
        <v>25</v>
      </c>
      <c r="E5" s="2">
        <f>C5-C$9</f>
        <v>0.8333333333333357</v>
      </c>
      <c r="F5" s="1">
        <f t="shared" si="0"/>
        <v>625</v>
      </c>
      <c r="G5" s="1">
        <f t="shared" si="1"/>
        <v>0.69444444444444842</v>
      </c>
      <c r="H5" s="2">
        <f>D5*E5</f>
        <v>20.833333333333393</v>
      </c>
      <c r="I5" s="2"/>
      <c r="J5" s="2">
        <f t="shared" si="2"/>
        <v>8750</v>
      </c>
      <c r="K5" s="2">
        <f t="shared" si="3"/>
        <v>62500</v>
      </c>
      <c r="L5" s="2">
        <f t="shared" si="3"/>
        <v>1225</v>
      </c>
    </row>
    <row r="6" spans="1:12" x14ac:dyDescent="0.2">
      <c r="B6" s="6">
        <v>300</v>
      </c>
      <c r="C6" s="1">
        <v>50</v>
      </c>
      <c r="D6" s="2">
        <f>B6-B$9</f>
        <v>75</v>
      </c>
      <c r="E6" s="2">
        <f>C6-C$9</f>
        <v>15.833333333333336</v>
      </c>
      <c r="F6" s="1">
        <f t="shared" si="0"/>
        <v>5625</v>
      </c>
      <c r="G6" s="1">
        <f t="shared" si="1"/>
        <v>250.69444444444451</v>
      </c>
      <c r="H6" s="4">
        <f>D6*E6</f>
        <v>1187.5000000000002</v>
      </c>
      <c r="I6" s="4"/>
      <c r="J6" s="4">
        <f t="shared" si="2"/>
        <v>15000</v>
      </c>
      <c r="K6" s="4">
        <f t="shared" si="3"/>
        <v>90000</v>
      </c>
      <c r="L6" s="4">
        <f t="shared" si="3"/>
        <v>2500</v>
      </c>
    </row>
    <row r="7" spans="1:12" x14ac:dyDescent="0.2">
      <c r="B7" s="6">
        <v>350</v>
      </c>
      <c r="C7" s="1">
        <v>52</v>
      </c>
      <c r="D7" s="2">
        <f>B7-B$9</f>
        <v>125</v>
      </c>
      <c r="E7" s="2">
        <f>C7-C$9</f>
        <v>17.833333333333336</v>
      </c>
      <c r="F7" s="1">
        <f t="shared" si="0"/>
        <v>15625</v>
      </c>
      <c r="G7" s="1">
        <f t="shared" si="1"/>
        <v>318.02777777777789</v>
      </c>
      <c r="H7" s="2">
        <f>D7*E7</f>
        <v>2229.166666666667</v>
      </c>
      <c r="I7" s="2"/>
      <c r="J7" s="2">
        <f t="shared" si="2"/>
        <v>18200</v>
      </c>
      <c r="K7" s="2">
        <f t="shared" si="3"/>
        <v>122500</v>
      </c>
      <c r="L7" s="2">
        <f t="shared" si="3"/>
        <v>2704</v>
      </c>
    </row>
    <row r="8" spans="1:12" x14ac:dyDescent="0.2">
      <c r="A8" s="5" t="s">
        <v>6</v>
      </c>
      <c r="B8" s="7">
        <f>SUM(Table1[Amount of Discount])</f>
        <v>1350</v>
      </c>
      <c r="C8" s="7">
        <f>SUM(Table1[Increase in Bid Requests])</f>
        <v>205</v>
      </c>
      <c r="D8" s="7"/>
      <c r="E8" s="7"/>
      <c r="F8" s="7">
        <f>SUM(Table1[SquareD])</f>
        <v>43750</v>
      </c>
      <c r="G8" s="7">
        <f>SUM(Table1[SquareE])</f>
        <v>1048.8333333333333</v>
      </c>
      <c r="H8" s="7">
        <f>SUM(H2:H7)</f>
        <v>6525</v>
      </c>
      <c r="I8" s="7"/>
      <c r="J8" s="7">
        <f>SUM(J2:J7)</f>
        <v>52650</v>
      </c>
      <c r="K8" s="7">
        <f t="shared" ref="K8:L8" si="4">SUM(K2:K7)</f>
        <v>347500</v>
      </c>
      <c r="L8" s="7">
        <f t="shared" si="4"/>
        <v>8053</v>
      </c>
    </row>
    <row r="9" spans="1:12" x14ac:dyDescent="0.2">
      <c r="A9" s="5" t="s">
        <v>2</v>
      </c>
      <c r="B9" s="2">
        <f>AVERAGE(Table1[Amount of Discount])</f>
        <v>225</v>
      </c>
      <c r="C9" s="1">
        <f>AVERAGE(Table1[Increase in Bid Requests])</f>
        <v>34.166666666666664</v>
      </c>
      <c r="D9" s="3"/>
    </row>
    <row r="10" spans="1:12" x14ac:dyDescent="0.2">
      <c r="A10" s="5" t="s">
        <v>15</v>
      </c>
      <c r="B10" s="2">
        <v>6</v>
      </c>
      <c r="D10" s="3"/>
    </row>
    <row r="11" spans="1:12" x14ac:dyDescent="0.2">
      <c r="A11" s="5" t="s">
        <v>16</v>
      </c>
      <c r="B11" s="1">
        <f>CORREL(Table1[Amount of Discount],Table1[Increase in Bid Requests])</f>
        <v>0.96324828987101452</v>
      </c>
      <c r="D11" s="5" t="s">
        <v>3</v>
      </c>
      <c r="E11" s="2">
        <f>H8/SQRT(F8*G8)</f>
        <v>0.96324828987101441</v>
      </c>
      <c r="J11" s="5" t="s">
        <v>4</v>
      </c>
      <c r="K11" s="1">
        <f>(B10*J8-B8*C8)/(SQRT(B10*K8-B8^2)*SQRT(B10*L8-C8^2))</f>
        <v>0.96324828987101441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Microsoft Office User</cp:lastModifiedBy>
  <dcterms:created xsi:type="dcterms:W3CDTF">2015-07-01T01:42:37Z</dcterms:created>
  <dcterms:modified xsi:type="dcterms:W3CDTF">2021-02-08T20:09:08Z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