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egre\OneDrive - ASSA ABLOY Group\Desktop\Data Science\01 - Excel\"/>
    </mc:Choice>
  </mc:AlternateContent>
  <bookViews>
    <workbookView xWindow="0" yWindow="465" windowWidth="26760" windowHeight="13575" activeTab="2"/>
  </bookViews>
  <sheets>
    <sheet name="Kickstarter" sheetId="1" r:id="rId1"/>
    <sheet name="Outcomes Based On Launch Date" sheetId="4" r:id="rId2"/>
    <sheet name="Outcomes Based on Goals" sheetId="12" r:id="rId3"/>
    <sheet name="Parent Categories" sheetId="2" r:id="rId4"/>
    <sheet name="Successful US Kickstarters" sheetId="6" r:id="rId5"/>
    <sheet name="Subcategories" sheetId="3" r:id="rId6"/>
    <sheet name="Edinburgh Research" sheetId="5" r:id="rId7"/>
    <sheet name="Failed US Kickstarters" sheetId="7" r:id="rId8"/>
    <sheet name="Descriptive Statistics" sheetId="8" r:id="rId9"/>
    <sheet name="Box And Whisker Chart" sheetId="9" r:id="rId10"/>
    <sheet name="Theater Outcomes by Launch Date" sheetId="11" r:id="rId11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62913"/>
  <pivotCaches>
    <pivotCache cacheId="2" r:id="rId12"/>
    <pivotCache cacheId="3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E4" i="12" s="1"/>
  <c r="C4" i="12"/>
  <c r="D3" i="12"/>
  <c r="C3" i="12"/>
  <c r="D2" i="12"/>
  <c r="C2" i="12"/>
  <c r="F5" i="12"/>
  <c r="G6" i="12"/>
  <c r="H6" i="12"/>
  <c r="F7" i="12"/>
  <c r="F10" i="12"/>
  <c r="G10" i="12"/>
  <c r="H10" i="12"/>
  <c r="F11" i="12"/>
  <c r="G12" i="12"/>
  <c r="H12" i="12"/>
  <c r="F13" i="12"/>
  <c r="E3" i="12"/>
  <c r="G3" i="12" s="1"/>
  <c r="E5" i="12"/>
  <c r="G5" i="12" s="1"/>
  <c r="E6" i="12"/>
  <c r="F6" i="12" s="1"/>
  <c r="E7" i="12"/>
  <c r="G7" i="12" s="1"/>
  <c r="E8" i="12"/>
  <c r="F8" i="12" s="1"/>
  <c r="E9" i="12"/>
  <c r="G9" i="12" s="1"/>
  <c r="E10" i="12"/>
  <c r="E11" i="12"/>
  <c r="G11" i="12" s="1"/>
  <c r="E12" i="12"/>
  <c r="F12" i="12" s="1"/>
  <c r="E13" i="12"/>
  <c r="G13" i="12" s="1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G4" i="12" l="1"/>
  <c r="F4" i="12"/>
  <c r="H3" i="12"/>
  <c r="F9" i="12"/>
  <c r="F3" i="12"/>
  <c r="E2" i="12"/>
  <c r="F2" i="12" s="1"/>
  <c r="H8" i="12"/>
  <c r="H4" i="12"/>
  <c r="G8" i="12"/>
  <c r="H13" i="12"/>
  <c r="H11" i="12"/>
  <c r="H9" i="12"/>
  <c r="H7" i="12"/>
  <c r="H5" i="12"/>
  <c r="C13" i="8"/>
  <c r="C12" i="8"/>
  <c r="C11" i="8"/>
  <c r="B13" i="8"/>
  <c r="B12" i="8"/>
  <c r="B11" i="8"/>
  <c r="B4" i="8"/>
  <c r="C7" i="8"/>
  <c r="C6" i="8"/>
  <c r="C5" i="8"/>
  <c r="C4" i="8"/>
  <c r="B7" i="8"/>
  <c r="B6" i="8"/>
  <c r="B5" i="8"/>
  <c r="B9" i="8"/>
  <c r="C10" i="8"/>
  <c r="B10" i="8"/>
  <c r="C9" i="8"/>
  <c r="C3" i="8"/>
  <c r="B3" i="8"/>
  <c r="C2" i="8"/>
  <c r="B2" i="8"/>
  <c r="F3" i="5"/>
  <c r="F4" i="5"/>
  <c r="F5" i="5"/>
  <c r="F6" i="5"/>
  <c r="F2" i="5"/>
  <c r="B2" i="5"/>
  <c r="C2" i="5" s="1"/>
  <c r="D2" i="5" s="1"/>
  <c r="B3" i="5"/>
  <c r="C3" i="5" s="1"/>
  <c r="D3" i="5" s="1"/>
  <c r="B4" i="5"/>
  <c r="C4" i="5" s="1"/>
  <c r="B5" i="5"/>
  <c r="C5" i="5" s="1"/>
  <c r="B6" i="5"/>
  <c r="C6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2" i="12" l="1"/>
  <c r="G2" i="12"/>
  <c r="C14" i="8"/>
  <c r="B14" i="8"/>
  <c r="D6" i="5"/>
  <c r="D5" i="5"/>
  <c r="D4" i="5"/>
  <c r="P126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736" i="1"/>
  <c r="O2245" i="1"/>
  <c r="O1255" i="1"/>
  <c r="O1014" i="1"/>
  <c r="O2016" i="1"/>
  <c r="O3842" i="1"/>
  <c r="O2613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<sst xmlns="http://schemas.openxmlformats.org/spreadsheetml/2006/main" count="38381" uniqueCount="8418">
  <si>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</si>
  <si>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</si>
  <si>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</si>
  <si>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</si>
  <si>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</si>
  <si>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</si>
  <si>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</si>
  <si>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</si>
  <si>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</si>
  <si>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</si>
  <si>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</si>
  <si>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</si>
  <si>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</si>
  <si>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</si>
  <si>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</si>
  <si>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</si>
  <si>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</si>
  <si>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</si>
  <si>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</si>
  <si>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</si>
  <si>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</si>
  <si>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</si>
  <si>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</si>
  <si>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</si>
  <si>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</si>
  <si>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</si>
  <si>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</si>
  <si>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</si>
  <si>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</si>
  <si>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</si>
  <si>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</si>
  <si>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</si>
  <si>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</si>
  <si>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</si>
  <si>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</si>
  <si>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</si>
  <si>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</si>
  <si>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</si>
  <si>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</si>
  <si>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</si>
  <si>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</si>
  <si>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</si>
  <si>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</si>
  <si>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</si>
  <si>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</si>
  <si>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</si>
  <si>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</si>
  <si>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</si>
  <si>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</si>
  <si>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</si>
  <si>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</si>
  <si>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</si>
  <si>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</si>
  <si>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</si>
  <si>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</si>
  <si>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</si>
  <si>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</si>
  <si>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</si>
  <si>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</si>
  <si>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</si>
  <si>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</si>
  <si>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</si>
  <si>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</si>
  <si>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</si>
  <si>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</si>
  <si>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</si>
  <si>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</si>
  <si>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</si>
  <si>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</si>
  <si>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</si>
  <si>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</si>
  <si>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</si>
  <si>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</si>
  <si>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</si>
  <si>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</si>
  <si>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</si>
  <si>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</si>
  <si>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</si>
  <si>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</si>
  <si>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</si>
  <si>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</si>
  <si>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</si>
  <si>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</si>
  <si>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</si>
  <si>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</si>
  <si>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</si>
  <si>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</si>
  <si>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</si>
  <si>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</si>
  <si>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</si>
  <si>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</si>
  <si>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</si>
  <si>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</si>
  <si>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</si>
  <si>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</si>
  <si>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</si>
  <si>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</si>
  <si>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</si>
  <si>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</si>
  <si>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</si>
  <si>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</si>
  <si>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</si>
  <si>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</si>
  <si>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</si>
  <si>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</si>
  <si>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</si>
  <si>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</si>
  <si>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</si>
  <si>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</si>
  <si>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</si>
  <si>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</si>
  <si>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</si>
  <si>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</si>
  <si>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</si>
  <si>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</si>
  <si>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</si>
  <si>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</si>
  <si>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</si>
  <si>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</si>
  <si>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</si>
  <si>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</si>
  <si>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</si>
  <si>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</si>
  <si>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</si>
  <si>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</si>
  <si>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</si>
  <si>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</si>
  <si>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</si>
  <si>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</si>
  <si>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</si>
  <si>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</si>
  <si>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</si>
  <si>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</si>
  <si>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</si>
  <si>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</si>
  <si>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</si>
  <si>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</si>
  <si>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</si>
  <si>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</si>
  <si>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</si>
  <si>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</si>
  <si>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</si>
  <si>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</si>
  <si>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</si>
  <si>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</si>
  <si>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</si>
  <si>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</si>
  <si>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</si>
  <si>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</si>
  <si>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</si>
  <si>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</si>
  <si>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</si>
  <si>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</si>
  <si>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</si>
  <si>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</si>
  <si>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</si>
  <si>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</si>
  <si>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</si>
  <si>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</si>
  <si>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</si>
  <si>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</si>
  <si>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</si>
  <si>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</si>
  <si>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</si>
  <si>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</si>
  <si>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</si>
  <si>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</si>
  <si>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</si>
  <si>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</si>
  <si>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</si>
  <si>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</si>
  <si>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</si>
  <si>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</si>
  <si>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</si>
  <si>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</si>
  <si>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</si>
  <si>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</si>
  <si>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</si>
  <si>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</si>
  <si>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</si>
  <si>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</si>
  <si>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</si>
  <si>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</si>
  <si>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</si>
  <si>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</si>
  <si>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</si>
  <si>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</si>
  <si>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</si>
  <si>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</si>
  <si>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</si>
  <si>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</si>
  <si>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</si>
  <si>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</si>
  <si>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</si>
  <si>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</si>
  <si>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</si>
  <si>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</si>
  <si>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</si>
  <si>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</si>
  <si>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</si>
  <si>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</si>
  <si>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</si>
  <si>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</si>
  <si>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</si>
  <si>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</si>
  <si>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</si>
  <si>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</si>
  <si>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</si>
  <si>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</si>
  <si>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</si>
  <si>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</si>
  <si>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</si>
  <si>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</si>
  <si>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</si>
  <si>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</si>
  <si>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</si>
  <si>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</si>
  <si>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</si>
  <si>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</si>
  <si>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</si>
  <si>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</si>
  <si>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</si>
  <si>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</si>
  <si>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</si>
  <si>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</si>
  <si>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</si>
  <si>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</si>
  <si>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</si>
  <si>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</si>
  <si>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</si>
  <si>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</si>
  <si>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</si>
  <si>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</si>
  <si>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</si>
  <si>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</si>
  <si>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</si>
  <si>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</si>
  <si>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</si>
  <si>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</si>
  <si>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</si>
  <si>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</si>
  <si>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</si>
  <si>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</si>
  <si>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</si>
  <si>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</si>
  <si>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</si>
  <si>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</si>
  <si>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</si>
  <si>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</si>
  <si>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</si>
  <si>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</si>
  <si>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</si>
  <si>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</si>
  <si>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</si>
  <si>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</si>
  <si>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</si>
  <si>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</si>
  <si>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</si>
  <si>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</si>
  <si>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</si>
  <si>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</si>
  <si>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</si>
  <si>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</si>
  <si>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</si>
  <si>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</si>
  <si>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</si>
  <si>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</si>
  <si>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</si>
  <si>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</si>
  <si>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</si>
  <si>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</si>
  <si>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</si>
  <si>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</si>
  <si>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</si>
  <si>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</si>
  <si>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</si>
  <si>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</si>
  <si>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</si>
  <si>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</si>
  <si>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</si>
  <si>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</si>
  <si>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</si>
  <si>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</si>
  <si>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</si>
  <si>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</si>
  <si>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</si>
  <si>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</si>
  <si>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</si>
  <si>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</si>
  <si>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</si>
  <si>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</si>
  <si>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</si>
  <si>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</si>
  <si>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</si>
  <si>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</si>
  <si>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</si>
  <si>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</si>
  <si>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</si>
  <si>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</si>
  <si>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</si>
  <si>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</si>
  <si>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</si>
  <si>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</si>
  <si>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</si>
  <si>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</si>
  <si>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</si>
  <si>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</si>
  <si>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</si>
  <si>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</si>
  <si>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</si>
  <si>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</si>
  <si>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</si>
  <si>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</si>
  <si>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</si>
  <si>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</si>
  <si>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</si>
  <si>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</si>
  <si>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</si>
  <si>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</si>
  <si>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</si>
  <si>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</si>
  <si>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</si>
  <si>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</si>
  <si>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</si>
  <si>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</si>
  <si>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</si>
  <si>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</si>
  <si>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</si>
  <si>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</si>
  <si>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</si>
  <si>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</si>
  <si>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</si>
  <si>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</si>
  <si>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</si>
  <si>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</si>
  <si>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</si>
  <si>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</si>
  <si>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</si>
  <si>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</si>
  <si>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</si>
  <si>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</si>
  <si>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</si>
  <si>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</si>
  <si>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</si>
  <si>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</si>
  <si>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</si>
  <si>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</si>
  <si>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</si>
  <si>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</si>
  <si>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</si>
  <si>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</si>
  <si>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</si>
  <si>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</si>
  <si>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</si>
  <si>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</si>
  <si>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</si>
  <si>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</si>
  <si>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</si>
  <si>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</si>
  <si>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</si>
  <si>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</si>
  <si>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</si>
  <si>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</si>
  <si>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</si>
  <si>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</si>
  <si>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</si>
  <si>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</si>
  <si>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</si>
  <si>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</si>
  <si>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</si>
  <si>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</si>
  <si>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</si>
  <si>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</si>
  <si>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</si>
  <si>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</si>
  <si>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</si>
  <si>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</si>
  <si>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</si>
  <si>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</si>
  <si>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</si>
  <si>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</si>
  <si>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</si>
  <si>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</si>
  <si>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</si>
  <si>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</si>
  <si>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</si>
  <si>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</si>
  <si>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</si>
  <si>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</si>
  <si>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</si>
  <si>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</si>
  <si>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</si>
  <si>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</si>
  <si>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</si>
  <si>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</si>
  <si>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</si>
  <si>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</si>
  <si>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</si>
  <si>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</si>
  <si>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</si>
  <si>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</si>
  <si>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</si>
  <si>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</si>
  <si>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</si>
  <si>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</si>
  <si>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</si>
  <si>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</si>
  <si>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</si>
  <si>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</si>
  <si>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</si>
  <si>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</si>
  <si>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</si>
  <si>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</si>
  <si>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</si>
  <si>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</si>
  <si>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</si>
  <si>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</si>
  <si>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</si>
  <si>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</si>
  <si>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</si>
  <si>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</si>
  <si>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</si>
  <si>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</si>
  <si>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</si>
  <si>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</si>
  <si>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</si>
  <si>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</si>
  <si>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</si>
  <si>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</si>
  <si>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</si>
  <si>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</si>
  <si>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</si>
  <si>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</si>
  <si>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</si>
  <si>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</si>
  <si>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</si>
  <si>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</si>
  <si>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</si>
  <si>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</si>
  <si>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</si>
  <si>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</si>
  <si>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</si>
  <si>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</si>
  <si>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</si>
  <si>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</si>
  <si>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</si>
  <si>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</si>
  <si>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</si>
  <si>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</si>
  <si>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</si>
  <si>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</si>
  <si>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</si>
  <si>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</si>
  <si>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</si>
  <si>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</si>
  <si>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</si>
  <si>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</si>
  <si>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</si>
  <si>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</si>
  <si>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</si>
  <si>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</si>
  <si>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</si>
  <si>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</si>
  <si>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</si>
  <si>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</si>
  <si>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</si>
  <si>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</si>
  <si>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</si>
  <si>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</si>
  <si>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</si>
  <si>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</si>
  <si>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</si>
  <si>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</si>
  <si>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</si>
  <si>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</si>
  <si>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</si>
  <si>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</si>
  <si>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</si>
  <si>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</si>
  <si>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</si>
  <si>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</si>
  <si>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</si>
  <si>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</si>
  <si>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</si>
  <si>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</si>
  <si>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</si>
  <si>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</si>
  <si>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</si>
  <si>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</si>
  <si>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</si>
  <si>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</si>
  <si>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</si>
  <si>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</si>
  <si>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</si>
  <si>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</si>
  <si>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</si>
  <si>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</si>
  <si>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</si>
  <si>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</si>
  <si>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</si>
  <si>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</si>
  <si>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</si>
  <si>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</si>
  <si>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</si>
  <si>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</si>
  <si>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</si>
  <si>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</si>
  <si>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</si>
  <si>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</si>
  <si>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</si>
  <si>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</si>
  <si>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</si>
  <si>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</si>
  <si>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</si>
  <si>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</si>
  <si>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</si>
  <si>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</si>
  <si>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</si>
  <si>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</si>
  <si>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</si>
  <si>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</si>
  <si>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</si>
  <si>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</si>
  <si>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</si>
  <si>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</si>
  <si>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</si>
  <si>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</si>
  <si>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</si>
  <si>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</si>
  <si>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</si>
  <si>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</si>
  <si>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</si>
  <si>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</si>
  <si>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</si>
  <si>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</si>
  <si>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</si>
  <si>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</si>
  <si>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</si>
  <si>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</si>
  <si>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</si>
  <si>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</si>
  <si>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</si>
  <si>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</si>
  <si>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</si>
  <si>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</si>
  <si>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</si>
  <si>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</si>
  <si>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</si>
  <si>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</si>
  <si>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</si>
  <si>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</si>
  <si>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</si>
  <si>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</si>
  <si>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</si>
  <si>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</si>
  <si>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</si>
  <si>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</si>
  <si>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</si>
  <si>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</si>
  <si>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</si>
  <si>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</si>
  <si>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</si>
  <si>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</si>
  <si>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</si>
  <si>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</si>
  <si>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</si>
  <si>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</si>
  <si>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</si>
  <si>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</si>
  <si>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</si>
  <si>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</si>
  <si>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</si>
  <si>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</si>
  <si>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</si>
  <si>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</si>
  <si>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</si>
  <si>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</si>
  <si>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</si>
  <si>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</si>
  <si>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</si>
  <si>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</si>
  <si>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</si>
  <si>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</si>
  <si>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</si>
  <si>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</si>
  <si>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</si>
  <si>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</si>
  <si>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</si>
  <si>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</si>
  <si>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</si>
  <si>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</si>
  <si>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</si>
  <si>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</si>
  <si>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</si>
  <si>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</si>
  <si>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</si>
  <si>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</si>
  <si>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</si>
  <si>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</si>
  <si>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</si>
  <si>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</si>
  <si>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</si>
  <si>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</si>
  <si>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</si>
  <si>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</si>
  <si>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</si>
  <si>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</si>
  <si>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</si>
  <si>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</si>
  <si>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</si>
  <si>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</si>
  <si>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</si>
  <si>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</si>
  <si>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</si>
  <si>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</si>
  <si>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</si>
  <si>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</si>
  <si>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</si>
  <si>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</si>
  <si>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</si>
  <si>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</si>
  <si>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</si>
  <si>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</si>
  <si>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</si>
  <si>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</si>
  <si>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</si>
  <si>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</si>
  <si>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</si>
  <si>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</si>
  <si>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</si>
  <si>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</si>
  <si>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</si>
  <si>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</si>
  <si>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</si>
  <si>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</si>
  <si>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</si>
  <si>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</si>
  <si>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</si>
  <si>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</si>
  <si>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</si>
  <si>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</si>
  <si>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</si>
  <si>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</si>
  <si>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</si>
  <si>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</si>
  <si>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</si>
  <si>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</si>
  <si>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</si>
  <si>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</si>
  <si>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</si>
  <si>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</si>
  <si>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</si>
  <si>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</si>
  <si>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</si>
  <si>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</si>
  <si>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</si>
  <si>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</si>
  <si>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</si>
  <si>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</si>
  <si>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</si>
  <si>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</si>
  <si>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</si>
  <si>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</si>
  <si>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</si>
  <si>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</si>
  <si>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</si>
  <si>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</si>
  <si>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</si>
  <si>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</si>
  <si>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</si>
  <si>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</si>
  <si>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</si>
  <si>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</si>
  <si>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</si>
  <si>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</si>
  <si>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</si>
  <si>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</si>
  <si>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</si>
  <si>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</si>
  <si>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</si>
  <si>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</si>
  <si>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</si>
  <si>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</si>
  <si>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</si>
  <si>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</si>
  <si>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</si>
  <si>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</si>
  <si>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</si>
  <si>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</si>
  <si>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</si>
  <si>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</si>
  <si>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</si>
  <si>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</si>
  <si>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</si>
  <si>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</si>
  <si>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</si>
  <si>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</si>
  <si>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</si>
  <si>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</si>
  <si>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</si>
  <si>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</si>
  <si>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</si>
  <si>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</si>
  <si>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</si>
  <si>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</si>
  <si>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</si>
  <si>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</si>
  <si>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</si>
  <si>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</si>
  <si>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</si>
  <si>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</si>
  <si>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</si>
  <si>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</si>
  <si>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</si>
  <si>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</si>
  <si>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</si>
  <si>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</si>
  <si>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</si>
  <si>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</si>
  <si>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</si>
  <si>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</si>
  <si>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</si>
  <si>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</si>
  <si>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</si>
  <si>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</si>
  <si>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</si>
  <si>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</si>
  <si>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</si>
  <si>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</si>
  <si>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</si>
  <si>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</si>
  <si>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</si>
  <si>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</si>
  <si>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</si>
  <si>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</si>
  <si>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</si>
  <si>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</si>
  <si>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</si>
  <si>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</si>
  <si>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</si>
  <si>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</si>
  <si>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</si>
  <si>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</si>
  <si>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</si>
  <si>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</si>
  <si>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</si>
  <si>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</si>
  <si>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</si>
  <si>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</si>
  <si>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</si>
  <si>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</si>
  <si>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</si>
  <si>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</si>
  <si>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</si>
  <si>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</si>
  <si>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</si>
  <si>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</si>
  <si>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</si>
  <si>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</si>
  <si>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</si>
  <si>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</si>
  <si>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</si>
  <si>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</si>
  <si>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</si>
  <si>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</si>
  <si>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</si>
  <si>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</si>
  <si>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</si>
  <si>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</si>
  <si>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</si>
  <si>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</si>
  <si>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</si>
  <si>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</si>
  <si>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</si>
  <si>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</si>
  <si>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</si>
  <si>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</si>
  <si>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</si>
  <si>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</si>
  <si>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</si>
  <si>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</si>
  <si>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</si>
  <si>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</si>
  <si>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</si>
  <si>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</si>
  <si>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</si>
  <si>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</si>
  <si>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</si>
  <si>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</si>
  <si>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</si>
  <si>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</si>
  <si>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</si>
  <si>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</si>
  <si>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</si>
  <si>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</si>
  <si>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</si>
  <si>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</si>
  <si>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</si>
  <si>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</si>
  <si>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</si>
  <si>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</si>
  <si>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</si>
  <si>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</si>
  <si>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</si>
  <si>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</si>
  <si>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</si>
  <si>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</si>
  <si>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</si>
  <si>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</si>
  <si>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</si>
  <si>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</si>
  <si>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</si>
  <si>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</si>
  <si>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</si>
  <si>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</si>
  <si>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</si>
  <si>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</si>
  <si>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</si>
  <si>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</si>
  <si>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</si>
  <si>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</si>
  <si>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</si>
  <si>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</si>
  <si>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</si>
  <si>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</si>
  <si>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</si>
  <si>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</si>
  <si>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</si>
  <si>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</si>
  <si>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</si>
  <si>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</si>
  <si>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</si>
  <si>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</si>
  <si>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</si>
  <si>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</si>
  <si>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</si>
  <si>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</si>
  <si>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</si>
  <si>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</si>
  <si>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</si>
  <si>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</si>
  <si>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</si>
  <si>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</si>
  <si>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</si>
  <si>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</si>
  <si>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</si>
  <si>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</si>
  <si>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</si>
  <si>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</si>
  <si>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</si>
  <si>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</si>
  <si>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</si>
  <si>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</si>
  <si>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</si>
  <si>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</si>
  <si>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</si>
  <si>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</si>
  <si>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</si>
  <si>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</si>
  <si>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</si>
  <si>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</si>
  <si>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</si>
  <si>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</si>
  <si>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</si>
  <si>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</si>
  <si>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</si>
  <si>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</si>
  <si>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</si>
  <si>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</si>
  <si>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</si>
  <si>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</si>
  <si>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</si>
  <si>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</si>
  <si>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</si>
  <si>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</si>
  <si>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</si>
  <si>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</si>
  <si>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</si>
  <si>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</si>
  <si>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</si>
  <si>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</si>
  <si>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</si>
  <si>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</si>
  <si>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</si>
  <si>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</si>
  <si>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</si>
  <si>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</si>
  <si>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</si>
  <si>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</si>
  <si>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</si>
  <si>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</si>
  <si>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</si>
  <si>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</si>
  <si>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</si>
  <si>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</si>
  <si>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</si>
  <si>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</si>
  <si>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</si>
  <si>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</si>
  <si>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</si>
  <si>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</si>
  <si>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</si>
  <si>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</si>
  <si>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</si>
  <si>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</si>
  <si>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</si>
  <si>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</si>
  <si>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</si>
  <si>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</si>
  <si>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</si>
  <si>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</si>
  <si>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</si>
  <si>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</si>
  <si>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</si>
  <si>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</si>
  <si>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</si>
  <si>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</si>
  <si>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</si>
  <si>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</si>
  <si>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</si>
  <si>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</si>
  <si>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</si>
  <si>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</si>
  <si>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</si>
  <si>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</si>
  <si>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</si>
  <si>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</si>
  <si>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</si>
  <si>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</si>
  <si>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</si>
  <si>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</si>
  <si>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</si>
  <si>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</si>
  <si>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</si>
  <si>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</si>
  <si>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</si>
  <si>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</si>
  <si>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</si>
  <si>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</si>
  <si>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</si>
  <si>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</si>
  <si>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</si>
  <si>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</si>
  <si>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</si>
  <si>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</si>
  <si>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</si>
  <si>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</si>
  <si>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</si>
  <si>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</si>
  <si>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</si>
  <si>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</si>
  <si>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</si>
  <si>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</si>
  <si>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</si>
  <si>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</si>
  <si>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</si>
  <si>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</si>
  <si>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</si>
  <si>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</si>
  <si>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</si>
  <si>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</si>
  <si>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</si>
  <si>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</si>
  <si>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</si>
  <si>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</si>
  <si>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</si>
  <si>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</si>
  <si>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</si>
  <si>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</si>
  <si>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</si>
  <si>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</si>
  <si>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</si>
  <si>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</si>
  <si>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</si>
  <si>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</si>
  <si>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</si>
  <si>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</si>
  <si>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</si>
  <si>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</si>
  <si>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</si>
  <si>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</si>
  <si>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</si>
  <si>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</si>
  <si>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</si>
  <si>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</si>
  <si>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</si>
  <si>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</si>
  <si>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</si>
  <si>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</si>
  <si>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</si>
  <si>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</si>
  <si>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</si>
  <si>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</si>
  <si>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</si>
  <si>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</si>
  <si>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</si>
  <si>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</si>
  <si>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</si>
  <si>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</si>
  <si>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</si>
  <si>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</si>
  <si>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</si>
  <si>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</si>
  <si>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</si>
  <si>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</si>
  <si>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</si>
  <si>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</si>
  <si>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</si>
  <si>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</si>
  <si>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</si>
  <si>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</si>
  <si>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</si>
  <si>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</si>
  <si>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</si>
  <si>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</si>
  <si>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</si>
  <si>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</si>
  <si>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</si>
  <si>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</si>
  <si>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</si>
  <si>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</si>
  <si>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</si>
  <si>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</si>
  <si>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</si>
  <si>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</si>
  <si>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</si>
  <si>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</si>
  <si>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</si>
  <si>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</si>
  <si>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</si>
  <si>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</si>
  <si>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</si>
  <si>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</si>
  <si>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</si>
  <si>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</si>
  <si>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</si>
  <si>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</si>
  <si>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</si>
  <si>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</si>
  <si>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</si>
  <si>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</si>
  <si>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</si>
  <si>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</si>
  <si>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</si>
  <si>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</si>
  <si>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</si>
  <si>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</si>
  <si>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</si>
  <si>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</si>
  <si>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</si>
  <si>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</si>
  <si>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</si>
  <si>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</si>
  <si>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</si>
  <si>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</si>
  <si>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</si>
  <si>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</si>
  <si>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</si>
  <si>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</si>
  <si>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</si>
  <si>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</si>
  <si>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</si>
  <si>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</si>
  <si>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</si>
  <si>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</si>
  <si>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</si>
  <si>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</si>
  <si>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</si>
  <si>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</si>
  <si>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</si>
  <si>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</si>
  <si>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</si>
  <si>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</si>
  <si>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</si>
  <si>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</si>
  <si>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</si>
  <si>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</si>
  <si>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</si>
  <si>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</si>
  <si>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</si>
  <si>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</si>
  <si>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</si>
  <si>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</si>
  <si>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</si>
  <si>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</si>
  <si>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</si>
  <si>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</si>
  <si>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</si>
  <si>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</si>
  <si>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</si>
  <si>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</si>
  <si>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</si>
  <si>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</si>
  <si>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</si>
  <si>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</si>
  <si>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</si>
  <si>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</si>
  <si>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</si>
  <si>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</si>
  <si>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</si>
  <si>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</si>
  <si>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</si>
  <si>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</si>
  <si>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</si>
  <si>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</si>
  <si>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</si>
  <si>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</si>
  <si>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</si>
  <si>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</si>
  <si>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</si>
  <si>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</si>
  <si>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</si>
  <si>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</si>
  <si>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</si>
  <si>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</si>
  <si>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</si>
  <si>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</si>
  <si>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</si>
  <si>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</si>
  <si>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</si>
  <si>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</si>
  <si>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</si>
  <si>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</si>
  <si>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</si>
  <si>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</si>
  <si>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</si>
  <si>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</si>
  <si>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</si>
  <si>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</si>
  <si>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</si>
  <si>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</si>
  <si>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</si>
  <si>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</si>
  <si>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</si>
  <si>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</si>
  <si>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</si>
  <si>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</si>
  <si>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</si>
  <si>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</si>
  <si>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</si>
  <si>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</si>
  <si>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</si>
  <si>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</si>
  <si>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</si>
  <si>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</si>
  <si>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</si>
  <si>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</si>
  <si>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</si>
  <si>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</si>
  <si>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</si>
  <si>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</si>
  <si>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</si>
  <si>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</si>
  <si>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</si>
  <si>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</si>
  <si>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</si>
  <si>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</si>
  <si>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</si>
  <si>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</si>
  <si>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</si>
  <si>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</si>
  <si>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</si>
  <si>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</si>
  <si>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</si>
  <si>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</si>
  <si>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</si>
  <si>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</si>
  <si>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</si>
  <si>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</si>
  <si>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</si>
  <si>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</si>
  <si>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</si>
  <si>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</si>
  <si>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</si>
  <si>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</si>
  <si>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</si>
  <si>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</si>
  <si>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</si>
  <si>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</si>
  <si>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</si>
  <si>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</si>
  <si>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</si>
  <si>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</si>
  <si>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</si>
  <si>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</si>
  <si>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</si>
  <si>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</si>
  <si>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</si>
  <si>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</si>
  <si>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</si>
  <si>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</si>
  <si>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</si>
  <si>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</si>
  <si>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</si>
  <si>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</si>
  <si>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</si>
  <si>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</si>
  <si>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</si>
  <si>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</si>
  <si>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</si>
  <si>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</si>
  <si>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</si>
  <si>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</si>
  <si>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</si>
  <si>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</si>
  <si>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</si>
  <si>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</si>
  <si>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</si>
  <si>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</si>
  <si>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</si>
  <si>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</si>
  <si>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</si>
  <si>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</si>
  <si>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</si>
  <si>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</si>
  <si>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</si>
  <si>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</si>
  <si>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</si>
  <si>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</si>
  <si>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</si>
  <si>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</si>
  <si>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</si>
  <si>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</si>
  <si>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</si>
  <si>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</si>
  <si>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</si>
  <si>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</si>
  <si>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</si>
  <si>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</si>
  <si>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</si>
  <si>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</si>
  <si>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</si>
  <si>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</si>
  <si>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</si>
  <si>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</si>
  <si>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</si>
  <si>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</si>
  <si>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</si>
  <si>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</si>
  <si>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</si>
  <si>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</si>
  <si>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</si>
  <si>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</si>
  <si>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</si>
  <si>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</si>
  <si>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</si>
  <si>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</si>
  <si>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</si>
  <si>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</si>
  <si>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</si>
  <si>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</si>
  <si>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</si>
  <si>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</si>
  <si>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</si>
  <si>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</si>
  <si>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</si>
  <si>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</si>
  <si>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</si>
  <si>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</si>
  <si>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</si>
  <si>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</si>
  <si>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</si>
  <si>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</si>
  <si>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</si>
  <si>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</si>
  <si>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</si>
  <si>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</si>
  <si>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</si>
  <si>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</si>
  <si>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</si>
  <si>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</si>
  <si>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</si>
  <si>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</si>
  <si>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</si>
  <si>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</si>
  <si>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</si>
  <si>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</si>
  <si>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</si>
  <si>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</si>
  <si>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</si>
  <si>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</si>
  <si>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</si>
  <si>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</si>
  <si>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</si>
  <si>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</si>
  <si>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</si>
  <si>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</si>
  <si>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</si>
  <si>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</si>
  <si>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</si>
  <si>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</si>
  <si>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</si>
  <si>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</si>
  <si>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</si>
  <si>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</si>
  <si>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</si>
  <si>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</si>
  <si>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</si>
  <si>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</si>
  <si>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</si>
  <si>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</si>
  <si>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</si>
  <si>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</si>
  <si>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</si>
  <si>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</si>
  <si>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</si>
  <si>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</si>
  <si>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</si>
  <si>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</si>
  <si>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</si>
  <si>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</si>
  <si>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</si>
  <si>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</si>
  <si>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</si>
  <si>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</si>
  <si>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</si>
  <si>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</si>
  <si>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</si>
  <si>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</si>
  <si>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</si>
  <si>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</si>
  <si>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</si>
  <si>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</si>
  <si>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</si>
  <si>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</si>
  <si>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</si>
  <si>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</si>
  <si>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</si>
  <si>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</si>
  <si>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</si>
  <si>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</si>
  <si>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</si>
  <si>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</si>
  <si>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</si>
  <si>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</si>
  <si>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</si>
  <si>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</si>
  <si>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</si>
  <si>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</si>
  <si>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</si>
  <si>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</si>
  <si>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</si>
  <si>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</si>
  <si>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</si>
  <si>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</si>
  <si>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</si>
  <si>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</si>
  <si>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</si>
  <si>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</si>
  <si>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</si>
  <si>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</si>
  <si>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</si>
  <si>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</si>
  <si>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</si>
  <si>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</si>
  <si>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</si>
  <si>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</si>
  <si>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</si>
  <si>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</si>
  <si>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</si>
  <si>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</si>
  <si>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</si>
  <si>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</si>
  <si>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</si>
  <si>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</si>
  <si>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</si>
  <si>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</si>
  <si>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</si>
  <si>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</si>
  <si>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</si>
  <si>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</si>
  <si>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</si>
  <si>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</si>
  <si>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</si>
  <si>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</si>
  <si>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</si>
  <si>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</si>
  <si>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</si>
  <si>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</si>
  <si>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</si>
  <si>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</si>
  <si>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</si>
  <si>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</si>
  <si>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</si>
  <si>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</si>
  <si>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</si>
  <si>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</si>
  <si>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</si>
  <si>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</si>
  <si>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</si>
  <si>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</si>
  <si>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</si>
  <si>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</si>
  <si>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</si>
  <si>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</si>
  <si>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</si>
  <si>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</si>
  <si>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</si>
  <si>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</si>
  <si>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</si>
  <si>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</si>
  <si>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</si>
  <si>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</si>
  <si>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</si>
  <si>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</si>
  <si>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</si>
  <si>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</si>
  <si>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</si>
  <si>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</si>
  <si>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</si>
  <si>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</si>
  <si>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</si>
  <si>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</si>
  <si>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</si>
  <si>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</si>
  <si>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</si>
  <si>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</si>
  <si>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</si>
  <si>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</si>
  <si>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</si>
  <si>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</si>
  <si>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</si>
  <si>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</si>
  <si>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</si>
  <si>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</si>
  <si>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</si>
  <si>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</si>
  <si>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</si>
  <si>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</si>
  <si>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</si>
  <si>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</si>
  <si>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</si>
  <si>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</si>
  <si>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</si>
  <si>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</si>
  <si>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</si>
  <si>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</si>
  <si>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</si>
  <si>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</si>
  <si>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</si>
  <si>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</si>
  <si>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</si>
  <si>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</si>
  <si>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</si>
  <si>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</si>
  <si>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</si>
  <si>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</si>
  <si>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</si>
  <si>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</si>
  <si>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</si>
  <si>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</si>
  <si>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</si>
  <si>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</si>
  <si>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</si>
  <si>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</si>
  <si>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</si>
  <si>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</si>
  <si>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</si>
  <si>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</si>
  <si>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</si>
  <si>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</si>
  <si>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</si>
  <si>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</si>
  <si>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</si>
  <si>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</si>
  <si>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</si>
  <si>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</si>
  <si>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</si>
  <si>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</si>
  <si>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</si>
  <si>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</si>
  <si>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</si>
  <si>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</si>
  <si>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</si>
  <si>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</si>
  <si>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</si>
  <si>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</si>
  <si>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</si>
  <si>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</si>
  <si>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</si>
  <si>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</si>
  <si>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</si>
  <si>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</si>
  <si>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</si>
  <si>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</si>
  <si>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</si>
  <si>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</si>
  <si>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</si>
  <si>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</si>
  <si>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</si>
  <si>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</si>
  <si>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</si>
  <si>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</si>
  <si>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</si>
  <si>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</si>
  <si>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</si>
  <si>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</si>
  <si>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</si>
  <si>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</si>
  <si>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</si>
  <si>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</si>
  <si>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</si>
  <si>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</si>
  <si>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</si>
  <si>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</si>
  <si>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</si>
  <si>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</si>
  <si>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</si>
  <si>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</si>
  <si>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</si>
  <si>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</si>
  <si>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</si>
  <si>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</si>
  <si>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</si>
  <si>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</si>
  <si>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</si>
  <si>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</si>
  <si>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</si>
  <si>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</si>
  <si>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</si>
  <si>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</si>
  <si>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</si>
  <si>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</si>
  <si>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</si>
  <si>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</si>
  <si>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</si>
  <si>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</si>
  <si>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</si>
  <si>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</si>
  <si>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</si>
  <si>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</si>
  <si>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</si>
  <si>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</si>
  <si>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</si>
  <si>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</si>
  <si>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</si>
  <si>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</si>
  <si>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</si>
  <si>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</si>
  <si>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</si>
  <si>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</si>
  <si>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</si>
  <si>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</si>
  <si>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</si>
  <si>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</si>
  <si>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</si>
  <si>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</si>
  <si>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</si>
  <si>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</si>
  <si>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</si>
  <si>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</si>
  <si>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</si>
  <si>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</si>
  <si>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</si>
  <si>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</si>
  <si>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</si>
  <si>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</si>
  <si>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</si>
  <si>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</si>
  <si>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</si>
  <si>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</si>
  <si>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</si>
  <si>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</si>
  <si>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</si>
  <si>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</si>
  <si>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</si>
  <si>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</si>
  <si>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</si>
  <si>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</si>
  <si>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</si>
  <si>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</si>
  <si>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</si>
  <si>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</si>
  <si>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</si>
  <si>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</si>
  <si>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</si>
  <si>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</si>
  <si>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</si>
  <si>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</si>
  <si>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</si>
  <si>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</si>
  <si>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</si>
  <si>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</si>
  <si>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</si>
  <si>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</si>
  <si>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</si>
  <si>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</si>
  <si>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</si>
  <si>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</si>
  <si>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</si>
  <si>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</si>
  <si>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</si>
  <si>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</si>
  <si>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</si>
  <si>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</si>
  <si>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</si>
  <si>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</si>
  <si>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</si>
  <si>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</si>
  <si>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</si>
  <si>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</si>
  <si>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</si>
  <si>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</si>
  <si>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</si>
  <si>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</si>
  <si>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</si>
  <si>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</si>
  <si>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</si>
  <si>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</si>
  <si>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</si>
  <si>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</si>
  <si>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</si>
  <si>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</si>
  <si>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</si>
  <si>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</si>
  <si>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</si>
  <si>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</si>
  <si>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</si>
  <si>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</si>
  <si>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</si>
  <si>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</si>
  <si>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</si>
  <si>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</si>
  <si>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</si>
  <si>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</si>
  <si>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</si>
  <si>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</si>
  <si>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</si>
  <si>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</si>
  <si>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</si>
  <si>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</si>
  <si>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</si>
  <si>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</si>
  <si>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</si>
  <si>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</si>
  <si>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</si>
  <si>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</si>
  <si>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</si>
  <si>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</si>
  <si>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</si>
  <si>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</si>
  <si>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</si>
  <si>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</si>
  <si>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</si>
  <si>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</si>
  <si>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</si>
  <si>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</si>
  <si>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</si>
  <si>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</si>
  <si>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</si>
  <si>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</si>
  <si>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</si>
  <si>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</si>
  <si>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</si>
  <si>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</si>
  <si>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</si>
  <si>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</si>
  <si>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</si>
  <si>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</si>
  <si>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</si>
  <si>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</si>
  <si>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</si>
  <si>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</si>
  <si>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</si>
  <si>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</si>
  <si>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</si>
  <si>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</si>
  <si>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</si>
  <si>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</si>
  <si>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</si>
  <si>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</si>
  <si>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</si>
  <si>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</si>
  <si>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</si>
  <si>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</si>
  <si>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</si>
  <si>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</si>
  <si>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</si>
  <si>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</si>
  <si>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</si>
  <si>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</si>
  <si>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</si>
  <si>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</si>
  <si>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</si>
  <si>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</si>
  <si>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</si>
  <si>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</si>
  <si>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</si>
  <si>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</si>
  <si>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</si>
  <si>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</si>
  <si>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</si>
  <si>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</si>
  <si>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</si>
  <si>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</si>
  <si>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</si>
  <si>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</si>
  <si>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</si>
  <si>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</si>
  <si>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</si>
  <si>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</si>
  <si>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</si>
  <si>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</si>
  <si>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</si>
  <si>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</si>
  <si>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</si>
  <si>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</si>
  <si>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</si>
  <si>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</si>
  <si>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</si>
  <si>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</si>
  <si>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</si>
  <si>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</si>
  <si>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</si>
  <si>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</si>
  <si>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</si>
  <si>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</si>
  <si>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</si>
  <si>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</si>
  <si>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</si>
  <si>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</si>
  <si>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</si>
  <si>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</si>
  <si>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</si>
  <si>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</si>
  <si>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</si>
  <si>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</si>
  <si>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</si>
  <si>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</si>
  <si>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</si>
  <si>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</si>
  <si>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</si>
  <si>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</si>
  <si>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</si>
  <si>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</si>
  <si>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</si>
  <si>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</si>
  <si>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</si>
  <si>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</si>
  <si>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</si>
  <si>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</si>
  <si>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</si>
  <si>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</si>
  <si>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</si>
  <si>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</si>
  <si>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</si>
  <si>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</si>
  <si>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</si>
  <si>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</si>
  <si>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</si>
  <si>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</si>
  <si>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</si>
  <si>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</si>
  <si>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</si>
  <si>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</si>
  <si>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</si>
  <si>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</si>
  <si>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</si>
  <si>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</si>
  <si>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</si>
  <si>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</si>
  <si>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</si>
  <si>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</si>
  <si>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</si>
  <si>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</si>
  <si>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</si>
  <si>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</si>
  <si>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</si>
  <si>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</si>
  <si>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</si>
  <si>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</si>
  <si>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</si>
  <si>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</si>
  <si>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</si>
  <si>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</si>
  <si>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</si>
  <si>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</si>
  <si>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</si>
  <si>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</si>
  <si>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</si>
  <si>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</si>
  <si>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</si>
  <si>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</si>
  <si>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</si>
  <si>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</si>
  <si>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</si>
  <si>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</si>
  <si>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</si>
  <si>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</si>
  <si>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</si>
  <si>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</si>
  <si>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</si>
  <si>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</si>
  <si>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</si>
  <si>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</si>
  <si>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</si>
  <si>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</si>
  <si>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</si>
  <si>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</si>
  <si>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</si>
  <si>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</si>
  <si>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</si>
  <si>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</si>
  <si>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</si>
  <si>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</si>
  <si>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</si>
  <si>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</si>
  <si>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</si>
  <si>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</si>
  <si>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</si>
  <si>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</si>
  <si>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</si>
  <si>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</si>
  <si>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</si>
  <si>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</si>
  <si>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</si>
  <si>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</si>
  <si>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</si>
  <si>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</si>
  <si>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</si>
  <si>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</si>
  <si>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</si>
  <si>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</si>
  <si>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</si>
  <si>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</si>
  <si>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</si>
  <si>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</si>
  <si>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</si>
  <si>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</si>
  <si>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</si>
  <si>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</si>
  <si>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</si>
  <si>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</si>
  <si>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</si>
  <si>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</si>
  <si>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</si>
  <si>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</si>
  <si>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</si>
  <si>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</si>
  <si>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</si>
  <si>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</si>
  <si>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</si>
  <si>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</si>
  <si>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</si>
  <si>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</si>
  <si>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</si>
  <si>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</si>
  <si>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</si>
  <si>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</si>
  <si>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</si>
  <si>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</si>
  <si>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</si>
  <si>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</si>
  <si>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</si>
  <si>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</si>
  <si>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</si>
  <si>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</si>
  <si>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</si>
  <si>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</si>
  <si>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</si>
  <si>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</si>
  <si>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</si>
  <si>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</si>
  <si>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</si>
  <si>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</si>
  <si>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</si>
  <si>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</si>
  <si>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</si>
  <si>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</si>
  <si>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</si>
  <si>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</si>
  <si>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</si>
  <si>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</si>
  <si>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</si>
  <si>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</si>
  <si>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</si>
  <si>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</si>
  <si>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</si>
  <si>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</si>
  <si>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</si>
  <si>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</si>
  <si>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</si>
  <si>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</si>
  <si>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</si>
  <si>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</si>
  <si>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</si>
  <si>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</si>
  <si>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</si>
  <si>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</si>
  <si>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</si>
  <si>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</si>
  <si>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</si>
  <si>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</si>
  <si>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</si>
  <si>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</si>
  <si>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</si>
  <si>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</si>
  <si>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</si>
  <si>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</si>
  <si>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</si>
  <si>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</si>
  <si>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</si>
  <si>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</si>
  <si>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</si>
  <si>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</si>
  <si>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</si>
  <si>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</si>
  <si>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</si>
  <si>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</si>
  <si>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</si>
  <si>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</si>
  <si>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</si>
  <si>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</si>
  <si>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</si>
  <si>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</si>
  <si>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</si>
  <si>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</si>
  <si>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</si>
  <si>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</si>
  <si>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</si>
  <si>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</si>
  <si>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</si>
  <si>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</si>
  <si>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</si>
  <si>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</si>
  <si>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</si>
  <si>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</si>
  <si>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</si>
  <si>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</si>
  <si>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</si>
  <si>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</si>
  <si>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</si>
  <si>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</si>
  <si>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</si>
  <si>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</si>
  <si>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</si>
  <si>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</si>
  <si>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</si>
  <si>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</si>
  <si>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</si>
  <si>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</si>
  <si>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</si>
  <si>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</si>
  <si>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</si>
  <si>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</si>
  <si>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</si>
  <si>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</si>
  <si>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</si>
  <si>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</si>
  <si>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</si>
  <si>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</si>
  <si>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</si>
  <si>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</si>
  <si>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</si>
  <si>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</si>
  <si>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</si>
  <si>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</si>
  <si>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</si>
  <si>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</si>
  <si>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</si>
  <si>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</si>
  <si>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</si>
  <si>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</si>
  <si>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</si>
  <si>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</si>
  <si>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</si>
  <si>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</si>
  <si>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</si>
  <si>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</si>
  <si>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</si>
  <si>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</si>
  <si>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</si>
  <si>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</si>
  <si>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</si>
  <si>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</si>
  <si>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</si>
  <si>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</si>
  <si>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</si>
  <si>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</si>
  <si>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</si>
  <si>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</si>
  <si>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</si>
  <si>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</si>
  <si>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</si>
  <si>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</si>
  <si>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</si>
  <si>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</si>
  <si>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</si>
  <si>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</si>
  <si>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</si>
  <si>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</si>
  <si>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</si>
  <si>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</si>
  <si>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</si>
  <si>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</si>
  <si>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</si>
  <si>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</si>
  <si>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</si>
  <si>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</si>
  <si>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</si>
  <si>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</si>
  <si>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</si>
  <si>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</si>
  <si>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</si>
  <si>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</si>
  <si>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</si>
  <si>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</si>
  <si>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</si>
  <si>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</si>
  <si>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</si>
  <si>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</si>
  <si>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</si>
  <si>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</si>
  <si>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</si>
  <si>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</si>
  <si>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</si>
  <si>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</si>
  <si>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</si>
  <si>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</si>
  <si>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</si>
  <si>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</si>
  <si>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</si>
  <si>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</si>
  <si>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</si>
  <si>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</si>
  <si>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</si>
  <si>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</si>
  <si>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</si>
  <si>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</si>
  <si>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</si>
  <si>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</si>
  <si>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</si>
  <si>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</si>
  <si>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</si>
  <si>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</si>
  <si>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</si>
  <si>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</si>
  <si>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</si>
  <si>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</si>
  <si>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</si>
  <si>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</si>
  <si>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</si>
  <si>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</si>
  <si>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</si>
  <si>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</si>
  <si>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</si>
  <si>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</si>
  <si>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</si>
  <si>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</si>
  <si>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</si>
  <si>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</si>
  <si>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</si>
  <si>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</si>
  <si>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</si>
  <si>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</si>
  <si>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</si>
  <si>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</si>
  <si>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</si>
  <si>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</si>
  <si>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</si>
  <si>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</si>
  <si>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</si>
  <si>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</si>
  <si>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</si>
  <si>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</si>
  <si>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</si>
  <si>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</si>
  <si>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</si>
  <si>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</si>
  <si>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</si>
  <si>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</si>
  <si>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</si>
  <si>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</si>
  <si>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</si>
  <si>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</si>
  <si>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</si>
  <si>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</si>
  <si>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</si>
  <si>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</si>
  <si>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</si>
  <si>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</si>
  <si>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</si>
  <si>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</si>
  <si>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</si>
  <si>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</si>
  <si>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</si>
  <si>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</si>
  <si>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</si>
  <si>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</si>
  <si>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</si>
  <si>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</si>
  <si>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</si>
  <si>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</si>
  <si>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</si>
  <si>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</si>
  <si>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</si>
  <si>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</si>
  <si>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</si>
  <si>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</si>
  <si>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</si>
  <si>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</si>
  <si>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</si>
  <si>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</si>
  <si>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</si>
  <si>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</si>
  <si>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</si>
  <si>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</si>
  <si>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</si>
  <si>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</si>
  <si>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</si>
  <si>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</si>
  <si>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</si>
  <si>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</si>
  <si>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</si>
  <si>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</si>
  <si>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</si>
  <si>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</si>
  <si>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</si>
  <si>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</si>
  <si>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</si>
  <si>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</si>
  <si>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</si>
  <si>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</si>
  <si>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</si>
  <si>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</si>
  <si>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</si>
  <si>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</si>
  <si>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</si>
  <si>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</si>
  <si>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</si>
  <si>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</si>
  <si>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</si>
  <si>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</si>
  <si>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</si>
  <si>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</si>
  <si>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</si>
  <si>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</si>
  <si>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</si>
  <si>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</si>
  <si>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</si>
  <si>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</si>
  <si>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</si>
  <si>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</si>
  <si>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</si>
  <si>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</si>
  <si>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</si>
  <si>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</si>
  <si>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</si>
  <si>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</si>
  <si>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</si>
  <si>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</si>
  <si>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</si>
  <si>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</si>
  <si>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</si>
  <si>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</si>
  <si>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</si>
  <si>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</si>
  <si>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</si>
  <si>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</si>
  <si>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</si>
  <si>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</si>
  <si>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</si>
  <si>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</si>
  <si>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</si>
  <si>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</si>
  <si>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</si>
  <si>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</si>
  <si>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</si>
  <si>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</si>
  <si>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</si>
  <si>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</si>
  <si>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</si>
  <si>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</si>
  <si>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</si>
  <si>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</si>
  <si>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</si>
  <si>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</si>
  <si>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</si>
  <si>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</si>
  <si>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</si>
  <si>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</si>
  <si>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</si>
  <si>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</si>
  <si>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</si>
  <si>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</si>
  <si>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</si>
  <si>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</si>
  <si>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</si>
  <si>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</si>
  <si>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</si>
  <si>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</si>
  <si>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</si>
  <si>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</si>
  <si>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</si>
  <si>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</si>
  <si>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</si>
  <si>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</si>
  <si>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</si>
  <si>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</si>
  <si>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</si>
  <si>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</si>
  <si>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</si>
  <si>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</si>
  <si>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</si>
  <si>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</si>
  <si>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</si>
  <si>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</si>
  <si>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</si>
  <si>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</si>
  <si>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</si>
  <si>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</si>
  <si>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</si>
  <si>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</si>
  <si>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</si>
  <si>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</si>
  <si>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</si>
  <si>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</si>
  <si>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</si>
  <si>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</si>
  <si>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</si>
  <si>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</si>
  <si>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</si>
  <si>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</si>
  <si>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</si>
  <si>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</si>
  <si>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</si>
  <si>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</si>
  <si>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</si>
  <si>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</si>
  <si>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</si>
  <si>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</si>
  <si>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</si>
  <si>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</si>
  <si>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</si>
  <si>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</si>
  <si>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</si>
  <si>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</si>
  <si>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</si>
  <si>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</si>
  <si>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</si>
  <si>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</si>
  <si>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</si>
  <si>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</si>
  <si>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</si>
  <si>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</si>
  <si>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</si>
  <si>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</si>
  <si>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</si>
  <si>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</si>
  <si>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</si>
  <si>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</si>
  <si>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</si>
  <si>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</si>
  <si>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</si>
  <si>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</si>
  <si>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</si>
  <si>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</si>
  <si>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</si>
  <si>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</si>
  <si>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</si>
  <si>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</si>
  <si>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</si>
  <si>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</si>
  <si>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</si>
  <si>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</si>
  <si>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</si>
  <si>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</si>
  <si>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</si>
  <si>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</si>
  <si>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</si>
  <si>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</si>
  <si>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</si>
  <si>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</si>
  <si>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</si>
  <si>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</si>
  <si>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</si>
  <si>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</si>
  <si>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</si>
  <si>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</si>
  <si>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</si>
  <si>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</si>
  <si>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</si>
  <si>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</si>
  <si>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</si>
  <si>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</si>
  <si>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</si>
  <si>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</si>
  <si>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</si>
  <si>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</si>
  <si>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</si>
  <si>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</si>
  <si>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</si>
  <si>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</si>
  <si>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</si>
  <si>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</si>
  <si>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</si>
  <si>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</si>
  <si>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</si>
  <si>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</si>
  <si>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</si>
  <si>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</si>
  <si>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</si>
  <si>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</si>
  <si>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</si>
  <si>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</si>
  <si>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</si>
  <si>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</si>
  <si>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</si>
  <si>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</si>
  <si>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</si>
  <si>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</si>
  <si>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</si>
  <si>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</si>
  <si>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</si>
  <si>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</si>
  <si>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</si>
  <si>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</si>
  <si>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</si>
  <si>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</si>
  <si>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</si>
  <si>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</si>
  <si>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</si>
  <si>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</si>
  <si>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</si>
  <si>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</si>
  <si>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</si>
  <si>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</si>
  <si>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</si>
  <si>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</si>
  <si>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</si>
  <si>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</si>
  <si>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</si>
  <si>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</si>
  <si>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</si>
  <si>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</si>
  <si>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</si>
  <si>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</si>
  <si>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</si>
  <si>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</si>
  <si>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</si>
  <si>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</si>
  <si>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</si>
  <si>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</si>
  <si>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</si>
  <si>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</si>
  <si>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</si>
  <si>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</si>
  <si>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</si>
  <si>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</si>
  <si>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</si>
  <si>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</si>
  <si>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</si>
  <si>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</si>
  <si>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</si>
  <si>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</si>
  <si>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</si>
  <si>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</si>
  <si>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</si>
  <si>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</si>
  <si>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</si>
  <si>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</si>
  <si>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</si>
  <si>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</si>
  <si>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</si>
  <si>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</si>
  <si>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</si>
  <si>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</si>
  <si>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</si>
  <si>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</si>
  <si>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</si>
  <si>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</si>
  <si>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</si>
  <si>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</si>
  <si>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</si>
  <si>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</si>
  <si>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</si>
  <si>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</si>
  <si>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</si>
  <si>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</si>
  <si>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</si>
  <si>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</si>
  <si>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</si>
  <si>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</si>
  <si>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</si>
  <si>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</si>
  <si>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</si>
  <si>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</si>
  <si>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</si>
  <si>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</si>
  <si>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</si>
  <si>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</si>
  <si>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</si>
  <si>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</si>
  <si>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</si>
  <si>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</si>
  <si>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</si>
  <si>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</si>
  <si>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</si>
  <si>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</si>
  <si>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</si>
  <si>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</si>
  <si>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</si>
  <si>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</si>
  <si>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</si>
  <si>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</si>
  <si>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</si>
  <si>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</si>
  <si>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</si>
  <si>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</si>
  <si>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</si>
  <si>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</si>
  <si>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</si>
  <si>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</si>
  <si>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</si>
  <si>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</si>
  <si>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</si>
  <si>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</si>
  <si>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</si>
  <si>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</si>
  <si>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</si>
  <si>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</si>
  <si>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</si>
  <si>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</si>
  <si>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</si>
  <si>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</si>
  <si>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</si>
  <si>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</si>
  <si>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</si>
  <si>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</si>
  <si>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</si>
  <si>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</si>
  <si>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</si>
  <si>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</si>
  <si>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</si>
  <si>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</si>
  <si>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</si>
  <si>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</si>
  <si>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</si>
  <si>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</si>
  <si>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</si>
  <si>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</si>
  <si>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</si>
  <si>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</si>
  <si>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</si>
  <si>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</si>
  <si>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</si>
  <si>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</si>
  <si>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</si>
  <si>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</si>
  <si>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</si>
  <si>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</si>
  <si>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</si>
  <si>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</si>
  <si>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</si>
  <si>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</si>
  <si>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</si>
  <si>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</si>
  <si>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</si>
  <si>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</si>
  <si>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</si>
  <si>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</si>
  <si>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</si>
  <si>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</si>
  <si>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</si>
  <si>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</si>
  <si>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</si>
  <si>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</si>
  <si>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</si>
  <si>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</si>
  <si>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</si>
  <si>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</si>
  <si>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</si>
  <si>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</si>
  <si>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</si>
  <si>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</si>
  <si>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</si>
  <si>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</si>
  <si>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</si>
  <si>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</si>
  <si>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</si>
  <si>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</si>
  <si>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</si>
  <si>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</si>
  <si>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</si>
  <si>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</si>
  <si>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</si>
  <si>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</si>
  <si>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</si>
  <si>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</si>
  <si>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</si>
  <si>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</si>
  <si>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</si>
  <si>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</si>
  <si>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</si>
  <si>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</si>
  <si>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</si>
  <si>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</si>
  <si>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</si>
  <si>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</si>
  <si>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</si>
  <si>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</si>
  <si>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</si>
  <si>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</si>
  <si>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</si>
  <si>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</si>
  <si>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</si>
  <si>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</si>
  <si>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</si>
  <si>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</si>
  <si>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</si>
  <si>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</si>
  <si>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</si>
  <si>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</si>
  <si>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</si>
  <si>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</si>
  <si>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</si>
  <si>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</si>
  <si>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</si>
  <si>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</si>
  <si>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</si>
  <si>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</si>
  <si>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</si>
  <si>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</si>
  <si>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</si>
  <si>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</si>
  <si>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</si>
  <si>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</si>
  <si>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</si>
  <si>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</si>
  <si>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</si>
  <si>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</si>
  <si>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</si>
  <si>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</si>
  <si>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</si>
  <si>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</si>
  <si>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</si>
  <si>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</si>
  <si>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</si>
  <si>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</si>
  <si>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</si>
  <si>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</si>
  <si>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</si>
  <si>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</si>
  <si>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</si>
  <si>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</si>
  <si>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</si>
  <si>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</si>
  <si>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</si>
  <si>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</si>
  <si>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</si>
  <si>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</si>
  <si>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</si>
  <si>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</si>
  <si>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</si>
  <si>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</si>
  <si>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</si>
  <si>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</si>
  <si>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</si>
  <si>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</si>
  <si>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</si>
  <si>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</si>
  <si>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</si>
  <si>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</si>
  <si>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</si>
  <si>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</si>
  <si>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</si>
  <si>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</si>
  <si>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</si>
  <si>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</si>
  <si>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</si>
  <si>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</si>
  <si>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</si>
  <si>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</si>
  <si>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</si>
  <si>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</si>
  <si>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</si>
  <si>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</si>
  <si>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</si>
  <si>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</si>
  <si>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</si>
  <si>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</si>
  <si>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</si>
  <si>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</si>
  <si>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</si>
  <si>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</si>
  <si>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</si>
  <si>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</si>
  <si>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</si>
  <si>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</si>
  <si>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</si>
  <si>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</si>
  <si>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</si>
  <si>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</si>
  <si>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</si>
  <si>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</si>
  <si>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</si>
  <si>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</si>
  <si>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</si>
  <si>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</si>
  <si>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</si>
  <si>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</si>
  <si>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</si>
  <si>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</si>
  <si>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</si>
  <si>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</si>
  <si>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</si>
  <si>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</si>
  <si>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</si>
  <si>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</si>
  <si>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</si>
  <si>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</si>
  <si>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</si>
  <si>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</si>
  <si>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</si>
  <si>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</si>
  <si>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</si>
  <si>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</si>
  <si>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</si>
  <si>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</si>
  <si>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</si>
  <si>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</si>
  <si>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</si>
  <si>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</si>
  <si>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</si>
  <si>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</si>
  <si>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</si>
  <si>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</si>
  <si>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</si>
  <si>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</si>
  <si>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</si>
  <si>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</si>
  <si>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</si>
  <si>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</si>
  <si>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</si>
  <si>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</si>
  <si>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</si>
  <si>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</si>
  <si>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</si>
  <si>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</si>
  <si>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</si>
  <si>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</si>
  <si>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</si>
  <si>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</si>
  <si>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</si>
  <si>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</si>
  <si>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</si>
  <si>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</si>
  <si>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</si>
  <si>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</si>
  <si>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</si>
  <si>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</si>
  <si>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</si>
  <si>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</si>
  <si>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</si>
  <si>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</si>
  <si>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</si>
  <si>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</si>
  <si>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</si>
  <si>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</si>
  <si>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</si>
  <si>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</si>
  <si>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</si>
  <si>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</si>
  <si>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</si>
  <si>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</si>
  <si>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</si>
  <si>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</si>
  <si>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</si>
  <si>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</si>
  <si>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</si>
  <si>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</si>
  <si>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</si>
  <si>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</si>
  <si>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</si>
  <si>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</si>
  <si>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</si>
  <si>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</si>
  <si>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</si>
  <si>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</si>
  <si>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</si>
  <si>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</si>
  <si>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</si>
  <si>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</si>
  <si>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</si>
  <si>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</si>
  <si>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</si>
  <si>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</si>
  <si>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</si>
  <si>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</si>
  <si>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</si>
  <si>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</si>
  <si>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</si>
  <si>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</si>
  <si>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</si>
  <si>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</si>
  <si>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</si>
  <si>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</si>
  <si>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</si>
  <si>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</si>
  <si>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</si>
  <si>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</si>
  <si>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</si>
  <si>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</si>
  <si>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</si>
  <si>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</si>
  <si>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</si>
  <si>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</si>
  <si>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</si>
  <si>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</si>
  <si>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</si>
  <si>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</si>
  <si>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</si>
  <si>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</si>
  <si>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</si>
  <si>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</si>
  <si>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</si>
  <si>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</si>
  <si>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</si>
  <si>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</si>
  <si>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</si>
  <si>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</si>
  <si>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</si>
  <si>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</si>
  <si>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</si>
  <si>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</si>
  <si>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</si>
  <si>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</si>
  <si>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</si>
  <si>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</si>
  <si>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</si>
  <si>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</si>
  <si>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</si>
  <si>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</si>
  <si>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</si>
  <si>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</si>
  <si>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</si>
  <si>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</si>
  <si>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</si>
  <si>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</si>
  <si>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</si>
  <si>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</si>
  <si>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</si>
  <si>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</si>
  <si>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</si>
  <si>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</si>
  <si>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</si>
  <si>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</si>
  <si>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</si>
  <si>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</si>
  <si>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</si>
  <si>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</si>
  <si>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</si>
  <si>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</si>
  <si>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</si>
  <si>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</si>
  <si>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</si>
  <si>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</si>
  <si>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</si>
  <si>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</si>
  <si>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</si>
  <si>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</si>
  <si>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</si>
  <si>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</si>
  <si>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</si>
  <si>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</si>
  <si>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</si>
  <si>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</si>
  <si>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</si>
  <si>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</si>
  <si>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</si>
  <si>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</si>
  <si>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</si>
  <si>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</si>
  <si>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</si>
  <si>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</si>
  <si>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</si>
  <si>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</si>
  <si>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</si>
  <si>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</si>
  <si>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</si>
  <si>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</si>
  <si>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</si>
  <si>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</si>
  <si>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</si>
  <si>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</si>
  <si>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</si>
  <si>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</si>
  <si>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</si>
  <si>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</si>
  <si>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</si>
  <si>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</si>
  <si>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</si>
  <si>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</si>
  <si>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</si>
  <si>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</si>
  <si>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</si>
  <si>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</si>
  <si>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</si>
  <si>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</si>
  <si>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</si>
  <si>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</si>
  <si>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</si>
  <si>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</si>
  <si>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</si>
  <si>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</si>
  <si>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</si>
  <si>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</si>
  <si>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</si>
  <si>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</si>
  <si>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</si>
  <si>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</si>
  <si>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</si>
  <si>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</si>
  <si>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</si>
  <si>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</si>
  <si>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</si>
  <si>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</si>
  <si>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</si>
  <si>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</si>
  <si>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</si>
  <si>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</si>
  <si>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</si>
  <si>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</si>
  <si>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</si>
  <si>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</si>
  <si>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</si>
  <si>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</si>
  <si>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</si>
  <si>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</si>
  <si>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</si>
  <si>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</si>
  <si>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</si>
  <si>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</si>
  <si>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</si>
  <si>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</si>
  <si>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</si>
  <si>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</si>
  <si>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</si>
  <si>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</si>
  <si>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</si>
  <si>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</si>
  <si>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</si>
  <si>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</si>
  <si>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</si>
  <si>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</si>
  <si>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</si>
  <si>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</si>
  <si>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</si>
  <si>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</si>
  <si>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</si>
  <si>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</si>
  <si>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</si>
  <si>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</si>
  <si>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</si>
  <si>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</si>
  <si>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</si>
  <si>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</si>
  <si>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</si>
  <si>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</si>
  <si>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</si>
  <si>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</si>
  <si>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</si>
  <si>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</si>
  <si>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</si>
  <si>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</si>
  <si>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</si>
  <si>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</si>
  <si>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</si>
  <si>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</si>
  <si>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</si>
  <si>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</si>
  <si>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</si>
  <si>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</si>
  <si>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</si>
  <si>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</si>
  <si>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</si>
  <si>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</si>
  <si>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</si>
  <si>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</si>
  <si>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</si>
  <si>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</si>
  <si>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</si>
  <si>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</si>
  <si>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</si>
  <si>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</si>
  <si>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</si>
  <si>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</si>
  <si>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</si>
  <si>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</si>
  <si>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</si>
  <si>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</si>
  <si>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</si>
  <si>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</si>
  <si>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</si>
  <si>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</si>
  <si>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</si>
  <si>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</si>
  <si>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</si>
  <si>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</si>
  <si>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</si>
  <si>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</si>
  <si>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</si>
  <si>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</si>
  <si>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</si>
  <si>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</si>
  <si>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</si>
  <si>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</si>
  <si>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</si>
  <si>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</si>
  <si>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</si>
  <si>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</si>
  <si>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</si>
  <si>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</si>
  <si>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</si>
  <si>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</si>
  <si>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</si>
  <si>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</si>
  <si>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</si>
  <si>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</si>
  <si>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</si>
  <si>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</si>
  <si>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</si>
  <si>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</si>
  <si>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</si>
  <si>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</si>
  <si>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</si>
  <si>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</si>
  <si>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</si>
  <si>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</si>
  <si>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</si>
  <si>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</si>
  <si>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</si>
  <si>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</si>
  <si>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</si>
  <si>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</si>
  <si>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</si>
  <si>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</si>
  <si>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</si>
  <si>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</si>
  <si>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</si>
  <si>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</si>
  <si>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</si>
  <si>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</si>
  <si>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</si>
  <si>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</si>
  <si>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</si>
  <si>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</si>
  <si>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</si>
  <si>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</si>
  <si>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</si>
  <si>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</si>
  <si>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</si>
  <si>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</si>
  <si>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</si>
  <si>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</si>
  <si>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</si>
  <si>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</si>
  <si>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</si>
  <si>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</si>
  <si>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</si>
  <si>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</si>
  <si>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</si>
  <si>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</si>
  <si>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</si>
  <si>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</si>
  <si>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</si>
  <si>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</si>
  <si>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</si>
  <si>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</si>
  <si>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</si>
  <si>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</si>
  <si>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</si>
  <si>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</si>
  <si>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</si>
  <si>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</si>
  <si>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</si>
  <si>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</si>
  <si>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</si>
  <si>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</si>
  <si>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</si>
  <si>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</si>
  <si>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</si>
  <si>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</si>
  <si>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</si>
  <si>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</si>
  <si>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</si>
  <si>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</si>
  <si>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</si>
  <si>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</si>
  <si>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</si>
  <si>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</si>
  <si>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</si>
  <si>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</si>
  <si>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</si>
  <si>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</si>
  <si>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</si>
  <si>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</si>
  <si>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</si>
  <si>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</si>
  <si>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</si>
  <si>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</si>
  <si>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</si>
  <si>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</si>
  <si>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</si>
  <si>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</si>
  <si>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</si>
  <si>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</si>
  <si>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</si>
  <si>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</si>
  <si>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</si>
  <si>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</si>
  <si>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</si>
  <si>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</si>
  <si>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</si>
  <si>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</si>
  <si>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</si>
  <si>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</si>
  <si>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</si>
  <si>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</si>
  <si>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</si>
  <si>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</si>
  <si>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</si>
  <si>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</si>
  <si>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</si>
  <si>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</si>
  <si>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</si>
  <si>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</si>
  <si>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</si>
  <si>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</si>
  <si>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</si>
  <si>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</si>
  <si>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</si>
  <si>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</si>
  <si>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</si>
  <si>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</si>
  <si>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</si>
  <si>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</si>
  <si>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</si>
  <si>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</si>
  <si>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</si>
  <si>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</si>
  <si>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</si>
  <si>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</si>
  <si>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</si>
  <si>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</si>
  <si>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</si>
  <si>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</si>
  <si>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</si>
  <si>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</si>
  <si>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</si>
  <si>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</si>
  <si>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</si>
  <si>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</si>
  <si>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</si>
  <si>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</si>
  <si>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</si>
  <si>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</si>
  <si>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</si>
  <si>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</si>
  <si>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</si>
  <si>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</si>
  <si>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</si>
  <si>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</si>
  <si>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</si>
  <si>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</si>
  <si>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</si>
  <si>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</si>
  <si>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</si>
  <si>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</si>
  <si>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</si>
  <si>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</si>
  <si>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</si>
  <si>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</si>
  <si>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</si>
  <si>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</si>
  <si>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</si>
  <si>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</si>
  <si>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</si>
  <si>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</si>
  <si>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</si>
  <si>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</si>
  <si>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</si>
  <si>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</si>
  <si>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</si>
  <si>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</si>
  <si>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</si>
  <si>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</si>
  <si>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</si>
  <si>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</si>
  <si>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</si>
  <si>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</si>
  <si>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</si>
  <si>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</si>
  <si>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</si>
  <si>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</si>
  <si>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</si>
  <si>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</si>
  <si>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</si>
  <si>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</si>
  <si>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</si>
  <si>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</si>
  <si>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</si>
  <si>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</si>
  <si>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</si>
  <si>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</si>
  <si>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</si>
  <si>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</si>
  <si>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</si>
  <si>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</si>
  <si>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</si>
  <si>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</si>
  <si>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</si>
  <si>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</si>
  <si>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</si>
  <si>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</si>
  <si>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</si>
  <si>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</si>
  <si>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</si>
  <si>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</si>
  <si>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</si>
  <si>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</si>
  <si>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</si>
  <si>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</si>
  <si>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</si>
  <si>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</si>
  <si>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</si>
  <si>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</si>
  <si>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</si>
  <si>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</si>
  <si>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</si>
  <si>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</si>
  <si>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</si>
  <si>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</si>
  <si>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</si>
  <si>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</si>
  <si>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</si>
  <si>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</si>
  <si>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</si>
  <si>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</si>
  <si>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</si>
  <si>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</si>
  <si>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</si>
  <si>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</si>
  <si>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</si>
  <si>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</si>
  <si>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</si>
  <si>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</si>
  <si>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</si>
  <si>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</si>
  <si>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</si>
  <si>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</si>
  <si>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</si>
  <si>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</si>
  <si>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</si>
  <si>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</si>
  <si>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</si>
  <si>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</si>
  <si>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</si>
  <si>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</si>
  <si>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</si>
  <si>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</si>
  <si>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</si>
  <si>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</si>
  <si>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</si>
  <si>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</si>
  <si>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</si>
  <si>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</si>
  <si>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</si>
  <si>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</si>
  <si>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</si>
  <si>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</si>
  <si>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</si>
  <si>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</si>
  <si>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</si>
  <si>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</si>
  <si>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</si>
  <si>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</si>
  <si>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</si>
  <si>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</si>
  <si>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</si>
  <si>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</si>
  <si>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</si>
  <si>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</si>
  <si>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</si>
  <si>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</si>
  <si>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</si>
  <si>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</si>
  <si>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</si>
  <si>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</si>
  <si>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</si>
  <si>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</si>
  <si>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</si>
  <si>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</si>
  <si>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</si>
  <si>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</si>
  <si>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</si>
  <si>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</si>
  <si>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</si>
  <si>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</si>
  <si>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</si>
  <si>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</si>
  <si>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</si>
  <si>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</si>
  <si>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</si>
  <si>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</si>
  <si>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</si>
  <si>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</si>
  <si>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</si>
  <si>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</si>
  <si>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</si>
  <si>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</si>
  <si>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</si>
  <si>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</si>
  <si>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</si>
  <si>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</si>
  <si>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</si>
  <si>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</si>
  <si>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</si>
  <si>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</si>
  <si>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</si>
  <si>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</si>
  <si>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</si>
  <si>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</si>
  <si>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</si>
  <si>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</si>
  <si>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</si>
  <si>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</si>
  <si>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</si>
  <si>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</si>
  <si>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</si>
  <si>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</si>
  <si>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</si>
  <si>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</si>
  <si>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</si>
  <si>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</si>
  <si>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</si>
  <si>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</si>
  <si>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</si>
  <si>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</si>
  <si>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</si>
  <si>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</si>
  <si>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</si>
  <si>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</si>
  <si>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</si>
  <si>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</si>
  <si>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</si>
  <si>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</si>
  <si>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</si>
  <si>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</si>
  <si>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</si>
  <si>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</si>
  <si>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</si>
  <si>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</si>
  <si>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</si>
  <si>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</si>
  <si>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</si>
  <si>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</si>
  <si>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</si>
  <si>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</si>
  <si>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</si>
  <si>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</si>
  <si>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</si>
  <si>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</si>
  <si>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</si>
  <si>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</si>
  <si>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</si>
  <si>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</si>
  <si>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</si>
  <si>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</si>
  <si>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</si>
  <si>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</si>
  <si>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</si>
  <si>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</si>
  <si>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</si>
  <si>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</si>
  <si>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</si>
  <si>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</si>
  <si>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</si>
  <si>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</si>
  <si>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</si>
  <si>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</si>
  <si>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</si>
  <si>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</si>
  <si>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</si>
  <si>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</si>
  <si>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</si>
  <si>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</si>
  <si>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</si>
  <si>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</si>
  <si>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</si>
  <si>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</si>
  <si>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</si>
  <si>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</si>
  <si>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</si>
  <si>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</si>
  <si>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</si>
  <si>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</si>
  <si>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</si>
  <si>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</si>
  <si>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</si>
  <si>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</si>
  <si>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</si>
  <si>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</si>
  <si>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</si>
  <si>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</si>
  <si>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</si>
  <si>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</si>
  <si>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</si>
  <si>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</si>
  <si>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</si>
  <si>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</si>
  <si>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</si>
  <si>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</si>
  <si>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</si>
  <si>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</si>
  <si>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</si>
  <si>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</si>
  <si>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</si>
  <si>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</si>
  <si>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</si>
  <si>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</si>
  <si>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</si>
  <si>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</si>
  <si>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</si>
  <si>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</si>
  <si>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</si>
  <si>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</si>
  <si>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</si>
  <si>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</si>
  <si>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</si>
  <si>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</si>
  <si>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</si>
  <si>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</si>
  <si>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</si>
  <si>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</si>
  <si>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</si>
  <si>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</si>
  <si>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</si>
  <si>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</si>
  <si>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</si>
  <si>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</si>
  <si>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</si>
  <si>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</si>
  <si>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</si>
  <si>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</si>
  <si>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</si>
  <si>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</si>
  <si>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</si>
  <si>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</si>
  <si>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</si>
  <si>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</si>
  <si>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</si>
  <si>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</si>
  <si>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</si>
  <si>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</si>
  <si>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</si>
  <si>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</si>
  <si>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</si>
  <si>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</si>
  <si>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</si>
  <si>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</si>
  <si>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</si>
  <si>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</si>
  <si>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</si>
  <si>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</si>
  <si>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</si>
  <si>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</si>
  <si>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</si>
  <si>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</si>
  <si>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</si>
  <si>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</si>
  <si>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</si>
  <si>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</si>
  <si>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</si>
  <si>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</si>
  <si>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</si>
  <si>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</si>
  <si>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</si>
  <si>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</si>
  <si>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</si>
  <si>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</si>
  <si>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</si>
  <si>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</si>
  <si>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</si>
  <si>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</si>
  <si>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</si>
  <si>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</si>
  <si>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</si>
  <si>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</si>
  <si>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</si>
  <si>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</si>
  <si>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</si>
  <si>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</si>
  <si>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</si>
  <si>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</si>
  <si>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</si>
  <si>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</si>
  <si>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</si>
  <si>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</si>
  <si>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</si>
  <si>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</si>
  <si>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</si>
  <si>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</si>
  <si>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</si>
  <si>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</si>
  <si>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</si>
  <si>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</si>
  <si>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</si>
  <si>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</si>
  <si>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</si>
  <si>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</si>
  <si>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</si>
  <si>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</si>
  <si>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</si>
  <si>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</si>
  <si>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</si>
  <si>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</si>
  <si>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</si>
  <si>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</si>
  <si>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</si>
  <si>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</si>
  <si>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</si>
  <si>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</si>
  <si>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</si>
  <si>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</si>
  <si>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</si>
  <si>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</si>
  <si>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</si>
  <si>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</si>
  <si>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</si>
  <si>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</si>
  <si>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</si>
  <si>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</si>
  <si>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</si>
  <si>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</si>
  <si>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</si>
  <si>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</si>
  <si>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</si>
  <si>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</si>
  <si>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</si>
  <si>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</si>
  <si>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</si>
  <si>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</si>
  <si>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</si>
  <si>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</si>
  <si>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</si>
  <si>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</si>
  <si>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</si>
  <si>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</si>
  <si>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</si>
  <si>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</si>
  <si>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</si>
  <si>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</si>
  <si>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</si>
  <si>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</si>
  <si>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</si>
  <si>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</si>
  <si>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</si>
  <si>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</si>
  <si>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</si>
  <si>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</si>
  <si>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</si>
  <si>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</si>
  <si>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</si>
  <si>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</si>
  <si>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</si>
  <si>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</si>
  <si>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</si>
  <si>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</si>
  <si>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</si>
  <si>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</si>
  <si>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</si>
  <si>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</si>
  <si>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</si>
  <si>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</si>
  <si>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</si>
  <si>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</si>
  <si>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</si>
  <si>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</si>
  <si>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</si>
  <si>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</si>
  <si>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</si>
  <si>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</si>
  <si>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</si>
  <si>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</si>
  <si>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</si>
  <si>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</si>
  <si>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</si>
  <si>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</si>
  <si>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</si>
  <si>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</si>
  <si>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</si>
  <si>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</si>
  <si>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</si>
  <si>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</si>
  <si>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</si>
  <si>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</si>
  <si>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</si>
  <si>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</si>
  <si>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</si>
  <si>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</si>
  <si>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</si>
  <si>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</si>
  <si>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</si>
  <si>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</si>
  <si>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</si>
  <si>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</si>
  <si>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</si>
  <si>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</si>
  <si>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</si>
  <si>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</si>
  <si>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</si>
  <si>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</si>
  <si>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</si>
  <si>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</si>
  <si>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</si>
  <si>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</si>
  <si>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</si>
  <si>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</si>
  <si>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</si>
  <si>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</si>
  <si>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</si>
  <si>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</si>
  <si>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</si>
  <si>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</si>
  <si>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</si>
  <si>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</si>
  <si>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</si>
  <si>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</si>
  <si>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</si>
  <si>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</si>
  <si>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</si>
  <si>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</si>
  <si>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</si>
  <si>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</si>
  <si>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</si>
  <si>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</si>
  <si>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</si>
  <si>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</si>
  <si>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</si>
  <si>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</si>
  <si>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</si>
  <si>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</si>
  <si>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</si>
  <si>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</si>
  <si>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</si>
  <si>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</si>
  <si>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</si>
  <si>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</si>
  <si>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</si>
  <si>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</si>
  <si>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</si>
  <si>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</si>
  <si>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</si>
  <si>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</si>
  <si>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</si>
  <si>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</si>
  <si>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</si>
  <si>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</si>
  <si>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</si>
  <si>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</si>
  <si>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</si>
  <si>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</si>
  <si>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</si>
  <si>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</si>
  <si>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</si>
  <si>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</si>
  <si>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</si>
  <si>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</si>
  <si>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</si>
  <si>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</si>
  <si>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</si>
  <si>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</si>
  <si>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</si>
  <si>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</si>
  <si>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</si>
  <si>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</si>
  <si>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</si>
  <si>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</si>
  <si>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</si>
  <si>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</si>
  <si>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</si>
  <si>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</si>
  <si>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</si>
  <si>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</si>
  <si>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</si>
  <si>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</si>
  <si>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</si>
  <si>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</si>
  <si>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</si>
  <si>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</si>
  <si>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</si>
  <si>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</si>
  <si>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</si>
  <si>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</si>
  <si>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</si>
  <si>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</si>
  <si>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</si>
  <si>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</si>
  <si>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</si>
  <si>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</si>
  <si>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</si>
  <si>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</si>
  <si>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</si>
  <si>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</si>
  <si>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</si>
  <si>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</si>
  <si>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</si>
  <si>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</si>
  <si>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</si>
  <si>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</si>
  <si>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</si>
  <si>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</si>
  <si>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</si>
  <si>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</si>
  <si>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</si>
  <si>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</si>
  <si>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</si>
  <si>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</si>
  <si>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</si>
  <si>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</si>
  <si>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</si>
  <si>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</si>
  <si>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</si>
  <si>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</si>
  <si>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</si>
  <si>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</si>
  <si>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</si>
  <si>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</si>
  <si>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</si>
  <si>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</si>
  <si>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</si>
  <si>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</si>
  <si>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</si>
  <si>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</si>
  <si>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</si>
  <si>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</si>
  <si>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</si>
  <si>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</si>
  <si>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</si>
  <si>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</si>
  <si>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</si>
  <si>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</si>
  <si>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</si>
  <si>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</si>
  <si>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</si>
  <si>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</si>
  <si>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</si>
  <si>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</si>
  <si>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</si>
  <si>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</si>
  <si>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</si>
  <si>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</si>
  <si>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</si>
  <si>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</si>
  <si>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</si>
  <si>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</si>
  <si>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</si>
  <si>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</si>
  <si>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</si>
  <si>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</si>
  <si>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</si>
  <si>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</si>
  <si>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</si>
  <si>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</si>
  <si>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</si>
  <si>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</si>
  <si>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</si>
  <si>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</si>
  <si>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</si>
  <si>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</si>
  <si>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</si>
  <si>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</si>
  <si>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</si>
  <si>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</si>
  <si>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</si>
  <si>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</si>
  <si>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</si>
  <si>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</si>
  <si>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</si>
  <si>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</si>
  <si>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</si>
  <si>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</si>
  <si>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</si>
  <si>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</si>
  <si>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</si>
  <si>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</si>
  <si>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</si>
  <si>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</si>
  <si>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</si>
  <si>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</si>
  <si>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</si>
  <si>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</si>
  <si>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</si>
  <si>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</si>
  <si>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</si>
  <si>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</si>
  <si>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</si>
  <si>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</si>
  <si>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</si>
  <si>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</si>
  <si>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</si>
  <si>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</si>
  <si>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</si>
  <si>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</si>
  <si>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</si>
  <si>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</si>
  <si>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</si>
  <si>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</si>
  <si>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</si>
  <si>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</si>
  <si>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</si>
  <si>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</si>
  <si>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</si>
  <si>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</si>
  <si>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</si>
  <si>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</si>
  <si>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</si>
  <si>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</si>
  <si>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</si>
  <si>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</si>
  <si>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</si>
  <si>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</si>
  <si>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</si>
  <si>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</si>
  <si>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</si>
  <si>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</si>
  <si>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</si>
  <si>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</si>
  <si>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</si>
  <si>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</si>
  <si>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</si>
  <si>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</si>
  <si>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</si>
  <si>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</si>
  <si>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</si>
  <si>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</si>
  <si>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</si>
  <si>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</si>
  <si>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</si>
  <si>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</si>
  <si>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</si>
  <si>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</si>
  <si>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</si>
  <si>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</si>
  <si>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</si>
  <si>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</si>
  <si>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</si>
  <si>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</si>
  <si>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</si>
  <si>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</si>
  <si>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</si>
  <si>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</si>
  <si>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</si>
  <si>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</si>
  <si>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</si>
  <si>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</si>
  <si>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</si>
  <si>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</si>
  <si>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</si>
  <si>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</si>
  <si>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</si>
  <si>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</si>
  <si>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</si>
  <si>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</si>
  <si>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</si>
  <si>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</si>
  <si>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</si>
  <si>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</si>
  <si>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</si>
  <si>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</si>
  <si>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</si>
  <si>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</si>
  <si>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</si>
  <si>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</si>
  <si>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</si>
  <si>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</si>
  <si>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</si>
  <si>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</si>
  <si>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</si>
  <si>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</si>
  <si>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</si>
  <si>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</si>
  <si>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</si>
  <si>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</si>
  <si>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</si>
  <si>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</si>
  <si>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</si>
  <si>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</si>
  <si>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</si>
  <si>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</si>
  <si>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</si>
  <si>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</si>
  <si>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</si>
  <si>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</si>
  <si>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</si>
  <si>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</si>
  <si>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</si>
  <si>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</si>
  <si>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</si>
  <si>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</si>
  <si>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</si>
  <si>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</si>
  <si>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</si>
  <si>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</si>
  <si>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</si>
  <si>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</si>
  <si>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</si>
  <si>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</si>
  <si>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</si>
  <si>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</si>
  <si>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</si>
  <si>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</si>
  <si>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</si>
  <si>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</si>
  <si>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</si>
  <si>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</si>
  <si>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</si>
  <si>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</si>
  <si>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</si>
  <si>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</si>
  <si>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</si>
  <si>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</si>
  <si>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</si>
  <si>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</si>
  <si>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</si>
  <si>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</si>
  <si>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</si>
  <si>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</si>
  <si>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</si>
  <si>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</si>
  <si>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</si>
  <si>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</si>
  <si>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</si>
  <si>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</si>
  <si>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</si>
  <si>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</si>
  <si>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</si>
  <si>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</si>
  <si>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</si>
  <si>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</si>
  <si>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</si>
  <si>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</si>
  <si>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</si>
  <si>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</si>
  <si>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</si>
  <si>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</si>
  <si>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</si>
  <si>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</si>
  <si>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</si>
  <si>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</si>
  <si>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</si>
  <si>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</si>
  <si>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</si>
  <si>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</si>
  <si>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</si>
  <si>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</si>
  <si>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</si>
  <si>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</si>
  <si>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</si>
  <si>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</si>
  <si>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</si>
  <si>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</si>
  <si>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</si>
  <si>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</si>
  <si>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</si>
  <si>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</si>
  <si>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</si>
  <si>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</si>
  <si>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</si>
  <si>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</si>
  <si>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</si>
  <si>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</si>
  <si>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</si>
  <si>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</si>
  <si>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</si>
  <si>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</si>
  <si>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</si>
  <si>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</si>
  <si>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</si>
  <si>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</si>
  <si>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</si>
  <si>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</si>
  <si>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</si>
  <si>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</si>
  <si>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</si>
  <si>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</si>
  <si>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</si>
  <si>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</si>
  <si>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</si>
  <si>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</si>
  <si>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</si>
  <si>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</si>
  <si>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</si>
  <si>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</si>
  <si>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</si>
  <si>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</si>
  <si>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</si>
  <si>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</si>
  <si>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</si>
  <si>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</si>
  <si>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</si>
  <si>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</si>
  <si>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</si>
  <si>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</si>
  <si>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</si>
  <si>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</si>
  <si>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</si>
  <si>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</si>
  <si>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</si>
  <si>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</si>
  <si>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</si>
  <si>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</si>
  <si>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</si>
  <si>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</si>
  <si>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</si>
  <si>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</si>
  <si>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</si>
  <si>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</si>
  <si>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</si>
  <si>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</si>
  <si>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</si>
  <si>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</si>
  <si>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</si>
  <si>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</si>
  <si>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</si>
  <si>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</si>
  <si>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</si>
  <si>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</si>
  <si>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</si>
  <si>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</si>
  <si>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</si>
  <si>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</si>
  <si>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</si>
  <si>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</si>
  <si>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</si>
  <si>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</si>
  <si>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</si>
  <si>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</si>
  <si>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</si>
  <si>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</si>
  <si>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</si>
  <si>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</si>
  <si>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</si>
  <si>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</si>
  <si>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</si>
  <si>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</si>
  <si>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</si>
  <si>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</si>
  <si>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</si>
  <si>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</si>
  <si>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</si>
  <si>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</si>
  <si>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</si>
  <si>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</si>
  <si>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</si>
  <si>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</si>
  <si>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</si>
  <si>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</si>
  <si>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</si>
  <si>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</si>
  <si>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</si>
  <si>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</si>
  <si>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</si>
  <si>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</si>
  <si>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</si>
  <si>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</si>
  <si>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</si>
  <si>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</si>
  <si>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</si>
  <si>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</si>
  <si>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</si>
  <si>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</si>
  <si>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</si>
  <si>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</si>
  <si>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</si>
  <si>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</si>
  <si>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</si>
  <si>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</si>
  <si>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</si>
  <si>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</si>
  <si>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</si>
  <si>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</si>
  <si>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</si>
  <si>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</si>
  <si>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</si>
  <si>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</si>
  <si>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</si>
  <si>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</si>
  <si>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</si>
  <si>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</si>
  <si>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</si>
  <si>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</si>
  <si>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</si>
  <si>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</si>
  <si>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</si>
  <si>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</si>
  <si>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</si>
  <si>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</si>
  <si>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</si>
  <si>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</si>
  <si>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</si>
  <si>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</si>
  <si>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</si>
  <si>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</si>
  <si>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</si>
  <si>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</si>
  <si>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</si>
  <si>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</si>
  <si>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</si>
  <si>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</si>
  <si>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</si>
  <si>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</si>
  <si>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</si>
  <si>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</si>
  <si>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</si>
  <si>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</si>
  <si>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</si>
  <si>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</si>
  <si>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</si>
  <si>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</si>
  <si>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</si>
  <si>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</si>
  <si>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</si>
  <si>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</si>
  <si>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</si>
  <si>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</si>
  <si>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</si>
  <si>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</si>
  <si>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</si>
  <si>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</si>
  <si>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</si>
  <si>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</si>
  <si>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</si>
  <si>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</si>
  <si>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</si>
  <si>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</si>
  <si>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</si>
  <si>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</si>
  <si>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</si>
  <si>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</si>
  <si>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</si>
  <si>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</si>
  <si>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</si>
  <si>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</si>
  <si>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</si>
  <si>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</si>
  <si>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</si>
  <si>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</si>
  <si>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</si>
  <si>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</si>
  <si>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</si>
  <si>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</si>
  <si>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</si>
  <si>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</si>
  <si>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</si>
  <si>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</si>
  <si>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</si>
  <si>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</si>
  <si>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</si>
  <si>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</si>
  <si>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</si>
  <si>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</si>
  <si>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</si>
  <si>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</si>
  <si>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</si>
  <si>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</si>
  <si>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</si>
  <si>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</si>
  <si>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</si>
  <si>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</si>
  <si>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</si>
  <si>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</si>
  <si>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</si>
  <si>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</si>
  <si>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</si>
  <si>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</si>
  <si>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</si>
  <si>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</si>
  <si>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</si>
  <si>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</si>
  <si>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</si>
  <si>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</si>
  <si>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</si>
  <si>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</si>
  <si>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</si>
  <si>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</si>
  <si>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</si>
  <si>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</si>
  <si>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</si>
  <si>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</si>
  <si>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</si>
  <si>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</si>
  <si>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</si>
  <si>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</si>
  <si>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</si>
  <si>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</si>
  <si>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</si>
  <si>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</si>
  <si>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</si>
  <si>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</si>
  <si>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</si>
  <si>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</si>
  <si>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</si>
  <si>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</si>
  <si>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</si>
  <si>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</si>
  <si>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</si>
  <si>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</si>
  <si>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</si>
  <si>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</si>
  <si>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</si>
  <si>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</si>
  <si>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</si>
  <si>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</si>
  <si>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</si>
  <si>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</si>
  <si>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</si>
  <si>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</si>
  <si>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</si>
  <si>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</si>
  <si>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</si>
  <si>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</si>
  <si>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</si>
  <si>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</si>
  <si>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</si>
  <si>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</si>
  <si>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</si>
  <si>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</si>
  <si>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</si>
  <si>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</si>
  <si>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</si>
  <si>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</si>
  <si>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</si>
  <si>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</si>
  <si>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</si>
  <si>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</si>
  <si>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</si>
  <si>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</si>
  <si>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</si>
  <si>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</si>
  <si>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</si>
  <si>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</si>
  <si>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</si>
  <si>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</si>
  <si>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</si>
  <si>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</si>
  <si>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</si>
  <si>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</si>
  <si>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</si>
  <si>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</si>
  <si>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</si>
  <si>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</si>
  <si>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</si>
  <si>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</si>
  <si>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</si>
  <si>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</si>
  <si>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</si>
  <si>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</si>
  <si>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</si>
  <si>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</si>
  <si>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</si>
  <si>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</si>
  <si>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</si>
  <si>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</si>
  <si>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</si>
  <si>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</si>
  <si>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</si>
  <si>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</si>
  <si>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</si>
  <si>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</si>
  <si>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</si>
  <si>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</si>
  <si>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</si>
  <si>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</si>
  <si>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</si>
  <si>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</si>
  <si>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</si>
  <si>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</si>
  <si>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</si>
  <si>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</si>
  <si>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</si>
  <si>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</si>
  <si>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</si>
  <si>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</si>
  <si>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</si>
  <si>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</si>
  <si>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</si>
  <si>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</si>
  <si>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</si>
  <si>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</si>
  <si>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</si>
  <si>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</si>
  <si>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</si>
  <si>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</si>
  <si>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</si>
  <si>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</si>
  <si>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</si>
  <si>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</si>
  <si>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</si>
  <si>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</si>
  <si>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</si>
  <si>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</si>
  <si>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</si>
  <si>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</si>
  <si>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</si>
  <si>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</si>
  <si>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</si>
  <si>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</si>
  <si>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</si>
  <si>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</si>
  <si>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</si>
  <si>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</si>
  <si>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</si>
  <si>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</si>
  <si>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</si>
  <si>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</si>
  <si>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</si>
  <si>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</si>
  <si>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</si>
  <si>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</si>
  <si>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</si>
  <si>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</si>
  <si>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</si>
  <si>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</si>
  <si>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</si>
  <si>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</si>
  <si>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</si>
  <si>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</si>
  <si>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</si>
  <si>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</si>
  <si>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</si>
  <si>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</si>
  <si>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</si>
  <si>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</si>
  <si>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</si>
  <si>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</si>
  <si>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</si>
  <si>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</si>
  <si>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</si>
  <si>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</si>
  <si>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</si>
  <si>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</si>
  <si>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</si>
  <si>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</si>
  <si>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</si>
  <si>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</si>
  <si>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</si>
  <si>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</si>
  <si>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</si>
  <si>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</si>
  <si>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</si>
  <si>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</si>
  <si>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</si>
  <si>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</si>
  <si>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</si>
  <si>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</si>
  <si>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</si>
  <si>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</si>
  <si>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</si>
  <si>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</si>
  <si>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</si>
  <si>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</si>
  <si>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</si>
  <si>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</si>
  <si>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</si>
  <si>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</si>
  <si>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</si>
  <si>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</si>
  <si>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</si>
  <si>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</si>
  <si>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</si>
  <si>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</si>
  <si>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</si>
  <si>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</si>
  <si>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</si>
  <si>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</si>
  <si>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</si>
  <si>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</si>
  <si>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</si>
  <si>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</si>
  <si>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</si>
  <si>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</si>
  <si>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</si>
  <si>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</si>
  <si>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</si>
  <si>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</si>
  <si>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</si>
  <si>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</si>
  <si>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</si>
  <si>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</si>
  <si>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</si>
  <si>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</si>
  <si>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</si>
  <si>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</si>
  <si>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</si>
  <si>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</si>
  <si>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</si>
  <si>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</si>
  <si>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</si>
  <si>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</si>
  <si>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</si>
  <si>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</si>
  <si>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</si>
  <si>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</si>
  <si>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</si>
  <si>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</si>
  <si>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</si>
  <si>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</si>
  <si>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</si>
  <si>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</si>
  <si>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</si>
  <si>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</si>
  <si>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</si>
  <si>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</si>
  <si>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</si>
  <si>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</si>
  <si>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</si>
  <si>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</si>
  <si>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</si>
  <si>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</si>
  <si>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</si>
  <si>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</si>
  <si>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</si>
  <si>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</si>
  <si>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</si>
  <si>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</si>
  <si>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</si>
  <si>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</si>
  <si>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</si>
  <si>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</si>
  <si>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</si>
  <si>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</si>
  <si>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</si>
  <si>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</si>
  <si>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</si>
  <si>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</si>
  <si>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</si>
  <si>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</si>
  <si>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</si>
  <si>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</si>
  <si>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</si>
  <si>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</si>
  <si>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</si>
  <si>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</si>
  <si>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</si>
  <si>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</si>
  <si>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</si>
  <si>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</si>
  <si>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</si>
  <si>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</si>
  <si>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</si>
  <si>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</si>
  <si>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</si>
  <si>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</si>
  <si>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</si>
  <si>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</si>
  <si>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</si>
  <si>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</si>
  <si>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</si>
  <si>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</si>
  <si>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</si>
  <si>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</si>
  <si>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</si>
  <si>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</si>
  <si>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</si>
  <si>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</si>
  <si>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</si>
  <si>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</si>
  <si>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</si>
  <si>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</si>
  <si>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</si>
  <si>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</si>
  <si>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</si>
  <si>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</si>
  <si>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</si>
  <si>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</si>
  <si>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</si>
  <si>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</si>
  <si>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</si>
  <si>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</si>
  <si>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</si>
  <si>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</si>
  <si>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</si>
  <si>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</si>
  <si>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</si>
  <si>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</si>
  <si>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</si>
  <si>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</si>
  <si>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</si>
  <si>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</si>
  <si>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</si>
  <si>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</si>
  <si>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</si>
  <si>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</si>
  <si>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</si>
  <si>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</si>
  <si>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</si>
  <si>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</si>
  <si>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</si>
  <si>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</si>
  <si>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</si>
  <si>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</si>
  <si>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</si>
  <si>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</si>
  <si>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</si>
  <si>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</si>
  <si>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</si>
  <si>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</si>
  <si>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</si>
  <si>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</si>
  <si>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</si>
  <si>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</si>
  <si>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</si>
  <si>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</si>
  <si>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</si>
  <si>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</si>
  <si>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</si>
  <si>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</si>
  <si>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</si>
  <si>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</si>
  <si>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</si>
  <si>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</si>
  <si>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</si>
  <si>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</si>
  <si>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</si>
  <si>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</si>
  <si>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</si>
  <si>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</si>
  <si>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</si>
  <si>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</si>
  <si>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</si>
  <si>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</si>
  <si>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</si>
  <si>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</si>
  <si>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</si>
  <si>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</si>
  <si>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</si>
  <si>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</si>
  <si>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</si>
  <si>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</si>
  <si>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</si>
  <si>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</si>
  <si>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</si>
  <si>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</si>
  <si>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</si>
  <si>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</si>
  <si>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</si>
  <si>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</si>
  <si>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</si>
  <si>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</si>
  <si>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</si>
  <si>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</si>
  <si>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</si>
  <si>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</si>
  <si>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</si>
  <si>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</si>
  <si>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</si>
  <si>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</si>
  <si>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</si>
  <si>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</si>
  <si>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</si>
  <si>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</si>
  <si>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</si>
  <si>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</si>
  <si>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</si>
  <si>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</si>
  <si>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</si>
  <si>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</si>
  <si>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</si>
  <si>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</si>
  <si>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</si>
  <si>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</si>
  <si>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</si>
  <si>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</si>
  <si>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</si>
  <si>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</si>
  <si>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</si>
  <si>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</si>
  <si>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</si>
  <si>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</si>
  <si>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</si>
  <si>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</si>
  <si>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</si>
  <si>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</si>
  <si>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</si>
  <si>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</si>
  <si>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</si>
  <si>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</si>
  <si>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</si>
  <si>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</si>
  <si>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</si>
  <si>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</si>
  <si>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</si>
  <si>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</si>
  <si>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</si>
  <si>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</si>
  <si>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</si>
  <si>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</si>
  <si>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</si>
  <si>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</si>
  <si>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</si>
  <si>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</si>
  <si>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</si>
  <si>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</si>
  <si>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</si>
  <si>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</si>
  <si>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</si>
  <si>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</si>
  <si>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</si>
  <si>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</si>
  <si>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</si>
  <si>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</si>
  <si>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</si>
  <si>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</si>
  <si>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</si>
  <si>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</si>
  <si>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</si>
  <si>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</si>
  <si>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</si>
  <si>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</si>
  <si>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</si>
  <si>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</si>
  <si>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</si>
  <si>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</si>
  <si>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</si>
  <si>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</si>
  <si>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</si>
  <si>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</si>
  <si>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</si>
  <si>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</si>
  <si>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</si>
  <si>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</si>
  <si>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</si>
  <si>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</si>
  <si>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</si>
  <si>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</si>
  <si>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</si>
  <si>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</si>
  <si>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</si>
  <si>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</si>
  <si>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</si>
  <si>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</si>
  <si>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</si>
  <si>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</si>
  <si>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</si>
  <si>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</si>
  <si>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</si>
  <si>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</si>
  <si>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</si>
  <si>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</si>
  <si>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</si>
  <si>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</si>
  <si>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</si>
  <si>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</si>
  <si>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</si>
  <si>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</si>
  <si>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</si>
  <si>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</si>
  <si>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</si>
  <si>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</si>
  <si>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</si>
  <si>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</si>
  <si>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</si>
  <si>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</si>
  <si>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</si>
  <si>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</si>
  <si>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</si>
  <si>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</si>
  <si>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</si>
  <si>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</si>
  <si>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</si>
  <si>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</si>
  <si>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</si>
  <si>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</si>
  <si>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</si>
  <si>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</si>
  <si>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</si>
  <si>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</si>
  <si>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</si>
  <si>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</si>
  <si>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</si>
  <si>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</si>
  <si>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</si>
  <si>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</si>
  <si>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</si>
  <si>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</si>
  <si>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</si>
  <si>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</si>
  <si>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</si>
  <si>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</si>
  <si>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</si>
  <si>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</si>
  <si>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</si>
  <si>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</si>
  <si>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</si>
  <si>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</si>
  <si>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</si>
  <si>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</si>
  <si>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</si>
  <si>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</si>
  <si>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</si>
  <si>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</si>
  <si>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</si>
  <si>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</si>
  <si>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</si>
  <si>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</si>
  <si>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</si>
  <si>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</si>
  <si>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</si>
  <si>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</si>
  <si>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</si>
  <si>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</si>
  <si>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</si>
  <si>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</si>
  <si>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</si>
  <si>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</si>
  <si>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</si>
  <si>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</si>
  <si>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</si>
  <si>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</si>
  <si>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</si>
  <si>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</si>
  <si>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</si>
  <si>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</si>
  <si>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</si>
  <si>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</si>
  <si>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</si>
  <si>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</si>
  <si>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</si>
  <si>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</si>
  <si>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</si>
  <si>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</si>
  <si>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</si>
  <si>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</si>
  <si>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</si>
  <si>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</si>
  <si>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</si>
  <si>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</si>
  <si>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</si>
  <si>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</si>
  <si>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</si>
  <si>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</si>
  <si>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</si>
  <si>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</si>
  <si>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</si>
  <si>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</si>
  <si>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</si>
  <si>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</si>
  <si>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</si>
  <si>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</si>
  <si>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</si>
  <si>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</si>
  <si>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</si>
  <si>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</si>
  <si>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</si>
  <si>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</si>
  <si>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</si>
  <si>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</si>
  <si>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</si>
  <si>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</si>
  <si>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</si>
  <si>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</si>
  <si>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</si>
  <si>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</si>
  <si>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</si>
  <si>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</si>
  <si>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</si>
  <si>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</si>
  <si>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</si>
  <si>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</si>
  <si>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</si>
  <si>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</si>
  <si>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</si>
  <si>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</si>
  <si>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</si>
  <si>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</si>
  <si>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</si>
  <si>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</si>
  <si>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</si>
  <si>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</si>
  <si>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</si>
  <si>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</si>
  <si>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</si>
  <si>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</si>
  <si>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</si>
  <si>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</si>
  <si>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</si>
  <si>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</si>
  <si>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</si>
  <si>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</si>
  <si>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</si>
  <si>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</si>
  <si>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</si>
  <si>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</si>
  <si>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</si>
  <si>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</si>
  <si>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</si>
  <si>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</si>
  <si>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</si>
  <si>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</si>
  <si>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</si>
  <si>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</si>
  <si>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</si>
  <si>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</si>
  <si>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</si>
  <si>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</si>
  <si>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</si>
  <si>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</si>
  <si>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</si>
  <si>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</si>
  <si>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</si>
  <si>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</si>
  <si>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</si>
  <si>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</si>
  <si>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</si>
  <si>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</si>
  <si>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</si>
  <si>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</si>
  <si>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</si>
  <si>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</si>
  <si>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</si>
  <si>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</si>
  <si>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</si>
  <si>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</si>
  <si>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</si>
  <si>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</si>
  <si>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</si>
  <si>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</si>
  <si>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</si>
  <si>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</si>
  <si>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</si>
  <si>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</si>
  <si>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</si>
  <si>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</si>
  <si>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</si>
  <si>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</si>
  <si>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</si>
  <si>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</si>
  <si>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</si>
  <si>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</si>
  <si>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</si>
  <si>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</si>
  <si>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</si>
  <si>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</si>
  <si>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</si>
  <si>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</si>
  <si>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</si>
  <si>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</si>
  <si>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</si>
  <si>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</si>
  <si>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</si>
  <si>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</si>
  <si>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</si>
  <si>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</si>
  <si>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</si>
  <si>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</si>
  <si>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</si>
  <si>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</si>
  <si>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</si>
  <si>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</si>
  <si>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</si>
  <si>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</si>
  <si>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</si>
  <si>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</si>
  <si>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</si>
  <si>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</si>
  <si>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</si>
  <si>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</si>
  <si>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</si>
  <si>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</si>
  <si>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</si>
  <si>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</si>
  <si>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</si>
  <si>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</si>
  <si>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</si>
  <si>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</si>
  <si>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</si>
  <si>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</si>
  <si>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</si>
  <si>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</si>
  <si>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</si>
  <si>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</si>
  <si>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</si>
  <si>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</si>
  <si>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</si>
  <si>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</si>
  <si>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</si>
  <si>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</si>
  <si>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</si>
  <si>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</si>
  <si>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</si>
  <si>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</si>
  <si>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</si>
  <si>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</si>
  <si>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</si>
  <si>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</si>
  <si>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</si>
  <si>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</si>
  <si>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</si>
  <si>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</si>
  <si>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</si>
  <si>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</si>
  <si>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</si>
  <si>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</si>
  <si>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</si>
  <si>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</si>
  <si>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</si>
  <si>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</si>
  <si>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</si>
  <si>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</si>
  <si>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</si>
  <si>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</si>
  <si>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</si>
  <si>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</si>
  <si>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</si>
  <si>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</si>
  <si>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</si>
  <si>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</si>
  <si>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</si>
  <si>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</si>
  <si>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</si>
  <si>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</si>
  <si>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</si>
  <si>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</si>
  <si>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</si>
  <si>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</si>
  <si>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</si>
  <si>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</si>
  <si>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</si>
  <si>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</si>
  <si>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</si>
  <si>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</si>
  <si>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</si>
  <si>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</si>
  <si>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</si>
  <si>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</si>
  <si>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</si>
  <si>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</si>
  <si>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</si>
  <si>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</si>
  <si>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</si>
  <si>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</si>
  <si>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</si>
  <si>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</si>
  <si>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</si>
  <si>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</si>
  <si>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</si>
  <si>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</si>
  <si>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</si>
  <si>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</si>
  <si>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</si>
  <si>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</si>
  <si>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</si>
  <si>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</si>
  <si>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</si>
  <si>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</si>
  <si>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</si>
  <si>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</si>
  <si>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</si>
  <si>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</si>
  <si>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</si>
  <si>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</si>
  <si>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</si>
  <si>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</si>
  <si>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</si>
  <si>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</si>
  <si>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</si>
  <si>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</si>
  <si>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</si>
  <si>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</si>
  <si>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</si>
  <si>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</si>
  <si>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</si>
  <si>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</si>
  <si>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</si>
  <si>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</si>
  <si>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</si>
  <si>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</si>
  <si>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</si>
  <si>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</si>
  <si>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</si>
  <si>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</si>
  <si>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</si>
  <si>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</si>
  <si>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</si>
  <si>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</si>
  <si>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</si>
  <si>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</si>
  <si>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</si>
  <si>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</si>
  <si>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</si>
  <si>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</si>
  <si>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</si>
  <si>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</si>
  <si>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</si>
  <si>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</si>
  <si>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</si>
  <si>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</si>
  <si>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</si>
  <si>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</si>
  <si>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</si>
  <si>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</si>
  <si>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</si>
  <si>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</si>
  <si>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</si>
  <si>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</si>
  <si>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</si>
  <si>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</si>
  <si>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</si>
  <si>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</si>
  <si>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</si>
  <si>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</si>
  <si>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</si>
  <si>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</si>
  <si>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</si>
  <si>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</si>
  <si>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</si>
  <si>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</si>
  <si>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</si>
  <si>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</si>
  <si>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</si>
  <si>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</si>
  <si>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</si>
  <si>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</si>
  <si>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</si>
  <si>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</si>
  <si>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</si>
  <si>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</si>
  <si>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</si>
  <si>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</si>
  <si>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</si>
  <si>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</si>
  <si>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</si>
  <si>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</si>
  <si>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</si>
  <si>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</si>
  <si>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</si>
  <si>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</si>
  <si>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</si>
  <si>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</si>
  <si>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</si>
  <si>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</si>
  <si>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</si>
  <si>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</si>
  <si>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</si>
  <si>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</si>
  <si>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</si>
  <si>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</si>
  <si>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</si>
  <si>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</si>
  <si>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</si>
  <si>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</si>
  <si>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</si>
  <si>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</si>
  <si>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</si>
  <si>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</si>
  <si>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</si>
  <si>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</si>
  <si>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</si>
  <si>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</si>
  <si>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</si>
  <si>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</si>
  <si>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</si>
  <si>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</si>
  <si>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</si>
  <si>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</si>
  <si>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</si>
  <si>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</si>
  <si>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</si>
  <si>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</si>
  <si>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</si>
  <si>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</si>
  <si>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</si>
  <si>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</si>
  <si>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</si>
  <si>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</si>
  <si>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</si>
  <si>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</si>
  <si>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</si>
  <si>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</si>
  <si>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</si>
  <si>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</si>
  <si>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</si>
  <si>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</si>
  <si>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</si>
  <si>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</si>
  <si>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</si>
  <si>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</si>
  <si>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</si>
  <si>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</si>
  <si>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</si>
  <si>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</si>
  <si>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</si>
  <si>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</si>
  <si>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</si>
  <si>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</si>
  <si>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</si>
  <si>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</si>
  <si>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</si>
  <si>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</si>
  <si>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</si>
  <si>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</si>
  <si>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</si>
  <si>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</si>
  <si>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</si>
  <si>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</si>
  <si>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</si>
  <si>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</si>
  <si>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</si>
  <si>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</si>
  <si>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</si>
  <si>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</si>
  <si>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</si>
  <si>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</si>
  <si>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</si>
  <si>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</si>
  <si>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</si>
  <si>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</si>
  <si>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</si>
  <si>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</si>
  <si>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</si>
  <si>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</si>
  <si>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</si>
  <si>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</si>
  <si>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</si>
  <si>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</si>
  <si>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</si>
  <si>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</si>
  <si>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</si>
  <si>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</si>
  <si>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</si>
  <si>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</si>
  <si>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</si>
  <si>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</si>
  <si>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</si>
  <si>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</si>
  <si>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</si>
  <si>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</si>
  <si>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</si>
  <si>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</si>
  <si>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</si>
  <si>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</si>
  <si>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</si>
  <si>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</si>
  <si>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</si>
  <si>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</si>
  <si>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</si>
  <si>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</si>
  <si>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</si>
  <si>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</si>
  <si>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</si>
  <si>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</si>
  <si>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</si>
  <si>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</si>
  <si>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</si>
  <si>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</si>
  <si>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</si>
  <si>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</si>
  <si>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</si>
  <si>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</si>
  <si>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</si>
  <si>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</si>
  <si>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</si>
  <si>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</si>
  <si>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</si>
  <si>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</si>
  <si>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</si>
  <si>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</si>
  <si>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</si>
  <si>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</si>
  <si>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</si>
  <si>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</si>
  <si>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</si>
  <si>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</si>
  <si>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</si>
  <si>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</si>
  <si>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</si>
  <si>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</si>
  <si>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</si>
  <si>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</si>
  <si>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</si>
  <si>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</si>
  <si>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</si>
  <si>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</si>
  <si>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</si>
  <si>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</si>
  <si>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</si>
  <si>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</si>
  <si>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</si>
  <si>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</si>
  <si>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</si>
  <si>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</si>
  <si>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</si>
  <si>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</si>
  <si>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</si>
  <si>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</si>
  <si>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</si>
  <si>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</si>
  <si>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</si>
  <si>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</si>
  <si>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</si>
  <si>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</si>
  <si>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</si>
  <si>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</si>
  <si>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</si>
  <si>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</si>
  <si>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</si>
  <si>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</si>
  <si>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</si>
  <si>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</si>
  <si>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</si>
  <si>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</si>
  <si>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</si>
  <si>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</si>
  <si>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</si>
  <si>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</si>
  <si>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</si>
  <si>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</si>
  <si>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</si>
  <si>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</si>
  <si>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</si>
  <si>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</si>
  <si>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</si>
  <si>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</si>
  <si>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</si>
  <si>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</si>
  <si>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</si>
  <si>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</si>
  <si>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</si>
  <si>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</si>
  <si>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</si>
  <si>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</si>
  <si>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</si>
  <si>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</si>
  <si>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</si>
  <si>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</si>
  <si>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</si>
  <si>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</si>
  <si>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</si>
  <si>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</si>
  <si>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</si>
  <si>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</si>
  <si>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</si>
  <si>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</si>
  <si>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</si>
  <si>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</si>
  <si>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</si>
  <si>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</si>
  <si>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</si>
  <si>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</si>
  <si>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</si>
  <si>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</si>
  <si>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</si>
  <si>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</si>
  <si>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</si>
  <si>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</si>
  <si>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</si>
  <si>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</si>
  <si>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</si>
  <si>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</si>
  <si>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</si>
  <si>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</si>
  <si>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</si>
  <si>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</si>
  <si>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</si>
  <si>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</si>
  <si>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</si>
  <si>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</si>
  <si>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</si>
  <si>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</si>
  <si>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</si>
  <si>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</si>
  <si>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</si>
  <si>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</si>
  <si>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</si>
  <si>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</si>
  <si>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</si>
  <si>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</si>
  <si>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</si>
  <si>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</si>
  <si>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</si>
  <si>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</si>
  <si>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</si>
  <si>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</si>
  <si>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</si>
  <si>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</si>
  <si>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</si>
  <si>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</si>
  <si>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</si>
  <si>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</si>
  <si>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</si>
  <si>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</si>
  <si>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</si>
  <si>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</si>
  <si>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</si>
  <si>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</si>
  <si>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</si>
  <si>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</si>
  <si>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</si>
  <si>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</si>
  <si>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</si>
  <si>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</si>
  <si>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</si>
  <si>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</si>
  <si>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</si>
  <si>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</si>
  <si>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</si>
  <si>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</si>
  <si>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</si>
  <si>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</si>
  <si>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</si>
  <si>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</si>
  <si>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</si>
  <si>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</si>
  <si>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</si>
  <si>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</si>
  <si>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</si>
  <si>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</si>
  <si>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</si>
  <si>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</si>
  <si>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</si>
  <si>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</si>
  <si>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</si>
  <si>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</si>
  <si>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</si>
  <si>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</si>
  <si>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</si>
  <si>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</si>
  <si>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</si>
  <si>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</si>
  <si>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</si>
  <si>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</si>
  <si>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</si>
  <si>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</si>
  <si>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</si>
  <si>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</si>
  <si>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</si>
  <si>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</si>
  <si>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</si>
  <si>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</si>
  <si>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</si>
  <si>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</si>
  <si>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</si>
  <si>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</si>
  <si>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</si>
  <si>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</si>
  <si>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</si>
  <si>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</si>
  <si>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</si>
  <si>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</si>
  <si>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</si>
  <si>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</si>
  <si>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</si>
  <si>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</si>
  <si>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</si>
  <si>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</si>
  <si>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</si>
  <si>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</si>
  <si>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</si>
  <si>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</si>
  <si>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</si>
  <si>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</si>
  <si>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</si>
  <si>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</si>
  <si>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</si>
  <si>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</si>
  <si>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</si>
  <si>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</si>
  <si>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</si>
  <si>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</si>
  <si>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</si>
  <si>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</si>
  <si>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</si>
  <si>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</si>
  <si>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</si>
  <si>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</si>
  <si>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</si>
  <si>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</si>
  <si>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</si>
  <si>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</si>
  <si>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</si>
  <si>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</si>
  <si>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</si>
  <si>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</si>
  <si>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</si>
  <si>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</si>
  <si>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</si>
  <si>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</si>
  <si>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</si>
  <si>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</si>
  <si>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</si>
  <si>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</si>
  <si>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</si>
  <si>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</si>
  <si>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</si>
  <si>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</si>
  <si>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</si>
  <si>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</si>
  <si>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</si>
  <si>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</si>
  <si>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</si>
  <si>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</si>
  <si>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</si>
  <si>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</si>
  <si>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</si>
  <si>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</si>
  <si>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</si>
  <si>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</si>
  <si>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</si>
  <si>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</si>
  <si>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</si>
  <si>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</si>
  <si>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</si>
  <si>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</si>
  <si>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</si>
  <si>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</si>
  <si>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</si>
  <si>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</si>
  <si>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</si>
  <si>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</si>
  <si>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</si>
  <si>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</si>
  <si>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</si>
  <si>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</si>
  <si>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</si>
  <si>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</si>
  <si>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</si>
  <si>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</si>
  <si>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</si>
  <si>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</si>
  <si>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</si>
  <si>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</si>
  <si>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</si>
  <si>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</si>
  <si>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</si>
  <si>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</si>
  <si>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</si>
  <si>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</si>
  <si>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</si>
  <si>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</si>
  <si>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</si>
  <si>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</si>
  <si>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</si>
  <si>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</si>
  <si>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</si>
  <si>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</si>
  <si>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</si>
  <si>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</si>
  <si>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</si>
  <si>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</si>
  <si>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</si>
  <si>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</si>
  <si>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</si>
  <si>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</si>
  <si>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</si>
  <si>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</si>
  <si>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</si>
  <si>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</si>
  <si>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</si>
  <si>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</si>
  <si>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</si>
  <si>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</si>
  <si>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</si>
  <si>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</si>
  <si>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</si>
  <si>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</si>
  <si>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</si>
  <si>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</si>
  <si>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</si>
  <si>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</si>
  <si>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</si>
  <si>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</si>
  <si>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</si>
  <si>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</si>
  <si>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</si>
  <si>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</si>
  <si>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</si>
  <si>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</si>
  <si>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</si>
  <si>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</si>
  <si>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</si>
  <si>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</si>
  <si>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</si>
  <si>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</si>
  <si>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</si>
  <si>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</si>
  <si>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</si>
  <si>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</si>
  <si>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</si>
  <si>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</si>
  <si>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</si>
  <si>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</si>
  <si>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</si>
  <si>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</si>
  <si>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</si>
  <si>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</si>
  <si>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</si>
  <si>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</si>
  <si>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</si>
  <si>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</si>
  <si>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</si>
  <si>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</si>
  <si>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</si>
  <si>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</si>
  <si>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</si>
  <si>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</si>
  <si>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</si>
  <si>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</si>
  <si>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</si>
  <si>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</si>
  <si>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</si>
  <si>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</si>
  <si>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</si>
  <si>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</si>
  <si>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</si>
  <si>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</si>
  <si>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</si>
  <si>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</si>
  <si>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</si>
  <si>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</si>
  <si>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</si>
  <si>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</si>
  <si>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</si>
  <si>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</si>
  <si>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</si>
  <si>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</si>
  <si>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</si>
  <si>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</si>
  <si>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</si>
  <si>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</si>
  <si>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</si>
  <si>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</si>
  <si>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</si>
  <si>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</si>
  <si>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</si>
  <si>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</si>
  <si>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</si>
  <si>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</si>
  <si>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</si>
  <si>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</si>
  <si>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</si>
  <si>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</si>
  <si>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</si>
  <si>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</si>
  <si>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</si>
  <si>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</si>
  <si>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</si>
  <si>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</si>
  <si>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</si>
  <si>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</si>
  <si>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</si>
  <si>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</si>
  <si>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</si>
  <si>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</si>
  <si>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</si>
  <si>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</si>
  <si>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</si>
  <si>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</si>
  <si>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</si>
  <si>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</si>
  <si>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</si>
  <si>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</si>
  <si>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</si>
  <si>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</si>
  <si>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</si>
  <si>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</si>
  <si>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</si>
  <si>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</si>
  <si>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</si>
  <si>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</si>
  <si>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</si>
  <si>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</si>
  <si>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</si>
  <si>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</si>
  <si>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</si>
  <si>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</si>
  <si>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</si>
  <si>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</si>
  <si>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</si>
  <si>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</si>
  <si>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</si>
  <si>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</si>
  <si>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</si>
  <si>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</si>
  <si>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</si>
  <si>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</si>
  <si>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</si>
  <si>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</si>
  <si>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</si>
  <si>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</si>
  <si>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</si>
  <si>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</si>
  <si>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</si>
  <si>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</si>
  <si>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</si>
  <si>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</si>
  <si>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</si>
  <si>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</si>
  <si>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</si>
  <si>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</si>
  <si>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</si>
  <si>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</si>
  <si>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</si>
  <si>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</si>
  <si>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</si>
  <si>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</si>
  <si>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</si>
  <si>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</si>
  <si>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</si>
  <si>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</si>
  <si>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</si>
  <si>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</si>
  <si>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</si>
  <si>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</si>
  <si>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</si>
  <si>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</si>
  <si>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</si>
  <si>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</si>
  <si>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</si>
  <si>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</si>
  <si>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</si>
  <si>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</si>
  <si>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</si>
  <si>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</si>
  <si>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</si>
  <si>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</si>
  <si>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</si>
  <si>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</si>
  <si>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</si>
  <si>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</si>
  <si>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</si>
  <si>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</si>
  <si>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</si>
  <si>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</si>
  <si>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</si>
  <si>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</si>
  <si>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</si>
  <si>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</si>
  <si>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</si>
  <si>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</si>
  <si>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</si>
  <si>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</si>
  <si>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</si>
  <si>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</si>
  <si>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</si>
  <si>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</si>
  <si>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</si>
  <si>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</si>
  <si>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</si>
  <si>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</si>
  <si>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</si>
  <si>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</si>
  <si>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</si>
  <si>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</si>
  <si>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</si>
  <si>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</si>
  <si>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</si>
  <si>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</si>
  <si>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</si>
  <si>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</si>
  <si>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</si>
  <si>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</si>
  <si>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</si>
  <si>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</si>
  <si>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</si>
  <si>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</si>
  <si>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</si>
  <si>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</si>
  <si>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</si>
  <si>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</si>
  <si>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</si>
  <si>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</si>
  <si>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</si>
  <si>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</si>
  <si>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</si>
  <si>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</si>
  <si>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</si>
  <si>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</si>
  <si>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</si>
  <si>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</si>
  <si>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</si>
  <si>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</si>
  <si>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</si>
  <si>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</si>
  <si>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</si>
  <si>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</si>
  <si>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</si>
  <si>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</si>
  <si>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</si>
  <si>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</si>
  <si>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</si>
  <si>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</si>
  <si>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</si>
  <si>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</si>
  <si>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</si>
  <si>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</si>
  <si>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</si>
  <si>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</si>
  <si>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</si>
  <si>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</si>
  <si>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</si>
  <si>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</si>
  <si>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</si>
  <si>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</si>
  <si>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</si>
  <si>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</si>
  <si>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</si>
  <si>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</si>
  <si>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</si>
  <si>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</si>
  <si>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</si>
  <si>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</si>
  <si>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</si>
  <si>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</si>
  <si>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</si>
  <si>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</si>
  <si>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</si>
  <si>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</si>
  <si>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</si>
  <si>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</si>
  <si>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</si>
  <si>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</si>
  <si>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</si>
  <si>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</si>
  <si>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</si>
  <si>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</si>
  <si>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</si>
  <si>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</si>
  <si>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</si>
  <si>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</si>
  <si>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</si>
  <si>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</si>
  <si>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</si>
  <si>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</si>
  <si>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</si>
  <si>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</si>
  <si>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</si>
  <si>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</si>
  <si>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</si>
  <si>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</si>
  <si>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</si>
  <si>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</si>
  <si>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</si>
  <si>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</si>
  <si>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</si>
  <si>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</si>
  <si>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</si>
  <si>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</si>
  <si>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</si>
  <si>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</si>
  <si>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</si>
  <si>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</si>
  <si>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</si>
  <si>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</si>
  <si>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</si>
  <si>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</si>
  <si>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</si>
  <si>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</si>
  <si>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</si>
  <si>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</si>
  <si>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</si>
  <si>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</si>
  <si>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</si>
  <si>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</si>
  <si>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</si>
  <si>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</si>
  <si>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</si>
  <si>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</si>
  <si>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</si>
  <si>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</si>
  <si>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</si>
  <si>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</si>
  <si>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</si>
  <si>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</si>
  <si>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</si>
  <si>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</si>
  <si>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</si>
  <si>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</si>
  <si>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</si>
  <si>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</si>
  <si>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</si>
  <si>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</si>
  <si>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</si>
  <si>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</si>
  <si>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</si>
  <si>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</si>
  <si>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</si>
  <si>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</si>
  <si>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</si>
  <si>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</si>
  <si>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</si>
  <si>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</si>
  <si>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</si>
  <si>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</si>
  <si>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</si>
  <si>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</si>
  <si>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</si>
  <si>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</si>
  <si>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</si>
  <si>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</si>
  <si>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</si>
  <si>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</si>
  <si>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</si>
  <si>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</si>
  <si>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</si>
  <si>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</si>
  <si>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</si>
  <si>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</si>
  <si>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</si>
  <si>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</si>
  <si>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</si>
  <si>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</si>
  <si>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</si>
  <si>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</si>
  <si>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</si>
  <si>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</si>
  <si>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</si>
  <si>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</si>
  <si>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</si>
  <si>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</si>
  <si>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</si>
  <si>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</si>
  <si>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</si>
  <si>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</si>
  <si>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</si>
  <si>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</si>
  <si>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</si>
  <si>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</si>
  <si>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</si>
  <si>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</si>
  <si>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</si>
  <si>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</si>
  <si>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</si>
  <si>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</si>
  <si>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</si>
  <si>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</si>
  <si>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</si>
  <si>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</si>
  <si>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</si>
  <si>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</si>
  <si>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</si>
  <si>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</si>
  <si>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</si>
  <si>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</si>
  <si>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</si>
  <si>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</si>
  <si>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</si>
  <si>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</si>
  <si>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</si>
  <si>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</si>
  <si>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</si>
  <si>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</si>
  <si>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</si>
  <si>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</si>
  <si>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</si>
  <si>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</si>
  <si>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</si>
  <si>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</si>
  <si>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</si>
  <si>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</si>
  <si>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</si>
  <si>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</si>
  <si>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</si>
  <si>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</si>
  <si>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</si>
  <si>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</si>
  <si>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</si>
  <si>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</si>
  <si>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</si>
  <si>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</si>
  <si>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</si>
  <si>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</si>
  <si>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</si>
  <si>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</si>
  <si>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</si>
  <si>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</si>
  <si>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</si>
  <si>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</si>
  <si>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</si>
  <si>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</si>
  <si>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</si>
  <si>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</si>
  <si>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</si>
  <si>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</si>
  <si>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</si>
  <si>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</si>
  <si>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</si>
  <si>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</si>
  <si>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</si>
  <si>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</si>
  <si>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</si>
  <si>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</si>
  <si>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</si>
  <si>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</si>
  <si>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</si>
  <si>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</si>
  <si>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</si>
  <si>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</si>
  <si>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</si>
  <si>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</si>
  <si>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</si>
  <si>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</si>
  <si>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</si>
  <si>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</si>
  <si>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</si>
  <si>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</si>
  <si>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</si>
  <si>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</si>
  <si>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</si>
  <si>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</si>
  <si>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</si>
  <si>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</si>
  <si>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</si>
  <si>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</si>
  <si>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</si>
  <si>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</si>
  <si>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</si>
  <si>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</si>
  <si>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</si>
  <si>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</si>
  <si>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</si>
  <si>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</si>
  <si>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</si>
  <si>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</si>
  <si>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</si>
  <si>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</si>
  <si>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</si>
  <si>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</si>
  <si>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</si>
  <si>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</si>
  <si>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</si>
  <si>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</si>
  <si>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</si>
  <si>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</si>
  <si>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</si>
  <si>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</si>
  <si>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</si>
  <si>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</si>
  <si>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</si>
  <si>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</si>
  <si>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</si>
  <si>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</si>
  <si>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</si>
  <si>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</si>
  <si>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</si>
  <si>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</si>
  <si>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</si>
  <si>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</si>
  <si>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</si>
  <si>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</si>
  <si>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</si>
  <si>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</si>
  <si>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</si>
  <si>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</si>
  <si>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</si>
  <si>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</si>
  <si>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</si>
  <si>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</si>
  <si>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</si>
  <si>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</si>
  <si>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</si>
  <si>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</si>
  <si>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</si>
  <si>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</si>
  <si>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</si>
  <si>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</si>
  <si>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</si>
  <si>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</si>
  <si>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</si>
  <si>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</si>
  <si>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</si>
  <si>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</si>
  <si>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</si>
  <si>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</si>
  <si>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</si>
  <si>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</si>
  <si>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</si>
  <si>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</si>
  <si>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</si>
  <si>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</si>
  <si>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</si>
  <si>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</si>
  <si>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</si>
  <si>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</si>
  <si>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</si>
  <si>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</si>
  <si>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</si>
  <si>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</si>
  <si>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</si>
  <si>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</si>
  <si>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</si>
  <si>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</si>
  <si>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</si>
  <si>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</si>
  <si>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</si>
  <si>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</si>
  <si>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</si>
  <si>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</si>
  <si>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</si>
  <si>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</si>
  <si>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</si>
  <si>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</si>
  <si>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</si>
  <si>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</si>
  <si>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</si>
  <si>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</si>
  <si>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</si>
  <si>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</si>
  <si>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</si>
  <si>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</si>
  <si>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</si>
  <si>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</si>
  <si>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</si>
  <si>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</si>
  <si>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</si>
  <si>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</si>
  <si>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</si>
  <si>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</si>
  <si>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</si>
  <si>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</si>
  <si>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</si>
  <si>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</si>
  <si>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</si>
  <si>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</si>
  <si>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</si>
  <si>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</si>
  <si>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</si>
  <si>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</si>
  <si>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</si>
  <si>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</si>
  <si>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</si>
  <si>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</si>
  <si>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</si>
  <si>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</si>
  <si>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</si>
  <si>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</si>
  <si>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</si>
  <si>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</si>
  <si>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</si>
  <si>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</si>
  <si>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</si>
  <si>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</si>
  <si>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</si>
  <si>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</si>
  <si>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</si>
  <si>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</si>
  <si>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</si>
  <si>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</si>
  <si>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</si>
  <si>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</si>
  <si>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</si>
  <si>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</si>
  <si>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</si>
  <si>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</si>
  <si>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</si>
  <si>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</si>
  <si>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</si>
  <si>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</si>
  <si>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</si>
  <si>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</si>
  <si>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</si>
  <si>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</si>
  <si>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</si>
  <si>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</si>
  <si>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</si>
  <si>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</si>
  <si>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</si>
  <si>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</si>
  <si>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</si>
  <si>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</si>
  <si>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</si>
  <si>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</si>
  <si>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</si>
  <si>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</si>
  <si>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</si>
  <si>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</si>
  <si>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</si>
  <si>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</si>
  <si>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</si>
  <si>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</si>
  <si>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</si>
  <si>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</si>
  <si>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</si>
  <si>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</si>
  <si>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</si>
  <si>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</si>
  <si>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</si>
  <si>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</si>
  <si>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</si>
  <si>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</si>
  <si>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</si>
  <si>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</si>
  <si>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</si>
  <si>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</si>
  <si>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</si>
  <si>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</si>
  <si>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</si>
  <si>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</si>
  <si>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</si>
  <si>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</si>
  <si>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</si>
  <si>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</si>
  <si>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</si>
  <si>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</si>
  <si>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</si>
  <si>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</si>
  <si>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</si>
  <si>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</si>
  <si>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</si>
  <si>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</si>
  <si>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</si>
  <si>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</si>
  <si>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</si>
  <si>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</si>
  <si>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</si>
  <si>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</si>
  <si>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</si>
  <si>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</si>
  <si>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</si>
  <si>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</si>
  <si>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</si>
  <si>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</si>
  <si>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</si>
  <si>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</si>
  <si>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</si>
  <si>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</si>
  <si>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</si>
  <si>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</si>
  <si>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</si>
  <si>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</si>
  <si>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</si>
  <si>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</si>
  <si>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</si>
  <si>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</si>
  <si>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</si>
  <si>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</si>
  <si>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</si>
  <si>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</si>
  <si>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</si>
  <si>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</si>
  <si>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</si>
  <si>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</si>
  <si>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</si>
  <si>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</si>
  <si>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</si>
  <si>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</si>
  <si>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</si>
  <si>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</si>
  <si>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</si>
  <si>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</si>
  <si>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</si>
  <si>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</si>
  <si>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</si>
  <si>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</si>
  <si>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</si>
  <si>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</si>
  <si>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</si>
  <si>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</si>
  <si>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</si>
  <si>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</si>
  <si>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</si>
  <si>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</si>
  <si>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</si>
  <si>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</si>
  <si>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</si>
  <si>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</si>
  <si>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</si>
  <si>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</si>
  <si>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</si>
  <si>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</si>
  <si>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</si>
  <si>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</si>
  <si>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</si>
  <si>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</si>
  <si>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</si>
  <si>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</si>
  <si>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</si>
  <si>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</si>
  <si>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</si>
  <si>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</si>
  <si>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</si>
  <si>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</si>
  <si>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</si>
  <si>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</si>
  <si>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</si>
  <si>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</si>
  <si>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</si>
  <si>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</si>
  <si>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</si>
  <si>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</si>
  <si>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</si>
  <si>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</si>
  <si>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</si>
  <si>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</si>
  <si>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</si>
  <si>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</si>
  <si>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</si>
  <si>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</si>
  <si>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</si>
  <si>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</si>
  <si>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</si>
  <si>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</si>
  <si>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</si>
  <si>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</si>
  <si>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</si>
  <si>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</si>
  <si>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</si>
  <si>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</si>
  <si>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</si>
  <si>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</si>
  <si>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</si>
  <si>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</si>
  <si>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</si>
  <si>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</si>
  <si>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</si>
  <si>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</si>
  <si>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</si>
  <si>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</si>
  <si>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</si>
  <si>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</si>
  <si>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</si>
  <si>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</si>
  <si>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</si>
  <si>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</si>
  <si>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</si>
  <si>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</si>
  <si>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</si>
  <si>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</si>
  <si>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</si>
  <si>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</si>
  <si>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</si>
  <si>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</si>
  <si>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</si>
  <si>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</si>
  <si>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</si>
  <si>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</si>
  <si>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</si>
  <si>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</si>
  <si>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</si>
  <si>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</si>
  <si>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</si>
  <si>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</si>
  <si>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</si>
  <si>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</si>
  <si>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</si>
  <si>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</si>
  <si>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</si>
  <si>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</si>
  <si>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</si>
  <si>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</si>
  <si>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</si>
  <si>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</si>
  <si>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</si>
  <si>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</si>
  <si>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</si>
  <si>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</si>
  <si>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</si>
  <si>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</si>
  <si>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</si>
  <si>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</si>
  <si>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</si>
  <si>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</si>
  <si>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</si>
  <si>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</si>
  <si>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</si>
  <si>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</si>
  <si>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</si>
  <si>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</si>
  <si>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</si>
  <si>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</si>
  <si>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</si>
  <si>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</si>
  <si>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</si>
  <si>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</si>
  <si>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</si>
  <si>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</si>
  <si>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</si>
  <si>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</si>
  <si>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</si>
  <si>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</si>
  <si>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</si>
  <si>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</si>
  <si>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</si>
  <si>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</si>
  <si>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</si>
  <si>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</si>
  <si>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</si>
  <si>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</si>
  <si>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</si>
  <si>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</si>
  <si>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</si>
  <si>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</si>
  <si>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</si>
  <si>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</si>
  <si>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</si>
  <si>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</si>
  <si>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</si>
  <si>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</si>
  <si>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</si>
  <si>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</si>
  <si>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</si>
  <si>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</si>
  <si>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</si>
  <si>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</si>
  <si>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</si>
  <si>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</si>
  <si>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</si>
  <si>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</si>
  <si>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</si>
  <si>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</si>
  <si>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</si>
  <si>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</si>
  <si>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</si>
  <si>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</si>
  <si>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</si>
  <si>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</si>
  <si>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</si>
  <si>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</si>
  <si>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</si>
  <si>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</si>
  <si>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</si>
  <si>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</si>
  <si>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</si>
  <si>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</si>
  <si>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</si>
  <si>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</si>
  <si>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</si>
  <si>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</si>
  <si>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</si>
  <si>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</si>
  <si>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</si>
  <si>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</si>
  <si>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</si>
  <si>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</si>
  <si>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</si>
  <si>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</si>
  <si>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</si>
  <si>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</si>
  <si>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</si>
  <si>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</si>
  <si>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</si>
  <si>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</si>
  <si>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</si>
  <si>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</si>
  <si>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</si>
  <si>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</si>
  <si>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</si>
  <si>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</si>
  <si>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</si>
  <si>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</si>
  <si>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</si>
  <si>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</si>
  <si>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</si>
  <si>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</si>
  <si>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</si>
  <si>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</si>
  <si>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</si>
  <si>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</si>
  <si>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</si>
  <si>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</si>
  <si>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</si>
  <si>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</si>
  <si>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</si>
  <si>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</si>
  <si>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</si>
  <si>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</si>
  <si>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</si>
  <si>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</si>
  <si>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</si>
  <si>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</si>
  <si>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</si>
  <si>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</si>
  <si>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</si>
  <si>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</si>
  <si>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</si>
  <si>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</si>
  <si>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</si>
  <si>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</si>
  <si>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</si>
  <si>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</si>
  <si>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</si>
  <si>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</si>
  <si>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</si>
  <si>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</si>
  <si>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</si>
  <si>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</si>
  <si>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</si>
  <si>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</si>
  <si>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</si>
  <si>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</si>
  <si>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</si>
  <si>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</si>
  <si>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</si>
  <si>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</si>
  <si>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</si>
  <si>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</si>
  <si>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</si>
  <si>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</si>
  <si>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</si>
  <si>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</si>
  <si>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</si>
  <si>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</si>
  <si>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</si>
  <si>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</si>
  <si>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</si>
  <si>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</si>
  <si>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</si>
  <si>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</si>
  <si>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</si>
  <si>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</si>
  <si>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</si>
  <si>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</si>
  <si>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</si>
  <si>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</si>
  <si>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</si>
  <si>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</si>
  <si>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</si>
  <si>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</si>
  <si>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</si>
  <si>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</si>
  <si>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</si>
  <si>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</si>
  <si>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</si>
  <si>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</si>
  <si>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</si>
  <si>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</si>
  <si>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</si>
  <si>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</si>
  <si>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</si>
  <si>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</si>
  <si>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</si>
  <si>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</si>
  <si>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</si>
  <si>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</si>
  <si>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</si>
  <si>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</si>
  <si>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</si>
  <si>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</si>
  <si>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</si>
  <si>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</si>
  <si>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</si>
  <si>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</si>
  <si>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</si>
  <si>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</si>
  <si>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</si>
  <si>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</si>
  <si>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</si>
  <si>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</si>
  <si>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</si>
  <si>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</si>
  <si>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</si>
  <si>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</si>
  <si>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</si>
  <si>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</si>
  <si>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</si>
  <si>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</si>
  <si>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</si>
  <si>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</si>
  <si>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</si>
  <si>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</si>
  <si>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</si>
  <si>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</si>
  <si>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</si>
  <si>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</si>
  <si>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</si>
  <si>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</si>
  <si>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</si>
  <si>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</si>
  <si>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</si>
  <si>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</si>
  <si>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</si>
  <si>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</si>
  <si>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</si>
  <si>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</si>
  <si>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</si>
  <si>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</si>
  <si>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</si>
  <si>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</si>
  <si>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</si>
  <si>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</si>
  <si>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</si>
  <si>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</si>
  <si>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</si>
  <si>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</si>
  <si>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</si>
  <si>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</si>
  <si>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</si>
  <si>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</si>
  <si>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</si>
  <si>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</si>
  <si>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</si>
  <si>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</si>
  <si>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</si>
  <si>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</si>
  <si>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</si>
  <si>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</si>
  <si>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</si>
  <si>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</si>
  <si>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</si>
  <si>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</si>
  <si>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</si>
  <si>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</si>
  <si>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</si>
  <si>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</si>
  <si>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</si>
  <si>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</si>
  <si>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</si>
  <si>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</si>
  <si>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</si>
  <si>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</si>
  <si>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</si>
  <si>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</si>
  <si>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</si>
  <si>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</si>
  <si>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</si>
  <si>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</si>
  <si>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</si>
  <si>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</si>
  <si>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</si>
  <si>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</si>
  <si>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</si>
  <si>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</si>
  <si>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</si>
  <si>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</si>
  <si>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</si>
  <si>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</si>
  <si>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</si>
  <si>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</si>
  <si>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</si>
  <si>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</si>
  <si>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</si>
  <si>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</si>
  <si>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</si>
  <si>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</si>
  <si>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</si>
  <si>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</si>
  <si>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</si>
  <si>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</si>
  <si>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</si>
  <si>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</si>
  <si>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</si>
  <si>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</si>
  <si>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</si>
  <si>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</si>
  <si>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</si>
  <si>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</si>
  <si>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</si>
  <si>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</si>
  <si>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</si>
  <si>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</si>
  <si>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</si>
  <si>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</si>
  <si>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</si>
  <si>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</si>
  <si>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</si>
  <si>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</si>
  <si>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</si>
  <si>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</si>
  <si>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</si>
  <si>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</si>
  <si>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</si>
  <si>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</si>
  <si>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</si>
  <si>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</si>
  <si>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</si>
  <si>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</si>
  <si>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</si>
  <si>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</si>
  <si>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</si>
  <si>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</si>
  <si>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</si>
  <si>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</si>
  <si>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</si>
  <si>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</si>
  <si>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</si>
  <si>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</si>
  <si>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</si>
  <si>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</si>
  <si>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</si>
  <si>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</si>
  <si>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</si>
  <si>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</si>
  <si>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</si>
  <si>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</si>
  <si>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</si>
  <si>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</si>
  <si>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</si>
  <si>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</si>
  <si>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</si>
  <si>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</si>
  <si>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</si>
  <si>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</si>
  <si>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</si>
  <si>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</si>
  <si>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</si>
  <si>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</si>
  <si>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</si>
  <si>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</si>
  <si>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</si>
  <si>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</si>
  <si>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</si>
  <si>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</si>
  <si>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</si>
  <si>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</si>
  <si>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</si>
  <si>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</si>
  <si>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</si>
  <si>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</si>
  <si>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</si>
  <si>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</si>
  <si>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</si>
  <si>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</si>
  <si>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</si>
  <si>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</si>
  <si>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</si>
  <si>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</si>
  <si>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</si>
  <si>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</si>
  <si>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</si>
  <si>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</si>
  <si>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</si>
  <si>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</si>
  <si>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</si>
  <si>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</si>
  <si>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</si>
  <si>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</si>
  <si>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</si>
  <si>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</si>
  <si>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</si>
  <si>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</si>
  <si>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</si>
  <si>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</si>
  <si>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</si>
  <si>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</si>
  <si>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</si>
  <si>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</si>
  <si>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</si>
  <si>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</si>
  <si>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</si>
  <si>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</si>
  <si>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</si>
  <si>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</si>
  <si>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</si>
  <si>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</si>
  <si>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</si>
  <si>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</si>
  <si>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</si>
  <si>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</si>
  <si>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</si>
  <si>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</si>
  <si>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</si>
  <si>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</si>
  <si>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</si>
  <si>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</si>
  <si>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</si>
  <si>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</si>
  <si>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</si>
  <si>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</si>
  <si>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</si>
  <si>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</si>
  <si>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</si>
  <si>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</si>
  <si>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</si>
  <si>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</si>
  <si>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</si>
  <si>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</si>
  <si>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</si>
  <si>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</si>
  <si>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</si>
  <si>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</si>
  <si>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</si>
  <si>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</si>
  <si>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</si>
  <si>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</si>
  <si>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</si>
  <si>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</si>
  <si>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</si>
  <si>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</si>
  <si>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</si>
  <si>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</si>
  <si>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</si>
  <si>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</si>
  <si>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</si>
  <si>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</si>
  <si>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</si>
  <si>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</si>
  <si>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</si>
  <si>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</si>
  <si>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</si>
  <si>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</si>
  <si>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</si>
  <si>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</si>
  <si>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</si>
  <si>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</si>
  <si>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</si>
  <si>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</si>
  <si>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</si>
  <si>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</si>
  <si>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</si>
  <si>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</si>
  <si>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</si>
  <si>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</si>
  <si>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</si>
  <si>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</si>
  <si>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</si>
  <si>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</si>
  <si>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</si>
  <si>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</si>
  <si>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</si>
  <si>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</si>
  <si>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</si>
  <si>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</si>
  <si>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</si>
  <si>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</si>
  <si>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</si>
  <si>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</si>
  <si>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</si>
  <si>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</si>
  <si>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</si>
  <si>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</si>
  <si>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</si>
  <si>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</si>
  <si>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</si>
  <si>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</si>
  <si>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</si>
  <si>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</si>
  <si>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</si>
  <si>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</si>
  <si>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</si>
  <si>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</si>
  <si>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</si>
  <si>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</si>
  <si>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</si>
  <si>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</si>
  <si>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</si>
  <si>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</si>
  <si>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</si>
  <si>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</si>
  <si>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</si>
  <si>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</si>
  <si>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</si>
  <si>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</si>
  <si>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</si>
  <si>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</si>
  <si>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</si>
  <si>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</si>
  <si>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</si>
  <si>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</si>
  <si>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</si>
  <si>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</si>
  <si>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</si>
  <si>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</si>
  <si>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</si>
  <si>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</si>
  <si>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</si>
  <si>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</si>
  <si>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</si>
  <si>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</si>
  <si>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</si>
  <si>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</si>
  <si>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</si>
  <si>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</si>
  <si>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</si>
  <si>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</si>
  <si>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</si>
  <si>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</si>
  <si>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</si>
  <si>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</si>
  <si>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</si>
  <si>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</si>
  <si>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</si>
  <si>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</si>
  <si>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</si>
  <si>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</si>
  <si>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</si>
  <si>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</si>
  <si>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</si>
  <si>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</si>
  <si>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</si>
  <si>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</si>
  <si>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</si>
  <si>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</si>
  <si>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</si>
  <si>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</si>
  <si>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</si>
  <si>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</si>
  <si>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</si>
  <si>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</si>
  <si>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</si>
  <si>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</si>
  <si>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</si>
  <si>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</si>
  <si>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</si>
  <si>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</si>
  <si>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</si>
  <si>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</si>
  <si>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</si>
  <si>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</si>
  <si>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</si>
  <si>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</si>
  <si>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</si>
  <si>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</si>
  <si>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</si>
  <si>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</si>
  <si>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</si>
  <si>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</si>
  <si>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</si>
  <si>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</si>
  <si>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</si>
  <si>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</si>
  <si>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</si>
  <si>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</si>
  <si>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</si>
  <si>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</si>
  <si>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</si>
  <si>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</si>
  <si>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</si>
  <si>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</si>
  <si>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</si>
  <si>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</si>
  <si>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</si>
  <si>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</si>
  <si>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</si>
  <si>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</si>
  <si>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</si>
  <si>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</si>
  <si>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</si>
  <si>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</si>
  <si>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</si>
  <si>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</si>
  <si>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</si>
  <si>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</si>
  <si>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</si>
  <si>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</si>
  <si>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</si>
  <si>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</si>
  <si>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</si>
  <si>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</si>
  <si>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</si>
  <si>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</si>
  <si>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</si>
  <si>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</si>
  <si>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</si>
  <si>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</si>
  <si>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</si>
  <si>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</si>
  <si>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</si>
  <si>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</si>
  <si>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</si>
  <si>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</si>
  <si>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</si>
  <si>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</si>
  <si>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</si>
  <si>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</si>
  <si>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</si>
  <si>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</si>
  <si>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</si>
  <si>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</si>
  <si>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</si>
  <si>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</si>
  <si>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</si>
  <si>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</si>
  <si>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</si>
  <si>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</si>
  <si>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</si>
  <si>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</si>
  <si>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</si>
  <si>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</si>
  <si>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</si>
  <si>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</si>
  <si>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</si>
  <si>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</si>
  <si>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</si>
  <si>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</si>
  <si>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</si>
  <si>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</si>
  <si>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</si>
  <si>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</si>
  <si>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</si>
  <si>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</si>
  <si>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</si>
  <si>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</si>
  <si>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</si>
  <si>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</si>
  <si>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</si>
  <si>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</si>
  <si>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</si>
  <si>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</si>
  <si>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</si>
  <si>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</si>
  <si>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</si>
  <si>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</si>
  <si>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</si>
  <si>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</si>
  <si>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</si>
  <si>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</si>
  <si>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</si>
  <si>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</si>
  <si>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</si>
  <si>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</si>
  <si>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</si>
  <si>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</si>
  <si>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</si>
  <si>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</si>
  <si>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</si>
  <si>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</si>
  <si>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</si>
  <si>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</si>
  <si>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</si>
  <si>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</si>
  <si>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</si>
  <si>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</si>
  <si>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</si>
  <si>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</si>
  <si>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</si>
  <si>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</si>
  <si>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</si>
  <si>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</si>
  <si>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</si>
  <si>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</si>
  <si>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</si>
  <si>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</si>
  <si>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</si>
  <si>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</si>
  <si>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</si>
  <si>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</si>
  <si>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</si>
  <si>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</si>
  <si>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</si>
  <si>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</si>
  <si>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</si>
  <si>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</si>
  <si>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</si>
  <si>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</si>
  <si>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</si>
  <si>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</si>
  <si>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</si>
  <si>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</si>
  <si>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</si>
  <si>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</si>
  <si>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</si>
  <si>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</si>
  <si>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</si>
  <si>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</si>
  <si>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</si>
  <si>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</si>
  <si>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</si>
  <si>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</si>
  <si>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</si>
  <si>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</si>
  <si>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</si>
  <si>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</si>
  <si>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</si>
  <si>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</si>
  <si>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</si>
  <si>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</si>
  <si>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</si>
  <si>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</si>
  <si>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</si>
  <si>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</si>
  <si>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</si>
  <si>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</si>
  <si>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</si>
  <si>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</si>
  <si>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</si>
  <si>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</si>
  <si>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</si>
  <si>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</si>
  <si>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</si>
  <si>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</si>
  <si>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</si>
  <si>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</si>
  <si>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</si>
  <si>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</si>
  <si>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</si>
  <si>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</si>
  <si>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</si>
  <si>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</si>
  <si>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</si>
  <si>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</si>
  <si>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</si>
  <si>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</si>
  <si>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</si>
  <si>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</si>
  <si>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</si>
  <si>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</si>
  <si>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</si>
  <si>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</si>
  <si>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</si>
  <si>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</si>
  <si>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</si>
  <si>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</si>
  <si>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</si>
  <si>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</si>
  <si>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</si>
  <si>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</si>
  <si>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</si>
  <si>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</si>
  <si>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</si>
  <si>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</si>
  <si>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</si>
  <si>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</si>
  <si>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</si>
  <si>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</si>
  <si>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</si>
  <si>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</si>
  <si>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</si>
  <si>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</si>
  <si>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</si>
  <si>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</si>
  <si>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</si>
  <si>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</si>
  <si>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</si>
  <si>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</si>
  <si>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</si>
  <si>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</si>
  <si>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</si>
  <si>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</si>
  <si>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</si>
  <si>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</si>
  <si>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</si>
  <si>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</si>
  <si>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</si>
  <si>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</si>
  <si>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</si>
  <si>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</si>
  <si>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</si>
  <si>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</si>
  <si>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</si>
  <si>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</si>
  <si>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</si>
  <si>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</si>
  <si>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</si>
  <si>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</si>
  <si>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</si>
  <si>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</si>
  <si>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</si>
  <si>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</si>
  <si>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</si>
  <si>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</si>
  <si>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</si>
  <si>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</si>
  <si>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</si>
  <si>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</si>
  <si>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</si>
  <si>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</si>
  <si>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</si>
  <si>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</si>
  <si>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</si>
  <si>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</si>
  <si>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</si>
  <si>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</si>
  <si>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</si>
  <si>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</si>
  <si>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</si>
  <si>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</si>
  <si>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</si>
  <si>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</si>
  <si>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</si>
  <si>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</si>
  <si>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</si>
  <si>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</si>
  <si>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</si>
  <si>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</si>
  <si>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</si>
  <si>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</si>
  <si>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</si>
  <si>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</si>
  <si>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</si>
  <si>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</si>
  <si>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</si>
  <si>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</si>
  <si>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</si>
  <si>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</si>
  <si>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</si>
  <si>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</si>
  <si>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</si>
  <si>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</si>
  <si>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</si>
  <si>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</si>
  <si>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</si>
  <si>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</si>
  <si>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</si>
  <si>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</si>
  <si>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</si>
  <si>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</si>
  <si>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</si>
  <si>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</si>
  <si>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</si>
  <si>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</si>
  <si>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</si>
  <si>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</si>
  <si>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</si>
  <si>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</si>
  <si>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</si>
  <si>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</si>
  <si>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</si>
  <si>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</si>
  <si>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</si>
  <si>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</si>
  <si>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</si>
  <si>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</si>
  <si>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</si>
  <si>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</si>
  <si>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</si>
  <si>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</si>
  <si>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</si>
  <si>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</si>
  <si>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</si>
  <si>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</si>
  <si>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</si>
  <si>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</si>
  <si>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</si>
  <si>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</si>
  <si>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</si>
  <si>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</si>
  <si>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</si>
  <si>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</si>
  <si>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</si>
  <si>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</si>
  <si>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</si>
  <si>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</si>
  <si>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</si>
  <si>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</si>
  <si>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</si>
  <si>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</si>
  <si>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</si>
  <si>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</si>
  <si>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</si>
  <si>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</si>
  <si>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</si>
  <si>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</si>
  <si>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</si>
  <si>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</si>
  <si>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</si>
  <si>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</si>
  <si>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</si>
  <si>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</si>
  <si>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</si>
  <si>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</si>
  <si>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</si>
  <si>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</si>
  <si>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</si>
  <si>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</si>
  <si>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</si>
  <si>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</si>
  <si>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</si>
  <si>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</si>
  <si>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</si>
  <si>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</si>
  <si>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</si>
  <si>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</si>
  <si>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</si>
  <si>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</si>
  <si>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</si>
  <si>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</si>
  <si>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</si>
  <si>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</si>
  <si>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</si>
  <si>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</si>
  <si>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</si>
  <si>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</si>
  <si>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</si>
  <si>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</si>
  <si>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</si>
  <si>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</si>
  <si>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</si>
  <si>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</si>
  <si>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</si>
  <si>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</si>
  <si>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</si>
  <si>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</si>
  <si>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</si>
  <si>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</si>
  <si>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</si>
  <si>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</si>
  <si>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</si>
  <si>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</si>
  <si>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</si>
  <si>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</si>
  <si>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</si>
  <si>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</si>
  <si>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</si>
  <si>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</si>
  <si>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</si>
  <si>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</si>
  <si>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</si>
  <si>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</si>
  <si>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</si>
  <si>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</si>
  <si>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</si>
  <si>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</si>
  <si>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</si>
  <si>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</si>
  <si>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</si>
  <si>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</si>
  <si>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</si>
  <si>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</si>
  <si>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</si>
  <si>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</si>
  <si>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</si>
  <si>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</si>
  <si>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</si>
  <si>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</si>
  <si>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</si>
  <si>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</si>
  <si>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</si>
  <si>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</si>
  <si>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</si>
  <si>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</si>
  <si>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</si>
  <si>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</si>
  <si>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</si>
  <si>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</si>
  <si>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</si>
  <si>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</si>
  <si>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</si>
  <si>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</si>
  <si>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</si>
  <si>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</si>
  <si>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</si>
  <si>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</si>
  <si>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</si>
  <si>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</si>
  <si>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</si>
  <si>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</si>
  <si>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</si>
  <si>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</si>
  <si>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</si>
  <si>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</si>
  <si>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</si>
  <si>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</si>
  <si>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</si>
  <si>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</si>
  <si>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</si>
  <si>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</si>
  <si>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</si>
  <si>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</si>
  <si>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</si>
  <si>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</si>
  <si>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</si>
  <si>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</si>
  <si>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</si>
  <si>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</si>
  <si>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</si>
  <si>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</si>
  <si>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</si>
  <si>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</si>
  <si>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</si>
  <si>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</si>
  <si>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</si>
  <si>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</si>
  <si>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</si>
  <si>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</si>
  <si>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</si>
  <si>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</si>
  <si>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</si>
  <si>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</si>
  <si>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</si>
  <si>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</si>
  <si>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</si>
  <si>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</si>
  <si>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</si>
  <si>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</si>
  <si>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</si>
  <si>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</si>
  <si>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</si>
  <si>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</si>
  <si>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</si>
  <si>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</si>
  <si>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</si>
  <si>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</si>
  <si>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</si>
  <si>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</si>
  <si>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</si>
  <si>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</si>
  <si>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</si>
  <si>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</si>
  <si>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</si>
  <si>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</si>
  <si>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</si>
  <si>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</si>
  <si>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</si>
  <si>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</si>
  <si>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</si>
  <si>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</si>
  <si>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</si>
  <si>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</si>
  <si>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</si>
  <si>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</si>
  <si>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</si>
  <si>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</si>
  <si>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</si>
  <si>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</si>
  <si>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</si>
  <si>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</si>
  <si>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</si>
  <si>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</si>
  <si>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</si>
  <si>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</si>
  <si>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</si>
  <si>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</si>
  <si>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</si>
  <si>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</si>
  <si>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</si>
  <si>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</si>
  <si>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</si>
  <si>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</si>
  <si>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</si>
  <si>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</si>
  <si>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</si>
  <si>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</si>
  <si>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</si>
  <si>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</si>
  <si>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</si>
  <si>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</si>
  <si>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</si>
  <si>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</si>
  <si>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</si>
  <si>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</si>
  <si>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</si>
  <si>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</si>
  <si>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</si>
  <si>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</si>
  <si>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</si>
  <si>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</si>
  <si>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</si>
  <si>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</si>
  <si>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</si>
  <si>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</si>
  <si>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</si>
  <si>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</si>
  <si>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</si>
  <si>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</si>
  <si>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</si>
  <si>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</si>
  <si>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</si>
  <si>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</si>
  <si>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</si>
  <si>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</si>
  <si>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</si>
  <si>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</si>
  <si>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</si>
  <si>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</si>
  <si>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</si>
  <si>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</si>
  <si>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</si>
  <si>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</si>
  <si>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</si>
  <si>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</si>
  <si>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</si>
  <si>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</si>
  <si>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</si>
  <si>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</si>
  <si>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</si>
  <si>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</si>
  <si>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</si>
  <si>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</si>
  <si>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</si>
  <si>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</si>
  <si>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</si>
  <si>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</si>
  <si>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</si>
  <si>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</si>
  <si>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</si>
  <si>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</si>
  <si>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</si>
  <si>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</si>
  <si>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</si>
  <si>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</si>
  <si>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</si>
  <si>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</si>
  <si>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</si>
  <si>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</si>
  <si>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</si>
  <si>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</si>
  <si>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</si>
  <si>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</si>
  <si>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</si>
  <si>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</si>
  <si>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</si>
  <si>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</si>
  <si>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</si>
  <si>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</si>
  <si>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</si>
  <si>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</si>
  <si>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</si>
  <si>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</si>
  <si>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</si>
  <si>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</si>
  <si>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</si>
  <si>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</si>
  <si>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</si>
  <si>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</si>
  <si>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</si>
  <si>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</si>
  <si>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</si>
  <si>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</si>
  <si>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</si>
  <si>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</si>
  <si>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</si>
  <si>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</si>
  <si>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</si>
  <si>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</si>
  <si>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</si>
  <si>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</si>
  <si>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</si>
  <si>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</si>
  <si>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</si>
  <si>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</si>
  <si>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</si>
  <si>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</si>
  <si>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</si>
  <si>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</si>
  <si>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</si>
  <si>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</si>
  <si>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</si>
  <si>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</si>
  <si>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</si>
  <si>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</si>
  <si>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</si>
  <si>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</si>
  <si>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</si>
  <si>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</si>
  <si>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</si>
  <si>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</si>
  <si>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</si>
  <si>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</si>
  <si>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</si>
  <si>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</si>
  <si>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</si>
  <si>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</si>
  <si>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</si>
  <si>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</si>
  <si>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</si>
  <si>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</si>
  <si>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</si>
  <si>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</si>
  <si>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</si>
  <si>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</si>
  <si>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</si>
  <si>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</si>
  <si>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</si>
  <si>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</si>
  <si>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</si>
  <si>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</si>
  <si>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</si>
  <si>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</si>
  <si>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</si>
  <si>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</si>
  <si>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</si>
  <si>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</si>
  <si>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</si>
  <si>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</si>
  <si>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</si>
  <si>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</si>
  <si>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</si>
  <si>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</si>
  <si>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</si>
  <si>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</si>
  <si>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</si>
  <si>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</si>
  <si>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</si>
  <si>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</si>
  <si>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</si>
  <si>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</si>
  <si>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</si>
  <si>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</si>
  <si>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</si>
  <si>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</si>
  <si>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</si>
  <si>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</si>
  <si>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</si>
  <si>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</si>
  <si>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</si>
  <si>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</si>
  <si>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</si>
  <si>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</si>
  <si>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</si>
  <si>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</si>
  <si>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</si>
  <si>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</si>
  <si>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</si>
  <si>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</si>
  <si>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</si>
  <si>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</si>
  <si>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</si>
  <si>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</si>
  <si>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</si>
  <si>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</si>
  <si>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</si>
  <si>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</si>
  <si>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</si>
  <si>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</si>
  <si>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</si>
  <si>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</si>
  <si>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</si>
  <si>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</si>
  <si>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</si>
  <si>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</si>
  <si>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</si>
  <si>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</si>
  <si>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</si>
  <si>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</si>
  <si>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</si>
  <si>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</si>
  <si>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</si>
  <si>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</si>
  <si>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</si>
  <si>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</si>
  <si>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</si>
  <si>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</si>
  <si>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</si>
  <si>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</si>
  <si>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</si>
  <si>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</si>
  <si>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</si>
  <si>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</si>
  <si>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</si>
  <si>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</si>
  <si>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</si>
  <si>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</si>
  <si>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</si>
  <si>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</si>
  <si>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</si>
  <si>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</si>
  <si>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</si>
  <si>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</si>
  <si>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</si>
  <si>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</si>
  <si>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</si>
  <si>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</si>
  <si>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</si>
  <si>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</si>
  <si>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</si>
  <si>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</si>
  <si>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</si>
  <si>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</si>
  <si>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</si>
  <si>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</si>
  <si>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</si>
  <si>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</si>
  <si>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</si>
  <si>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</si>
  <si>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</si>
  <si>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</si>
  <si>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</si>
  <si>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</si>
  <si>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</si>
  <si>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</si>
  <si>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</si>
  <si>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</si>
  <si>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</si>
  <si>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</si>
  <si>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</si>
  <si>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</si>
  <si>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</si>
  <si>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</si>
  <si>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</si>
  <si>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</si>
  <si>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</si>
  <si>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</si>
  <si>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</si>
  <si>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</si>
  <si>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</si>
  <si>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</si>
  <si>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</si>
  <si>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</si>
  <si>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</si>
  <si>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</si>
  <si>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</si>
  <si>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</si>
  <si>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</si>
  <si>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</si>
  <si>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</si>
  <si>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</si>
  <si>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</si>
  <si>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</si>
  <si>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</si>
  <si>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</si>
  <si>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</si>
  <si>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</si>
  <si>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</si>
  <si>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</si>
  <si>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</si>
  <si>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</si>
  <si>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</si>
  <si>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</si>
  <si>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</si>
  <si>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</si>
  <si>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</si>
  <si>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</si>
  <si>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</si>
  <si>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</si>
  <si>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</si>
  <si>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</si>
  <si>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</si>
  <si>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</si>
  <si>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</si>
  <si>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</si>
  <si>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</si>
  <si>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</si>
  <si>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</si>
  <si>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</si>
  <si>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</si>
  <si>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</si>
  <si>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</si>
  <si>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</si>
  <si>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</si>
  <si>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</si>
  <si>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</si>
  <si>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</si>
  <si>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</si>
  <si>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</si>
  <si>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</si>
  <si>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</si>
  <si>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</si>
  <si>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</si>
  <si>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</si>
  <si>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</si>
  <si>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</si>
  <si>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</si>
  <si>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</si>
  <si>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</si>
  <si>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</si>
  <si>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</si>
  <si>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</si>
  <si>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</si>
  <si>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</si>
  <si>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</si>
  <si>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</si>
  <si>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</si>
  <si>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</si>
  <si>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</si>
  <si>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</si>
  <si>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</si>
  <si>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</si>
  <si>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</si>
  <si>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</si>
  <si>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</si>
  <si>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</si>
  <si>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</si>
  <si>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</si>
  <si>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</si>
  <si>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</si>
  <si>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</si>
  <si>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</si>
  <si>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</si>
  <si>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</si>
  <si>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</si>
  <si>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</si>
  <si>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</si>
  <si>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</si>
  <si>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</si>
  <si>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</si>
  <si>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</si>
  <si>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</si>
  <si>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</si>
  <si>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</si>
  <si>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</si>
  <si>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</si>
  <si>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</si>
  <si>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</si>
  <si>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</si>
  <si>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</si>
  <si>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</si>
  <si>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</si>
  <si>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</si>
  <si>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</si>
  <si>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</si>
  <si>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</si>
  <si>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</si>
  <si>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</si>
  <si>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</si>
  <si>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</si>
  <si>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</si>
  <si>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</si>
  <si>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</si>
  <si>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</si>
  <si>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</si>
  <si>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</si>
  <si>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</si>
  <si>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</si>
  <si>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</si>
  <si>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</si>
  <si>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</si>
  <si>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</si>
  <si>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</si>
  <si>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</si>
  <si>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</si>
  <si>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</si>
  <si>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</si>
  <si>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</si>
  <si>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</si>
  <si>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</si>
  <si>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</si>
  <si>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</si>
  <si>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</si>
  <si>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</si>
  <si>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</si>
  <si>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</si>
  <si>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</si>
  <si>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</si>
  <si>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</si>
  <si>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</si>
  <si>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</si>
  <si>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</si>
  <si>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</si>
  <si>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</si>
  <si>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</si>
  <si>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</si>
  <si>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</si>
  <si>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</si>
  <si>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</si>
  <si>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</si>
  <si>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</si>
  <si>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</si>
  <si>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</si>
  <si>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</si>
  <si>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</si>
  <si>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</si>
  <si>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</si>
  <si>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</si>
  <si>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</si>
  <si>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</si>
  <si>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</si>
  <si>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</si>
  <si>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</si>
  <si>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</si>
  <si>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</si>
  <si>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</si>
  <si>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</si>
  <si>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</si>
  <si>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</si>
  <si>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</si>
  <si>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</si>
  <si>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</si>
  <si>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</si>
  <si>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</si>
  <si>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</si>
  <si>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</si>
  <si>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</si>
  <si>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</si>
  <si>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</si>
  <si>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</si>
  <si>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</si>
  <si>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</si>
  <si>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</si>
  <si>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</si>
  <si>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</si>
  <si>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</si>
  <si>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</si>
  <si>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</si>
  <si>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</si>
  <si>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</si>
  <si>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</si>
  <si>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</si>
  <si>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</si>
  <si>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</si>
  <si>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</si>
  <si>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</si>
  <si>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</si>
  <si>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</si>
  <si>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</si>
  <si>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</si>
  <si>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</si>
  <si>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</si>
  <si>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</si>
  <si>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</si>
  <si>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</si>
  <si>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</si>
  <si>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</si>
  <si>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</si>
  <si>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</si>
  <si>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</si>
  <si>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</si>
  <si>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</si>
  <si>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</si>
  <si>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</si>
  <si>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</si>
  <si>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</si>
  <si>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</si>
  <si>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</si>
  <si>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</si>
  <si>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</si>
  <si>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</si>
  <si>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</si>
  <si>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</si>
  <si>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</si>
  <si>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</si>
  <si>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</si>
  <si>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</si>
  <si>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</si>
  <si>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</si>
  <si>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</si>
  <si>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</si>
  <si>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</si>
  <si>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</si>
  <si>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</si>
  <si>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</si>
  <si>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</si>
  <si>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</si>
  <si>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</si>
  <si>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</si>
  <si>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</si>
  <si>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</si>
  <si>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</si>
  <si>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</si>
  <si>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</si>
  <si>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</si>
  <si>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</si>
  <si>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</si>
  <si>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</si>
  <si>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</si>
  <si>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</si>
  <si>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</si>
  <si>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</si>
  <si>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</si>
  <si>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</si>
  <si>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</si>
  <si>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</si>
  <si>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</si>
  <si>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</si>
  <si>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</si>
  <si>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</si>
  <si>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</si>
  <si>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</si>
  <si>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</si>
  <si>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</si>
  <si>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</si>
  <si>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</si>
  <si>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</si>
  <si>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</si>
  <si>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</si>
  <si>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</si>
  <si>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</si>
  <si>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</si>
  <si>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</si>
  <si>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</si>
  <si>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</si>
  <si>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</si>
  <si>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</si>
  <si>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</si>
  <si>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</si>
  <si>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</si>
  <si>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</si>
  <si>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</si>
  <si>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</si>
  <si>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</si>
  <si>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</si>
  <si>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</si>
  <si>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</si>
  <si>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</si>
  <si>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</si>
  <si>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</si>
  <si>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</si>
  <si>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</si>
  <si>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</si>
  <si>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</si>
  <si>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</si>
  <si>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</si>
  <si>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</si>
  <si>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</si>
  <si>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</si>
  <si>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</si>
  <si>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</si>
  <si>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</si>
  <si>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</si>
  <si>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</si>
  <si>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</si>
  <si>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</si>
  <si>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</si>
  <si>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</si>
  <si>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</si>
  <si>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</si>
  <si>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</si>
  <si>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</si>
  <si>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</si>
  <si>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</si>
  <si>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</si>
  <si>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</si>
  <si>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</si>
  <si>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</si>
  <si>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</si>
  <si>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</si>
  <si>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</si>
  <si>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</si>
  <si>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</si>
  <si>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</si>
  <si>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</si>
  <si>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</si>
  <si>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</si>
  <si>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</si>
  <si>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</si>
  <si>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</si>
  <si>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</si>
  <si>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</si>
  <si>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</si>
  <si>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</si>
  <si>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</si>
  <si>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</si>
  <si>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</si>
  <si>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</si>
  <si>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</si>
  <si>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</si>
  <si>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</si>
  <si>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</si>
  <si>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</si>
  <si>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</si>
  <si>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</si>
  <si>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</si>
  <si>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</si>
  <si>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</si>
  <si>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</si>
  <si>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</si>
  <si>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</si>
  <si>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</si>
  <si>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</si>
  <si>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</si>
  <si>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</si>
  <si>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</si>
  <si>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</si>
  <si>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</si>
  <si>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</si>
  <si>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</si>
  <si>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</si>
  <si>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</si>
  <si>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</si>
  <si>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</si>
  <si>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</si>
  <si>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</si>
  <si>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</si>
  <si>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</si>
  <si>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</si>
  <si>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</si>
  <si>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</si>
  <si>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</si>
  <si>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</si>
  <si>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</si>
  <si>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</si>
  <si>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</si>
  <si>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</si>
  <si>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</si>
  <si>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</si>
  <si>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</si>
  <si>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</si>
  <si>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</si>
  <si>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</si>
  <si>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</si>
  <si>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</si>
  <si>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</si>
  <si>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</si>
  <si>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</si>
  <si>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</si>
  <si>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</si>
  <si>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</si>
  <si>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</si>
  <si>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</si>
  <si>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</si>
  <si>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</si>
  <si>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</si>
  <si>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</si>
  <si>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</si>
  <si>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</si>
  <si>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</si>
  <si>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</si>
  <si>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</si>
  <si>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</si>
  <si>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</si>
  <si>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</si>
  <si>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</si>
  <si>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</si>
  <si>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</si>
  <si>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</si>
  <si>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</si>
  <si>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</si>
  <si>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</si>
  <si>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</si>
  <si>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</si>
  <si>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</si>
  <si>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</si>
  <si>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</si>
  <si>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</si>
  <si>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</si>
  <si>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</si>
  <si>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</si>
  <si>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</si>
  <si>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</si>
  <si>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</si>
  <si>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</si>
  <si>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</si>
  <si>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</si>
  <si>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</si>
  <si>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</si>
  <si>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</si>
  <si>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</si>
  <si>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</si>
  <si>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</si>
  <si>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</si>
  <si>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</si>
  <si>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</si>
  <si>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</si>
  <si>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</si>
  <si>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</si>
  <si>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</si>
  <si>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</si>
  <si>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</si>
  <si>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</si>
  <si>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</si>
  <si>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</si>
  <si>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</si>
  <si>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</si>
  <si>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</si>
  <si>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</si>
  <si>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</si>
  <si>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</si>
  <si>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</si>
  <si>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</si>
  <si>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</si>
  <si>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</si>
  <si>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</si>
  <si>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</si>
  <si>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</si>
  <si>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</si>
  <si>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</si>
  <si>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</si>
  <si>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</si>
  <si>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</si>
  <si>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</si>
  <si>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</si>
  <si>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</si>
  <si>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</si>
  <si>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</si>
  <si>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</si>
  <si>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</si>
  <si>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</si>
  <si>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</si>
  <si>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</si>
  <si>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</si>
  <si>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</si>
  <si>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</si>
  <si>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</si>
  <si>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</si>
  <si>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</si>
  <si>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</si>
  <si>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</si>
  <si>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</si>
  <si>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</si>
  <si>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</si>
  <si>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</si>
  <si>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</si>
  <si>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</si>
  <si>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</si>
  <si>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</si>
  <si>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</si>
  <si>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</si>
  <si>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</si>
  <si>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</si>
  <si>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</si>
  <si>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</si>
  <si>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</si>
  <si>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</si>
  <si>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</si>
  <si>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</si>
  <si>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</si>
  <si>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</si>
  <si>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</si>
  <si>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</si>
  <si>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</si>
  <si>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</si>
  <si>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</si>
  <si>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</si>
  <si>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</si>
  <si>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</si>
  <si>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</si>
  <si>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</si>
  <si>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</si>
  <si>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</si>
  <si>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</si>
  <si>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</si>
  <si>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</si>
  <si>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</si>
  <si>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</si>
  <si>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</si>
  <si>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</si>
  <si>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</si>
  <si>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</si>
  <si>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</si>
  <si>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</si>
  <si>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</si>
  <si>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</si>
  <si>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</si>
  <si>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</si>
  <si>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</si>
  <si>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</si>
  <si>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</si>
  <si>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</si>
  <si>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</si>
  <si>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</si>
  <si>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</si>
  <si>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</si>
  <si>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</si>
  <si>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</si>
  <si>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</si>
  <si>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</si>
  <si>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</si>
  <si>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</si>
  <si>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</si>
  <si>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</si>
  <si>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</si>
  <si>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</si>
  <si>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</si>
  <si>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</si>
  <si>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</si>
  <si>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</si>
  <si>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</si>
  <si>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</si>
  <si>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</si>
  <si>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</si>
  <si>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</si>
  <si>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</si>
  <si>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</si>
  <si>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</si>
  <si>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</si>
  <si>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</si>
  <si>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</si>
  <si>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</si>
  <si>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</si>
  <si>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</si>
  <si>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</si>
  <si>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</si>
  <si>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</si>
  <si>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</si>
  <si>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</si>
  <si>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</si>
  <si>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</si>
  <si>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</si>
  <si>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</si>
  <si>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</si>
  <si>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</si>
  <si>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</si>
  <si>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</si>
  <si>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</si>
  <si>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</si>
  <si>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</si>
  <si>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</si>
  <si>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</si>
  <si>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</si>
  <si>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</si>
  <si>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</si>
  <si>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</si>
  <si>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</si>
  <si>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</si>
  <si>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</si>
  <si>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</si>
  <si>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</si>
  <si>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</si>
  <si>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</si>
  <si>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</si>
  <si>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</si>
  <si>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</si>
  <si>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</si>
  <si>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</si>
  <si>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</si>
  <si>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</si>
  <si>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</si>
  <si>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</si>
  <si>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</si>
  <si>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</si>
  <si>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</si>
  <si>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</si>
  <si>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</si>
  <si>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</si>
  <si>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</si>
  <si>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</si>
  <si>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</si>
  <si>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</si>
  <si>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</si>
  <si>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</si>
  <si>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</si>
  <si>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</si>
  <si>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</si>
  <si>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</si>
  <si>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</si>
  <si>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</si>
  <si>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</si>
  <si>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</si>
  <si>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</si>
  <si>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</si>
  <si>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</si>
  <si>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</si>
  <si>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</si>
  <si>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</si>
  <si>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</si>
  <si>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</si>
  <si>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</si>
  <si>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</si>
  <si>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</si>
  <si>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</si>
  <si>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</si>
  <si>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</si>
  <si>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</si>
  <si>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</si>
  <si>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</si>
  <si>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</si>
  <si>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</si>
  <si>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</si>
  <si>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</si>
  <si>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</si>
  <si>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</si>
  <si>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</si>
  <si>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</si>
  <si>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</si>
  <si>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</si>
  <si>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</si>
  <si>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</si>
  <si>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</si>
  <si>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</si>
  <si>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</si>
  <si>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</si>
  <si>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</si>
  <si>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</si>
  <si>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</si>
  <si>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</si>
  <si>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</si>
  <si>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</si>
  <si>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</si>
  <si>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</si>
  <si>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</si>
  <si>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</si>
  <si>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</si>
  <si>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</si>
  <si>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</si>
  <si>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</si>
  <si>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</si>
  <si>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</si>
  <si>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</si>
  <si>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</si>
  <si>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</si>
  <si>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</si>
  <si>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</si>
  <si>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</si>
  <si>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</si>
  <si>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</si>
  <si>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</si>
  <si>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</si>
  <si>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</si>
  <si>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</si>
  <si>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</si>
  <si>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</si>
  <si>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</si>
  <si>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</si>
  <si>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</si>
  <si>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</si>
  <si>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</si>
  <si>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</si>
  <si>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</si>
  <si>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</si>
  <si>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</si>
  <si>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</si>
  <si>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</si>
  <si>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</si>
  <si>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</si>
  <si>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</si>
  <si>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</si>
  <si>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</si>
  <si>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</si>
  <si>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</si>
  <si>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</si>
  <si>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</si>
  <si>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</si>
  <si>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</si>
  <si>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</si>
  <si>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</si>
  <si>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</si>
  <si>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</si>
  <si>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</si>
  <si>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</si>
  <si>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</si>
  <si>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</si>
  <si>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</si>
  <si>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</si>
  <si>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</si>
  <si>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</si>
  <si>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</si>
  <si>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</si>
  <si>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</si>
  <si>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</si>
  <si>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</si>
  <si>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</si>
  <si>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</si>
  <si>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</si>
  <si>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</si>
  <si>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</si>
  <si>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</si>
  <si>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</si>
  <si>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</si>
  <si>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</si>
  <si>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</si>
  <si>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</si>
  <si>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</si>
  <si>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</si>
  <si>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</si>
  <si>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</si>
  <si>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</si>
  <si>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</si>
  <si>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</si>
  <si>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</si>
  <si>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</si>
  <si>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</si>
  <si>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</si>
  <si>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</si>
  <si>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</si>
  <si>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</si>
  <si>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</si>
  <si>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</si>
  <si>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</si>
  <si>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</si>
  <si>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</si>
  <si>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</si>
  <si>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</si>
  <si>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</si>
  <si>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</si>
  <si>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</si>
  <si>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</si>
  <si>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</si>
  <si>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</si>
  <si>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</si>
  <si>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</si>
  <si>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</si>
  <si>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</si>
  <si>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</si>
  <si>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</si>
  <si>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</si>
  <si>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</si>
  <si>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</si>
  <si>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</si>
  <si>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</si>
  <si>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</si>
  <si>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</si>
  <si>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</si>
  <si>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</si>
  <si>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</si>
  <si>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</si>
  <si>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</si>
  <si>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</si>
  <si>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</si>
  <si>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</si>
  <si>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</si>
  <si>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</si>
  <si>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</si>
  <si>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</si>
  <si>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</si>
  <si>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</si>
  <si>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</si>
  <si>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</si>
  <si>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</si>
  <si>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</si>
  <si>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</si>
  <si>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</si>
  <si>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</si>
  <si>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</si>
  <si>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</si>
  <si>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</si>
  <si>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</si>
  <si>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</si>
  <si>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</si>
  <si>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</si>
  <si>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</si>
  <si>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</si>
  <si>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</si>
  <si>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</si>
  <si>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</si>
  <si>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</si>
  <si>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</si>
  <si>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</si>
  <si>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</si>
  <si>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</si>
  <si>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</si>
  <si>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</si>
  <si>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</si>
  <si>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</si>
  <si>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</si>
  <si>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</si>
  <si>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</si>
  <si>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</si>
  <si>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</si>
  <si>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</si>
  <si>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</si>
  <si>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</si>
  <si>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</si>
  <si>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</si>
  <si>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</si>
  <si>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</si>
  <si>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</si>
  <si>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</si>
  <si>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</si>
  <si>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</si>
  <si>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</si>
  <si>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</si>
  <si>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</si>
  <si>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</si>
  <si>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</si>
  <si>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</si>
  <si>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</si>
  <si>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</si>
  <si>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</si>
  <si>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</si>
  <si>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</si>
  <si>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</si>
  <si>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</si>
  <si>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</si>
  <si>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</si>
  <si>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</si>
  <si>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</si>
  <si>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</si>
  <si>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</si>
  <si>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</si>
  <si>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</si>
  <si>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</si>
  <si>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</si>
  <si>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</si>
  <si>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</si>
  <si>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</si>
  <si>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</si>
  <si>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</si>
  <si>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</si>
  <si>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</si>
  <si>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</si>
  <si>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</si>
  <si>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</si>
  <si>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</si>
  <si>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</si>
  <si>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</si>
  <si>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</si>
  <si>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</si>
  <si>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</si>
  <si>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</si>
  <si>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</si>
  <si>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</si>
  <si>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</si>
  <si>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</si>
  <si>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</si>
  <si>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</si>
  <si>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</si>
  <si>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</si>
  <si>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</si>
  <si>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</si>
  <si>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</si>
  <si>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</si>
  <si>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</si>
  <si>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</si>
  <si>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</si>
  <si>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</si>
  <si>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</si>
  <si>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</si>
  <si>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</si>
  <si>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</si>
  <si>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</si>
  <si>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</si>
  <si>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</si>
  <si>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</si>
  <si>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</si>
  <si>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</si>
  <si>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</si>
  <si>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</si>
  <si>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</si>
  <si>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</si>
  <si>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</si>
  <si>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</si>
  <si>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</si>
  <si>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</si>
  <si>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</si>
  <si>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</si>
  <si>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</si>
  <si>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</si>
  <si>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</si>
  <si>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</si>
  <si>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</si>
  <si>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</si>
  <si>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</si>
  <si>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</si>
  <si>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# 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</si>
  <si>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</si>
  <si>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</si>
  <si>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</si>
  <si>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</si>
  <si>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</si>
  <si>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</si>
  <si>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</si>
  <si>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</si>
  <si>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Upper Quartile of Pledged</t>
  </si>
  <si>
    <t>IQR of Pledged</t>
  </si>
  <si>
    <t>Standard Deviaiton of Goal</t>
  </si>
  <si>
    <t>Upper Quartile of Goal</t>
  </si>
  <si>
    <t>Lower Quartile of Foal</t>
  </si>
  <si>
    <t>IQR of Goal</t>
  </si>
  <si>
    <t>Years</t>
  </si>
  <si>
    <t># Successful</t>
  </si>
  <si>
    <t>Total Projects</t>
  </si>
  <si>
    <t>% Failed</t>
  </si>
  <si>
    <t>% Canceled</t>
  </si>
  <si>
    <t>%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</si>
  <si>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</si>
  <si>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</si>
  <si>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</si>
  <si>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</si>
  <si>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</si>
  <si>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</si>
  <si>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</si>
  <si>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50000 or more</t>
  </si>
  <si>
    <t>30000 to 34999</t>
  </si>
  <si>
    <t>35000 to 39999</t>
  </si>
  <si>
    <t>40000 to 44999</t>
  </si>
  <si>
    <t>45000 to 49999</t>
  </si>
  <si>
    <t># Failed</t>
  </si>
  <si>
    <t>#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</si>
</sst>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0" fontId="1" fillId="0" borderId="0" xfId="0" applyFont="1" applyAlignme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D-4F0F-8393-4EF71F30BA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BD-4F0F-8393-4EF71F30BA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BD-4F0F-8393-4EF71F30BA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BD-4F0F-8393-4EF71F30B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341551"/>
        <c:axId val="994344879"/>
      </c:lineChart>
      <c:catAx>
        <c:axId val="99434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44879"/>
        <c:crosses val="autoZero"/>
        <c:auto val="1"/>
        <c:lblAlgn val="ctr"/>
        <c:lblOffset val="100"/>
        <c:noMultiLvlLbl val="0"/>
      </c:catAx>
      <c:valAx>
        <c:axId val="9943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4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Successs</a:t>
            </a:r>
            <a:r>
              <a:rPr lang="en-US" baseline="0"/>
              <a:t>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1-4FD9-B0C8-DFD612D742B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1-4FD9-B0C8-DFD612D742B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1-4FD9-B0C8-DFD612D74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050544"/>
        <c:axId val="1934054704"/>
      </c:lineChart>
      <c:catAx>
        <c:axId val="193405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054704"/>
        <c:crosses val="autoZero"/>
        <c:auto val="1"/>
        <c:lblAlgn val="ctr"/>
        <c:lblOffset val="100"/>
        <c:noMultiLvlLbl val="0"/>
      </c:catAx>
      <c:valAx>
        <c:axId val="19340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05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55056222278408"/>
          <c:y val="8.58406553085146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A-4C00-91ED-3D392B3DBF56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A-4C00-91ED-3D392B3DBF56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A-4C00-91ED-3D392B3DBF56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A-4C00-91ED-3D392B3DB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168527"/>
        <c:axId val="906158959"/>
      </c:barChart>
      <c:catAx>
        <c:axId val="90616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58959"/>
        <c:crosses val="autoZero"/>
        <c:auto val="1"/>
        <c:lblAlgn val="ctr"/>
        <c:lblOffset val="100"/>
        <c:noMultiLvlLbl val="0"/>
      </c:catAx>
      <c:valAx>
        <c:axId val="9061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6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7-474F-9AEB-472B78198BC3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7-474F-9AEB-472B78198BC3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7-474F-9AEB-472B78198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658463"/>
        <c:axId val="993656383"/>
      </c:barChart>
      <c:catAx>
        <c:axId val="99365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56383"/>
        <c:crosses val="autoZero"/>
        <c:auto val="1"/>
        <c:lblAlgn val="ctr"/>
        <c:lblOffset val="100"/>
        <c:noMultiLvlLbl val="0"/>
      </c:catAx>
      <c:valAx>
        <c:axId val="99365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5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 Launch Date</a:t>
            </a:r>
          </a:p>
        </c:rich>
      </c:tx>
      <c:layout>
        <c:manualLayout>
          <c:xMode val="edge"/>
          <c:yMode val="edge"/>
          <c:x val="0.27059011373578301"/>
          <c:y val="0.183143773694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5-48C1-A4C2-08DBCEC382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95-48C1-A4C2-08DBCEC382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95-48C1-A4C2-08DBCEC3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595200"/>
        <c:axId val="1778612672"/>
      </c:lineChart>
      <c:catAx>
        <c:axId val="177859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612672"/>
        <c:crosses val="autoZero"/>
        <c:auto val="1"/>
        <c:lblAlgn val="ctr"/>
        <c:lblOffset val="100"/>
        <c:noMultiLvlLbl val="0"/>
      </c:catAx>
      <c:valAx>
        <c:axId val="17786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59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CCE3735-73BD-4BB3-88D4-E51632E615F6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CC744E-C99C-4604-9BBA-ECF16A5E1AE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3</xdr:row>
      <xdr:rowOff>123824</xdr:rowOff>
    </xdr:from>
    <xdr:to>
      <xdr:col>16</xdr:col>
      <xdr:colOff>85725</xdr:colOff>
      <xdr:row>21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348028</xdr:colOff>
      <xdr:row>13</xdr:row>
      <xdr:rowOff>123092</xdr:rowOff>
    </xdr:from>
    <xdr:to>
      <xdr:col>8</xdr:col>
      <xdr:colOff>263770</xdr:colOff>
      <xdr:row>28</xdr:row>
      <xdr:rowOff>8792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490536</xdr:colOff>
      <xdr:row>2</xdr:row>
      <xdr:rowOff>85724</xdr:rowOff>
    </xdr:from>
    <xdr:to>
      <xdr:col>17</xdr:col>
      <xdr:colOff>552449</xdr:colOff>
      <xdr:row>22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576261</xdr:colOff>
      <xdr:row>3</xdr:row>
      <xdr:rowOff>104775</xdr:rowOff>
    </xdr:from>
    <xdr:to>
      <xdr:col>17</xdr:col>
      <xdr:colOff>371474</xdr:colOff>
      <xdr:row>24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7628" cy="62767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3</xdr:row>
      <xdr:rowOff>133350</xdr:rowOff>
    </xdr:from>
    <xdr:to>
      <xdr:col>13</xdr:col>
      <xdr:colOff>38100</xdr:colOff>
      <xdr:row>18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ene, Alex" refreshedDate="44760.524848263885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eene, Alex" refreshedDate="44760.59922384259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reene, Alex" refreshedDate="44763.414763773151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95" zoomScaleNormal="95" workbookViewId="0">
      <pane xSplit="3" ySplit="1" topLeftCell="D3393" activePane="bottomRight" state="frozen"/>
      <selection pane="topRight" activeCell="D1" sqref="D1"/>
      <selection pane="bottomLeft" activeCell="A2" sqref="A2"/>
      <selection pane="bottomRight" activeCell="F3635" sqref="F363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4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5703125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8398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>IFERROR(ROUND(E126/L126,2),0)</f>
        <v>0</v>
      </c>
      <c r="Q126" s="11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>
        <f t="shared" si="259"/>
        <v>2015</v>
      </c>
    </row>
  </sheetData>
  <autoFilter ref="A1:S4115"/>
  <sortState ref="A2:P4115">
    <sortCondition ref="A1"/>
  </sortState>
  <conditionalFormatting sqref="F4116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6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6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6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6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6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6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6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6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6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6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6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="130" zoomScaleNormal="130" workbookViewId="0">
      <selection activeCell="K5" sqref="K5"/>
    </sheetView>
  </sheetViews>
  <sheetFormatPr defaultRowHeight="15" x14ac:dyDescent="0.25"/>
  <cols>
    <col min="1" max="1" width="14.7109375" customWidth="1"/>
    <col min="2" max="4" width="12.7109375" customWidth="1"/>
    <col min="5" max="5" width="13.140625" bestFit="1" customWidth="1"/>
    <col min="6" max="8" width="12.7109375" customWidth="1"/>
  </cols>
  <sheetData>
    <row r="1" spans="1:8" x14ac:dyDescent="0.25">
      <c r="A1" s="23" t="s">
        <v>8380</v>
      </c>
      <c r="B1" s="23" t="s">
        <v>8399</v>
      </c>
      <c r="C1" s="23" t="s">
        <v>8416</v>
      </c>
      <c r="D1" s="23" t="s">
        <v>8417</v>
      </c>
      <c r="E1" s="23" t="s">
        <v>8400</v>
      </c>
      <c r="F1" s="23" t="s">
        <v>8403</v>
      </c>
      <c r="G1" s="23" t="s">
        <v>8401</v>
      </c>
      <c r="H1" s="23" t="s">
        <v>8402</v>
      </c>
    </row>
    <row r="2" spans="1:8" x14ac:dyDescent="0.25">
      <c r="A2" t="s">
        <v>8404</v>
      </c>
      <c r="B2" s="14">
        <f>COUNTIFS(Kickstarter!F:F,"successful", Kickstarter!D:D,"&lt; 1000")</f>
        <v>322</v>
      </c>
      <c r="C2" s="14">
        <f>COUNTIFS(Kickstarter!F:F,"failed", Kickstarter!D:D,"&lt; 1000")</f>
        <v>113</v>
      </c>
      <c r="D2" s="14">
        <f>COUNTIFS(Kickstarter!F:F,"canceled", Kickstarter!D:D,"&lt; 1000")</f>
        <v>18</v>
      </c>
      <c r="E2">
        <f>SUM(B2:D2)</f>
        <v>453</v>
      </c>
      <c r="F2" s="24">
        <f>(B2/$E2)</f>
        <v>0.71081677704194257</v>
      </c>
      <c r="G2" s="24">
        <f t="shared" ref="G2:H2" si="0">(C2/$E2)</f>
        <v>0.24944812362030905</v>
      </c>
      <c r="H2" s="24">
        <f t="shared" si="0"/>
        <v>3.9735099337748346E-2</v>
      </c>
    </row>
    <row r="3" spans="1:8" x14ac:dyDescent="0.25">
      <c r="A3" t="s">
        <v>8405</v>
      </c>
      <c r="B3" s="14">
        <f>COUNTIFS(Kickstarter!F:F,"successful", Kickstarter!D:D,"&gt;=1000", Kickstarter!D:D,"&lt;4999")</f>
        <v>931</v>
      </c>
      <c r="C3" s="14">
        <f>COUNTIFS(Kickstarter!F:F,"failed", Kickstarter!D:D,"&gt;=1000", Kickstarter!D:D,"&lt;4999")</f>
        <v>420</v>
      </c>
      <c r="D3" s="14">
        <f>COUNTIFS(Kickstarter!F:F,"canceled", Kickstarter!D:D,"&gt;=1000", Kickstarter!D:D,"&lt;4999")</f>
        <v>60</v>
      </c>
      <c r="E3">
        <f t="shared" ref="E3:E13" si="1">SUM(B3:D3)</f>
        <v>1411</v>
      </c>
      <c r="F3" s="24">
        <f t="shared" ref="F3:F13" si="2">(B3/$E3)</f>
        <v>0.65981573352232459</v>
      </c>
      <c r="G3" s="24">
        <f t="shared" ref="G3:G13" si="3">(C3/$E3)</f>
        <v>0.297661233167966</v>
      </c>
      <c r="H3" s="24">
        <f t="shared" ref="H3:H13" si="4">(D3/$E3)</f>
        <v>4.2523033309709427E-2</v>
      </c>
    </row>
    <row r="4" spans="1:8" x14ac:dyDescent="0.25">
      <c r="A4" t="s">
        <v>8406</v>
      </c>
      <c r="B4">
        <f>COUNTIFS(Kickstarter!F:F,"successful", Kickstarter!D:D,"&gt;=5000", Kickstarter!D:D,"&lt;9999")</f>
        <v>380</v>
      </c>
      <c r="C4">
        <f>COUNTIFS(Kickstarter!F:F,"failed", Kickstarter!D:D,"&gt;=5000", Kickstarter!D:D,"&lt;9999")</f>
        <v>282</v>
      </c>
      <c r="D4">
        <f>COUNTIFS(Kickstarter!F:F,"canceled", Kickstarter!D:D,"&gt;=5000", Kickstarter!D:D,"&lt;9999")</f>
        <v>51</v>
      </c>
      <c r="E4">
        <f t="shared" si="1"/>
        <v>713</v>
      </c>
      <c r="F4" s="24">
        <f t="shared" si="2"/>
        <v>0.53295932678821878</v>
      </c>
      <c r="G4" s="24">
        <f t="shared" si="3"/>
        <v>0.39551192145862551</v>
      </c>
      <c r="H4" s="24">
        <f t="shared" si="4"/>
        <v>7.1528751753155678E-2</v>
      </c>
    </row>
    <row r="5" spans="1:8" x14ac:dyDescent="0.25">
      <c r="A5" t="s">
        <v>8407</v>
      </c>
      <c r="B5">
        <f>COUNTIFS(Kickstarter!F:F,"successful", Kickstarter!D:D,"&gt;=10000", Kickstarter!D:D,"&lt;14999")</f>
        <v>168</v>
      </c>
      <c r="C5">
        <f>COUNTIFS(Kickstarter!F:F,"failed", Kickstarter!D:D,"&gt;=10000", Kickstarter!D:D,"&lt;14999")</f>
        <v>144</v>
      </c>
      <c r="D5">
        <f>COUNTIFS(Kickstarter!F:F,"canceled", Kickstarter!D:D,"&gt;=10000", Kickstarter!D:D,"&lt;14999")</f>
        <v>40</v>
      </c>
      <c r="E5">
        <f t="shared" si="1"/>
        <v>352</v>
      </c>
      <c r="F5" s="24">
        <f t="shared" si="2"/>
        <v>0.47727272727272729</v>
      </c>
      <c r="G5" s="24">
        <f t="shared" si="3"/>
        <v>0.40909090909090912</v>
      </c>
      <c r="H5" s="24">
        <f t="shared" si="4"/>
        <v>0.11363636363636363</v>
      </c>
    </row>
    <row r="6" spans="1:8" x14ac:dyDescent="0.25">
      <c r="A6" t="s">
        <v>8408</v>
      </c>
      <c r="B6">
        <f>COUNTIFS(Kickstarter!F:F,"successful", Kickstarter!D:D,"&gt;=15000", Kickstarter!D:D,"&lt;19999")</f>
        <v>94</v>
      </c>
      <c r="C6">
        <f>COUNTIFS(Kickstarter!F:F,"failed", Kickstarter!D:D,"&gt;=15000", Kickstarter!D:D,"&lt;19999")</f>
        <v>90</v>
      </c>
      <c r="D6">
        <f>COUNTIFS(Kickstarter!F:F,"canceled", Kickstarter!D:D,"&gt;=15000", Kickstarter!D:D,"&lt;19999")</f>
        <v>17</v>
      </c>
      <c r="E6">
        <f t="shared" si="1"/>
        <v>201</v>
      </c>
      <c r="F6" s="24">
        <f t="shared" si="2"/>
        <v>0.46766169154228854</v>
      </c>
      <c r="G6" s="24">
        <f t="shared" si="3"/>
        <v>0.44776119402985076</v>
      </c>
      <c r="H6" s="24">
        <f t="shared" si="4"/>
        <v>8.45771144278607E-2</v>
      </c>
    </row>
    <row r="7" spans="1:8" x14ac:dyDescent="0.25">
      <c r="A7" t="s">
        <v>8409</v>
      </c>
      <c r="B7">
        <f>COUNTIFS(Kickstarter!F:F,"successful", Kickstarter!D:D,"&gt;=20000", Kickstarter!D:D,"&lt;24999")</f>
        <v>62</v>
      </c>
      <c r="C7">
        <f>COUNTIFS(Kickstarter!F:F,"failed", Kickstarter!D:D,"&gt;=20000", Kickstarter!D:D,"&lt;24999")</f>
        <v>72</v>
      </c>
      <c r="D7">
        <f>COUNTIFS(Kickstarter!F:F,"canceled", Kickstarter!D:D,"&gt;=20000", Kickstarter!D:D,"&lt;24999")</f>
        <v>14</v>
      </c>
      <c r="E7">
        <f t="shared" si="1"/>
        <v>148</v>
      </c>
      <c r="F7" s="24">
        <f t="shared" si="2"/>
        <v>0.41891891891891891</v>
      </c>
      <c r="G7" s="24">
        <f t="shared" si="3"/>
        <v>0.48648648648648651</v>
      </c>
      <c r="H7" s="24">
        <f t="shared" si="4"/>
        <v>9.45945945945946E-2</v>
      </c>
    </row>
    <row r="8" spans="1:8" x14ac:dyDescent="0.25">
      <c r="A8" t="s">
        <v>8410</v>
      </c>
      <c r="B8">
        <f>COUNTIFS(Kickstarter!F:F,"successful", Kickstarter!D:D,"&gt;=25000", Kickstarter!D:D,"&lt;29999")</f>
        <v>55</v>
      </c>
      <c r="C8">
        <f>COUNTIFS(Kickstarter!F:F,"failed", Kickstarter!D:D,"&gt;=25000", Kickstarter!D:D,"&lt;29999")</f>
        <v>64</v>
      </c>
      <c r="D8">
        <f>COUNTIFS(Kickstarter!F:F,"canceled", Kickstarter!D:D,"&gt;=25000", Kickstarter!D:D,"&lt;29999")</f>
        <v>18</v>
      </c>
      <c r="E8">
        <f t="shared" si="1"/>
        <v>137</v>
      </c>
      <c r="F8" s="24">
        <f t="shared" si="2"/>
        <v>0.40145985401459855</v>
      </c>
      <c r="G8" s="24">
        <f t="shared" si="3"/>
        <v>0.46715328467153283</v>
      </c>
      <c r="H8" s="24">
        <f t="shared" si="4"/>
        <v>0.13138686131386862</v>
      </c>
    </row>
    <row r="9" spans="1:8" x14ac:dyDescent="0.25">
      <c r="A9" t="s">
        <v>8412</v>
      </c>
      <c r="B9">
        <f>COUNTIFS(Kickstarter!F:F,"successful", Kickstarter!D:D,"&gt;=30000", Kickstarter!D:D,"&lt;34999")</f>
        <v>32</v>
      </c>
      <c r="C9">
        <f>COUNTIFS(Kickstarter!F:F,"failed", Kickstarter!D:D,"&gt;=30000", Kickstarter!D:D,"&lt;34999")</f>
        <v>37</v>
      </c>
      <c r="D9">
        <f>COUNTIFS(Kickstarter!F:F,"canceled", Kickstarter!D:D,"&gt;=30000", Kickstarter!D:D,"&lt;34999")</f>
        <v>13</v>
      </c>
      <c r="E9">
        <f t="shared" si="1"/>
        <v>82</v>
      </c>
      <c r="F9" s="24">
        <f t="shared" si="2"/>
        <v>0.3902439024390244</v>
      </c>
      <c r="G9" s="24">
        <f t="shared" si="3"/>
        <v>0.45121951219512196</v>
      </c>
      <c r="H9" s="24">
        <f t="shared" si="4"/>
        <v>0.15853658536585366</v>
      </c>
    </row>
    <row r="10" spans="1:8" x14ac:dyDescent="0.25">
      <c r="A10" t="s">
        <v>8413</v>
      </c>
      <c r="B10">
        <f>COUNTIFS(Kickstarter!F:F,"successful", Kickstarter!D:D,"&gt;=35000", Kickstarter!D:D,"&lt;39999")</f>
        <v>26</v>
      </c>
      <c r="C10">
        <f>COUNTIFS(Kickstarter!F:F,"failed", Kickstarter!D:D,"&gt;=35000", Kickstarter!D:D,"&lt;39999")</f>
        <v>22</v>
      </c>
      <c r="D10">
        <f>COUNTIFS(Kickstarter!F:F,"canceled", Kickstarter!D:D,"&gt;=35000", Kickstarter!D:D,"&lt;39999")</f>
        <v>7</v>
      </c>
      <c r="E10">
        <f t="shared" si="1"/>
        <v>55</v>
      </c>
      <c r="F10" s="24">
        <f t="shared" si="2"/>
        <v>0.47272727272727272</v>
      </c>
      <c r="G10" s="24">
        <f t="shared" si="3"/>
        <v>0.4</v>
      </c>
      <c r="H10" s="24">
        <f t="shared" si="4"/>
        <v>0.12727272727272726</v>
      </c>
    </row>
    <row r="11" spans="1:8" x14ac:dyDescent="0.25">
      <c r="A11" t="s">
        <v>8414</v>
      </c>
      <c r="B11">
        <f>COUNTIFS(Kickstarter!F:F,"successful", Kickstarter!D:D,"&gt;=40000", Kickstarter!D:D,"&lt;44999")</f>
        <v>21</v>
      </c>
      <c r="C11">
        <f>COUNTIFS(Kickstarter!F:F,"failed", Kickstarter!D:D,"&gt;=40000", Kickstarter!D:D,"&lt;44999")</f>
        <v>16</v>
      </c>
      <c r="D11">
        <f>COUNTIFS(Kickstarter!F:F,"canceled", Kickstarter!D:D,"&gt;=40000", Kickstarter!D:D,"&lt;44999")</f>
        <v>6</v>
      </c>
      <c r="E11">
        <f t="shared" si="1"/>
        <v>43</v>
      </c>
      <c r="F11" s="24">
        <f t="shared" si="2"/>
        <v>0.48837209302325579</v>
      </c>
      <c r="G11" s="24">
        <f t="shared" si="3"/>
        <v>0.37209302325581395</v>
      </c>
      <c r="H11" s="24">
        <f t="shared" si="4"/>
        <v>0.13953488372093023</v>
      </c>
    </row>
    <row r="12" spans="1:8" x14ac:dyDescent="0.25">
      <c r="A12" t="s">
        <v>8415</v>
      </c>
      <c r="B12">
        <f>COUNTIFS(Kickstarter!F:F,"successful", Kickstarter!D:D,"&gt;=45000", Kickstarter!D:D,"&lt;49999")</f>
        <v>6</v>
      </c>
      <c r="C12">
        <f>COUNTIFS(Kickstarter!F:F,"failed", Kickstarter!D:D,"&gt;=45000", Kickstarter!D:D,"&lt;49999")</f>
        <v>11</v>
      </c>
      <c r="D12">
        <f>COUNTIFS(Kickstarter!F:F,"canceled", Kickstarter!D:D,"&gt;=45000", Kickstarter!D:D,"&lt;49999")</f>
        <v>4</v>
      </c>
      <c r="E12">
        <f t="shared" si="1"/>
        <v>21</v>
      </c>
      <c r="F12" s="24">
        <f t="shared" si="2"/>
        <v>0.2857142857142857</v>
      </c>
      <c r="G12" s="24">
        <f t="shared" si="3"/>
        <v>0.52380952380952384</v>
      </c>
      <c r="H12" s="24">
        <f t="shared" si="4"/>
        <v>0.19047619047619047</v>
      </c>
    </row>
    <row r="13" spans="1:8" x14ac:dyDescent="0.25">
      <c r="A13" t="s">
        <v>8411</v>
      </c>
      <c r="B13">
        <f>COUNTIFS(Kickstarter!F:F,"successful", Kickstarter!D:D,"&gt;50000")</f>
        <v>55</v>
      </c>
      <c r="C13">
        <f>COUNTIFS(Kickstarter!F:F,"failed", Kickstarter!D:D,"&gt;50000")</f>
        <v>198</v>
      </c>
      <c r="D13">
        <f>COUNTIFS(Kickstarter!F:F,"canceled", Kickstarter!D:D,"&gt;50000")</f>
        <v>83</v>
      </c>
      <c r="E13">
        <f t="shared" si="1"/>
        <v>336</v>
      </c>
      <c r="F13" s="24">
        <f t="shared" si="2"/>
        <v>0.16369047619047619</v>
      </c>
      <c r="G13" s="24">
        <f t="shared" si="3"/>
        <v>0.5892857142857143</v>
      </c>
      <c r="H13" s="24">
        <f t="shared" si="4"/>
        <v>0.24702380952380953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3" sqref="A3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E2" sqref="E2"/>
    </sheetView>
  </sheetViews>
  <sheetFormatPr defaultRowHeight="15" x14ac:dyDescent="0.25"/>
  <cols>
    <col min="2" max="2" width="32.5703125" customWidth="1"/>
    <col min="3" max="3" width="47.7109375" customWidth="1"/>
    <col min="4" max="4" width="12.57031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3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45" x14ac:dyDescent="0.25">
      <c r="A2" s="17">
        <v>521</v>
      </c>
      <c r="B2" s="9" t="s">
        <v>522</v>
      </c>
      <c r="C2" s="3" t="s">
        <v>4631</v>
      </c>
      <c r="D2" s="18">
        <v>5000</v>
      </c>
      <c r="E2" s="1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20" t="s">
        <v>8315</v>
      </c>
      <c r="R2" s="17" t="s">
        <v>8316</v>
      </c>
      <c r="S2" s="21">
        <v>42646.092812499999</v>
      </c>
    </row>
    <row r="3" spans="1:19" ht="45" x14ac:dyDescent="0.25">
      <c r="A3" s="17">
        <v>522</v>
      </c>
      <c r="B3" s="9" t="s">
        <v>523</v>
      </c>
      <c r="C3" s="3" t="s">
        <v>4632</v>
      </c>
      <c r="D3" s="18">
        <v>3000</v>
      </c>
      <c r="E3" s="1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20" t="s">
        <v>8315</v>
      </c>
      <c r="R3" s="17" t="s">
        <v>8316</v>
      </c>
      <c r="S3" s="21">
        <v>42430.040798611109</v>
      </c>
    </row>
    <row r="4" spans="1:19" ht="45" x14ac:dyDescent="0.25">
      <c r="A4" s="17">
        <v>523</v>
      </c>
      <c r="B4" s="9" t="s">
        <v>524</v>
      </c>
      <c r="C4" s="3" t="s">
        <v>4633</v>
      </c>
      <c r="D4" s="18">
        <v>5000</v>
      </c>
      <c r="E4" s="1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20" t="s">
        <v>8315</v>
      </c>
      <c r="R4" s="17" t="s">
        <v>8316</v>
      </c>
      <c r="S4" s="21">
        <v>42238.13282407407</v>
      </c>
    </row>
    <row r="5" spans="1:19" ht="45" x14ac:dyDescent="0.25">
      <c r="A5" s="17">
        <v>525</v>
      </c>
      <c r="B5" s="9" t="s">
        <v>526</v>
      </c>
      <c r="C5" s="3" t="s">
        <v>4635</v>
      </c>
      <c r="D5" s="18">
        <v>12000</v>
      </c>
      <c r="E5" s="1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20" t="s">
        <v>8315</v>
      </c>
      <c r="R5" s="17" t="s">
        <v>8316</v>
      </c>
      <c r="S5" s="21">
        <v>41850.400937500002</v>
      </c>
    </row>
    <row r="6" spans="1:19" ht="45" x14ac:dyDescent="0.25">
      <c r="A6" s="17">
        <v>527</v>
      </c>
      <c r="B6" s="9" t="s">
        <v>528</v>
      </c>
      <c r="C6" s="3" t="s">
        <v>4637</v>
      </c>
      <c r="D6" s="18">
        <v>10000</v>
      </c>
      <c r="E6" s="1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20" t="s">
        <v>8315</v>
      </c>
      <c r="R6" s="17" t="s">
        <v>8316</v>
      </c>
      <c r="S6" s="21">
        <v>42753.205625000002</v>
      </c>
    </row>
    <row r="7" spans="1:19" x14ac:dyDescent="0.25">
      <c r="A7" s="17">
        <v>528</v>
      </c>
      <c r="B7" s="9" t="s">
        <v>529</v>
      </c>
      <c r="C7" s="3" t="s">
        <v>4638</v>
      </c>
      <c r="D7" s="18">
        <v>1150</v>
      </c>
      <c r="E7" s="1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20" t="s">
        <v>8315</v>
      </c>
      <c r="R7" s="17" t="s">
        <v>8316</v>
      </c>
      <c r="S7" s="21">
        <v>42155.920219907406</v>
      </c>
    </row>
    <row r="8" spans="1:19" ht="45" x14ac:dyDescent="0.25">
      <c r="A8" s="17">
        <v>530</v>
      </c>
      <c r="B8" s="9" t="s">
        <v>531</v>
      </c>
      <c r="C8" s="3" t="s">
        <v>4640</v>
      </c>
      <c r="D8" s="18">
        <v>3405</v>
      </c>
      <c r="E8" s="1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20" t="s">
        <v>8315</v>
      </c>
      <c r="R8" s="17" t="s">
        <v>8316</v>
      </c>
      <c r="S8" s="21">
        <v>42157.591064814813</v>
      </c>
    </row>
    <row r="9" spans="1:19" ht="45" x14ac:dyDescent="0.25">
      <c r="A9" s="17">
        <v>531</v>
      </c>
      <c r="B9" s="9" t="s">
        <v>532</v>
      </c>
      <c r="C9" s="3" t="s">
        <v>4641</v>
      </c>
      <c r="D9" s="18">
        <v>4000</v>
      </c>
      <c r="E9" s="1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20" t="s">
        <v>8315</v>
      </c>
      <c r="R9" s="17" t="s">
        <v>8316</v>
      </c>
      <c r="S9" s="21">
        <v>42676.065150462964</v>
      </c>
    </row>
    <row r="10" spans="1:19" ht="45" x14ac:dyDescent="0.25">
      <c r="A10" s="17">
        <v>532</v>
      </c>
      <c r="B10" s="9" t="s">
        <v>533</v>
      </c>
      <c r="C10" s="3" t="s">
        <v>4642</v>
      </c>
      <c r="D10" s="18">
        <v>10000</v>
      </c>
      <c r="E10" s="1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20" t="s">
        <v>8315</v>
      </c>
      <c r="R10" s="17" t="s">
        <v>8316</v>
      </c>
      <c r="S10" s="21">
        <v>42473.007037037038</v>
      </c>
    </row>
    <row r="11" spans="1:19" ht="45" x14ac:dyDescent="0.25">
      <c r="A11" s="17">
        <v>537</v>
      </c>
      <c r="B11" s="9" t="s">
        <v>538</v>
      </c>
      <c r="C11" s="3" t="s">
        <v>4647</v>
      </c>
      <c r="D11" s="18">
        <v>2000</v>
      </c>
      <c r="E11" s="1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20" t="s">
        <v>8315</v>
      </c>
      <c r="R11" s="17" t="s">
        <v>8316</v>
      </c>
      <c r="S11" s="21">
        <v>42282.768414351856</v>
      </c>
    </row>
    <row r="12" spans="1:19" ht="45" x14ac:dyDescent="0.25">
      <c r="A12" s="17">
        <v>538</v>
      </c>
      <c r="B12" s="9" t="s">
        <v>539</v>
      </c>
      <c r="C12" s="3" t="s">
        <v>4648</v>
      </c>
      <c r="D12" s="18">
        <v>5000</v>
      </c>
      <c r="E12" s="1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20" t="s">
        <v>8315</v>
      </c>
      <c r="R12" s="17" t="s">
        <v>8316</v>
      </c>
      <c r="S12" s="21">
        <v>42473.794710648144</v>
      </c>
    </row>
    <row r="13" spans="1:19" ht="45" x14ac:dyDescent="0.25">
      <c r="A13" s="17">
        <v>1284</v>
      </c>
      <c r="B13" s="9" t="s">
        <v>1285</v>
      </c>
      <c r="C13" s="3" t="s">
        <v>5394</v>
      </c>
      <c r="D13" s="18">
        <v>2000</v>
      </c>
      <c r="E13" s="1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20" t="s">
        <v>8315</v>
      </c>
      <c r="R13" s="17" t="s">
        <v>8316</v>
      </c>
      <c r="S13" s="21">
        <v>42712.23474537037</v>
      </c>
    </row>
    <row r="14" spans="1:19" ht="45" x14ac:dyDescent="0.25">
      <c r="A14" s="17">
        <v>1288</v>
      </c>
      <c r="B14" s="9" t="s">
        <v>1289</v>
      </c>
      <c r="C14" s="3" t="s">
        <v>5398</v>
      </c>
      <c r="D14" s="18">
        <v>4000</v>
      </c>
      <c r="E14" s="1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20" t="s">
        <v>8315</v>
      </c>
      <c r="R14" s="17" t="s">
        <v>8316</v>
      </c>
      <c r="S14" s="21">
        <v>42561.154664351852</v>
      </c>
    </row>
    <row r="15" spans="1:19" ht="45" x14ac:dyDescent="0.25">
      <c r="A15" s="17">
        <v>1289</v>
      </c>
      <c r="B15" s="9" t="s">
        <v>1290</v>
      </c>
      <c r="C15" s="3" t="s">
        <v>5399</v>
      </c>
      <c r="D15" s="18">
        <v>1500</v>
      </c>
      <c r="E15" s="1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20" t="s">
        <v>8315</v>
      </c>
      <c r="R15" s="17" t="s">
        <v>8316</v>
      </c>
      <c r="S15" s="21">
        <v>42709.134780092587</v>
      </c>
    </row>
    <row r="16" spans="1:19" ht="30" x14ac:dyDescent="0.25">
      <c r="A16" s="17">
        <v>1290</v>
      </c>
      <c r="B16" s="9" t="s">
        <v>1291</v>
      </c>
      <c r="C16" s="3" t="s">
        <v>5400</v>
      </c>
      <c r="D16" s="18">
        <v>3500</v>
      </c>
      <c r="E16" s="1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20" t="s">
        <v>8315</v>
      </c>
      <c r="R16" s="17" t="s">
        <v>8316</v>
      </c>
      <c r="S16" s="21">
        <v>42086.614942129629</v>
      </c>
    </row>
    <row r="17" spans="1:19" ht="45" x14ac:dyDescent="0.25">
      <c r="A17" s="17">
        <v>1291</v>
      </c>
      <c r="B17" s="9" t="s">
        <v>1292</v>
      </c>
      <c r="C17" s="3" t="s">
        <v>5401</v>
      </c>
      <c r="D17" s="18">
        <v>3000</v>
      </c>
      <c r="E17" s="1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20" t="s">
        <v>8315</v>
      </c>
      <c r="R17" s="17" t="s">
        <v>8316</v>
      </c>
      <c r="S17" s="21">
        <v>42064.652673611112</v>
      </c>
    </row>
    <row r="18" spans="1:19" ht="45" x14ac:dyDescent="0.25">
      <c r="A18" s="17">
        <v>1293</v>
      </c>
      <c r="B18" s="9" t="s">
        <v>1294</v>
      </c>
      <c r="C18" s="3" t="s">
        <v>5403</v>
      </c>
      <c r="D18" s="18">
        <v>15000</v>
      </c>
      <c r="E18" s="1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20" t="s">
        <v>8315</v>
      </c>
      <c r="R18" s="17" t="s">
        <v>8316</v>
      </c>
      <c r="S18" s="21">
        <v>42292.701053240744</v>
      </c>
    </row>
    <row r="19" spans="1:19" ht="45" x14ac:dyDescent="0.25">
      <c r="A19" s="17">
        <v>1297</v>
      </c>
      <c r="B19" s="9" t="s">
        <v>1298</v>
      </c>
      <c r="C19" s="3" t="s">
        <v>5407</v>
      </c>
      <c r="D19" s="18">
        <v>20000</v>
      </c>
      <c r="E19" s="1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20" t="s">
        <v>8315</v>
      </c>
      <c r="R19" s="17" t="s">
        <v>8316</v>
      </c>
      <c r="S19" s="21">
        <v>42461.747199074074</v>
      </c>
    </row>
    <row r="20" spans="1:19" ht="45" x14ac:dyDescent="0.25">
      <c r="A20" s="17">
        <v>1299</v>
      </c>
      <c r="B20" s="9" t="s">
        <v>1300</v>
      </c>
      <c r="C20" s="3" t="s">
        <v>5409</v>
      </c>
      <c r="D20" s="18">
        <v>3500</v>
      </c>
      <c r="E20" s="1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20" t="s">
        <v>8315</v>
      </c>
      <c r="R20" s="17" t="s">
        <v>8316</v>
      </c>
      <c r="S20" s="21">
        <v>42169.814340277779</v>
      </c>
    </row>
    <row r="21" spans="1:19" ht="45" x14ac:dyDescent="0.25">
      <c r="A21" s="17">
        <v>1300</v>
      </c>
      <c r="B21" s="9" t="s">
        <v>1301</v>
      </c>
      <c r="C21" s="3" t="s">
        <v>5410</v>
      </c>
      <c r="D21" s="18">
        <v>3000</v>
      </c>
      <c r="E21" s="1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20" t="s">
        <v>8315</v>
      </c>
      <c r="R21" s="17" t="s">
        <v>8316</v>
      </c>
      <c r="S21" s="21">
        <v>42483.675208333334</v>
      </c>
    </row>
    <row r="22" spans="1:19" ht="45" x14ac:dyDescent="0.25">
      <c r="A22" s="17">
        <v>1301</v>
      </c>
      <c r="B22" s="9" t="s">
        <v>1302</v>
      </c>
      <c r="C22" s="3" t="s">
        <v>5411</v>
      </c>
      <c r="D22" s="18">
        <v>2000</v>
      </c>
      <c r="E22" s="1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20" t="s">
        <v>8315</v>
      </c>
      <c r="R22" s="17" t="s">
        <v>8316</v>
      </c>
      <c r="S22" s="21">
        <v>42195.749745370369</v>
      </c>
    </row>
    <row r="23" spans="1:19" ht="45" x14ac:dyDescent="0.25">
      <c r="A23" s="17">
        <v>1302</v>
      </c>
      <c r="B23" s="9" t="s">
        <v>1303</v>
      </c>
      <c r="C23" s="3" t="s">
        <v>5412</v>
      </c>
      <c r="D23" s="18">
        <v>2500</v>
      </c>
      <c r="E23" s="1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20" t="s">
        <v>8315</v>
      </c>
      <c r="R23" s="17" t="s">
        <v>8316</v>
      </c>
      <c r="S23" s="21">
        <v>42675.057997685188</v>
      </c>
    </row>
    <row r="24" spans="1:19" ht="30" x14ac:dyDescent="0.25">
      <c r="A24" s="17">
        <v>2781</v>
      </c>
      <c r="B24" s="9" t="s">
        <v>2781</v>
      </c>
      <c r="C24" s="3" t="s">
        <v>6891</v>
      </c>
      <c r="D24" s="18">
        <v>1250</v>
      </c>
      <c r="E24" s="1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20" t="s">
        <v>8315</v>
      </c>
      <c r="R24" s="17" t="s">
        <v>8316</v>
      </c>
      <c r="S24" s="21">
        <v>42018.94159722222</v>
      </c>
    </row>
    <row r="25" spans="1:19" ht="30" x14ac:dyDescent="0.25">
      <c r="A25" s="17">
        <v>2782</v>
      </c>
      <c r="B25" s="9" t="s">
        <v>2782</v>
      </c>
      <c r="C25" s="3" t="s">
        <v>6892</v>
      </c>
      <c r="D25" s="18">
        <v>1000</v>
      </c>
      <c r="E25" s="1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20" t="s">
        <v>8315</v>
      </c>
      <c r="R25" s="17" t="s">
        <v>8316</v>
      </c>
      <c r="S25" s="21">
        <v>42026.924976851849</v>
      </c>
    </row>
    <row r="26" spans="1:19" ht="45" x14ac:dyDescent="0.25">
      <c r="A26" s="17">
        <v>2784</v>
      </c>
      <c r="B26" s="9" t="s">
        <v>2784</v>
      </c>
      <c r="C26" s="3" t="s">
        <v>6894</v>
      </c>
      <c r="D26" s="18">
        <v>6000</v>
      </c>
      <c r="E26" s="1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20" t="s">
        <v>8315</v>
      </c>
      <c r="R26" s="17" t="s">
        <v>8316</v>
      </c>
      <c r="S26" s="21">
        <v>41920.787534722222</v>
      </c>
    </row>
    <row r="27" spans="1:19" ht="45" x14ac:dyDescent="0.25">
      <c r="A27" s="17">
        <v>2785</v>
      </c>
      <c r="B27" s="9" t="s">
        <v>2785</v>
      </c>
      <c r="C27" s="3" t="s">
        <v>6895</v>
      </c>
      <c r="D27" s="18">
        <v>5000</v>
      </c>
      <c r="E27" s="1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20" t="s">
        <v>8315</v>
      </c>
      <c r="R27" s="17" t="s">
        <v>8316</v>
      </c>
      <c r="S27" s="21">
        <v>42558.189432870371</v>
      </c>
    </row>
    <row r="28" spans="1:19" ht="45" x14ac:dyDescent="0.25">
      <c r="A28" s="17">
        <v>2787</v>
      </c>
      <c r="B28" s="9" t="s">
        <v>2787</v>
      </c>
      <c r="C28" s="3" t="s">
        <v>6897</v>
      </c>
      <c r="D28" s="18">
        <v>1000</v>
      </c>
      <c r="E28" s="1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20" t="s">
        <v>8315</v>
      </c>
      <c r="R28" s="17" t="s">
        <v>8316</v>
      </c>
      <c r="S28" s="21">
        <v>41808.198518518519</v>
      </c>
    </row>
    <row r="29" spans="1:19" ht="30" x14ac:dyDescent="0.25">
      <c r="A29" s="17">
        <v>2788</v>
      </c>
      <c r="B29" s="9" t="s">
        <v>2788</v>
      </c>
      <c r="C29" s="3" t="s">
        <v>6898</v>
      </c>
      <c r="D29" s="18">
        <v>2000</v>
      </c>
      <c r="E29" s="1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20" t="s">
        <v>8315</v>
      </c>
      <c r="R29" s="17" t="s">
        <v>8316</v>
      </c>
      <c r="S29" s="21">
        <v>42550.701886574068</v>
      </c>
    </row>
    <row r="30" spans="1:19" ht="30" x14ac:dyDescent="0.25">
      <c r="A30" s="17">
        <v>2789</v>
      </c>
      <c r="B30" s="9" t="s">
        <v>2789</v>
      </c>
      <c r="C30" s="3" t="s">
        <v>6899</v>
      </c>
      <c r="D30" s="18">
        <v>3000</v>
      </c>
      <c r="E30" s="1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20" t="s">
        <v>8315</v>
      </c>
      <c r="R30" s="17" t="s">
        <v>8316</v>
      </c>
      <c r="S30" s="21">
        <v>42056.013124999998</v>
      </c>
    </row>
    <row r="31" spans="1:19" ht="45" x14ac:dyDescent="0.25">
      <c r="A31" s="17">
        <v>2790</v>
      </c>
      <c r="B31" s="9" t="s">
        <v>2790</v>
      </c>
      <c r="C31" s="3" t="s">
        <v>6900</v>
      </c>
      <c r="D31" s="18">
        <v>3000</v>
      </c>
      <c r="E31" s="1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20" t="s">
        <v>8315</v>
      </c>
      <c r="R31" s="17" t="s">
        <v>8316</v>
      </c>
      <c r="S31" s="21">
        <v>42016.938692129625</v>
      </c>
    </row>
    <row r="32" spans="1:19" ht="45" x14ac:dyDescent="0.25">
      <c r="A32" s="17">
        <v>2791</v>
      </c>
      <c r="B32" s="9" t="s">
        <v>2791</v>
      </c>
      <c r="C32" s="3" t="s">
        <v>6901</v>
      </c>
      <c r="D32" s="18">
        <v>2000</v>
      </c>
      <c r="E32" s="1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20" t="s">
        <v>8315</v>
      </c>
      <c r="R32" s="17" t="s">
        <v>8316</v>
      </c>
      <c r="S32" s="21">
        <v>42591.899988425925</v>
      </c>
    </row>
    <row r="33" spans="1:19" ht="45" x14ac:dyDescent="0.25">
      <c r="A33" s="17">
        <v>2792</v>
      </c>
      <c r="B33" s="9" t="s">
        <v>2792</v>
      </c>
      <c r="C33" s="3" t="s">
        <v>6902</v>
      </c>
      <c r="D33" s="18">
        <v>2000</v>
      </c>
      <c r="E33" s="1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20" t="s">
        <v>8315</v>
      </c>
      <c r="R33" s="17" t="s">
        <v>8316</v>
      </c>
      <c r="S33" s="21">
        <v>42183.231006944443</v>
      </c>
    </row>
    <row r="34" spans="1:19" ht="45" x14ac:dyDescent="0.25">
      <c r="A34" s="17">
        <v>2795</v>
      </c>
      <c r="B34" s="9" t="s">
        <v>2795</v>
      </c>
      <c r="C34" s="3" t="s">
        <v>6905</v>
      </c>
      <c r="D34" s="18">
        <v>700</v>
      </c>
      <c r="E34" s="1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20" t="s">
        <v>8315</v>
      </c>
      <c r="R34" s="17" t="s">
        <v>8316</v>
      </c>
      <c r="S34" s="21">
        <v>41780.525937500002</v>
      </c>
    </row>
    <row r="35" spans="1:19" ht="45" x14ac:dyDescent="0.25">
      <c r="A35" s="17">
        <v>2803</v>
      </c>
      <c r="B35" s="9" t="s">
        <v>2803</v>
      </c>
      <c r="C35" s="3" t="s">
        <v>6913</v>
      </c>
      <c r="D35" s="18">
        <v>10000</v>
      </c>
      <c r="E35" s="1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20" t="s">
        <v>8315</v>
      </c>
      <c r="R35" s="17" t="s">
        <v>8316</v>
      </c>
      <c r="S35" s="21">
        <v>42158.065694444449</v>
      </c>
    </row>
    <row r="36" spans="1:19" x14ac:dyDescent="0.25">
      <c r="A36" s="17">
        <v>2807</v>
      </c>
      <c r="B36" s="9" t="s">
        <v>2807</v>
      </c>
      <c r="C36" s="3" t="s">
        <v>6917</v>
      </c>
      <c r="D36" s="18">
        <v>5000</v>
      </c>
      <c r="E36" s="1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20" t="s">
        <v>8315</v>
      </c>
      <c r="R36" s="17" t="s">
        <v>8316</v>
      </c>
      <c r="S36" s="21">
        <v>42154.873124999998</v>
      </c>
    </row>
    <row r="37" spans="1:19" ht="45" x14ac:dyDescent="0.25">
      <c r="A37" s="17">
        <v>2808</v>
      </c>
      <c r="B37" s="9" t="s">
        <v>2808</v>
      </c>
      <c r="C37" s="3" t="s">
        <v>6918</v>
      </c>
      <c r="D37" s="18">
        <v>4500</v>
      </c>
      <c r="E37" s="1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20" t="s">
        <v>8315</v>
      </c>
      <c r="R37" s="17" t="s">
        <v>8316</v>
      </c>
      <c r="S37" s="21">
        <v>42208.84646990741</v>
      </c>
    </row>
    <row r="38" spans="1:19" ht="45" x14ac:dyDescent="0.25">
      <c r="A38" s="17">
        <v>2809</v>
      </c>
      <c r="B38" s="9" t="s">
        <v>2809</v>
      </c>
      <c r="C38" s="3" t="s">
        <v>6919</v>
      </c>
      <c r="D38" s="18">
        <v>2500</v>
      </c>
      <c r="E38" s="1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20" t="s">
        <v>8315</v>
      </c>
      <c r="R38" s="17" t="s">
        <v>8316</v>
      </c>
      <c r="S38" s="21">
        <v>42451.496817129635</v>
      </c>
    </row>
    <row r="39" spans="1:19" ht="45" x14ac:dyDescent="0.25">
      <c r="A39" s="17">
        <v>2810</v>
      </c>
      <c r="B39" s="9" t="s">
        <v>2810</v>
      </c>
      <c r="C39" s="3" t="s">
        <v>6920</v>
      </c>
      <c r="D39" s="18">
        <v>2500</v>
      </c>
      <c r="E39" s="1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20" t="s">
        <v>8315</v>
      </c>
      <c r="R39" s="17" t="s">
        <v>8316</v>
      </c>
      <c r="S39" s="21">
        <v>41759.13962962963</v>
      </c>
    </row>
    <row r="40" spans="1:19" ht="45" x14ac:dyDescent="0.25">
      <c r="A40" s="17">
        <v>2813</v>
      </c>
      <c r="B40" s="9" t="s">
        <v>2813</v>
      </c>
      <c r="C40" s="3" t="s">
        <v>6923</v>
      </c>
      <c r="D40" s="18">
        <v>2800</v>
      </c>
      <c r="E40" s="1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20" t="s">
        <v>8315</v>
      </c>
      <c r="R40" s="17" t="s">
        <v>8316</v>
      </c>
      <c r="S40" s="21">
        <v>42693.742604166662</v>
      </c>
    </row>
    <row r="41" spans="1:19" ht="45" x14ac:dyDescent="0.25">
      <c r="A41" s="17">
        <v>2818</v>
      </c>
      <c r="B41" s="9" t="s">
        <v>2818</v>
      </c>
      <c r="C41" s="3" t="s">
        <v>6928</v>
      </c>
      <c r="D41" s="18">
        <v>10000</v>
      </c>
      <c r="E41" s="1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20" t="s">
        <v>8315</v>
      </c>
      <c r="R41" s="17" t="s">
        <v>8316</v>
      </c>
      <c r="S41" s="21">
        <v>42250.598217592589</v>
      </c>
    </row>
    <row r="42" spans="1:19" ht="45" x14ac:dyDescent="0.25">
      <c r="A42" s="17">
        <v>2822</v>
      </c>
      <c r="B42" s="9" t="s">
        <v>2822</v>
      </c>
      <c r="C42" s="3" t="s">
        <v>6932</v>
      </c>
      <c r="D42" s="18">
        <v>6000</v>
      </c>
      <c r="E42" s="1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20" t="s">
        <v>8315</v>
      </c>
      <c r="R42" s="17" t="s">
        <v>8316</v>
      </c>
      <c r="S42" s="21">
        <v>42060.683935185181</v>
      </c>
    </row>
    <row r="43" spans="1:19" ht="30" x14ac:dyDescent="0.25">
      <c r="A43" s="17">
        <v>2824</v>
      </c>
      <c r="B43" s="9" t="s">
        <v>2824</v>
      </c>
      <c r="C43" s="3" t="s">
        <v>6934</v>
      </c>
      <c r="D43" s="18">
        <v>650</v>
      </c>
      <c r="E43" s="1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20" t="s">
        <v>8315</v>
      </c>
      <c r="R43" s="17" t="s">
        <v>8316</v>
      </c>
      <c r="S43" s="21">
        <v>42136.270787037036</v>
      </c>
    </row>
    <row r="44" spans="1:19" ht="45" x14ac:dyDescent="0.25">
      <c r="A44" s="17">
        <v>2826</v>
      </c>
      <c r="B44" s="9" t="s">
        <v>2826</v>
      </c>
      <c r="C44" s="3" t="s">
        <v>6936</v>
      </c>
      <c r="D44" s="18">
        <v>2000</v>
      </c>
      <c r="E44" s="1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20" t="s">
        <v>8315</v>
      </c>
      <c r="R44" s="17" t="s">
        <v>8316</v>
      </c>
      <c r="S44" s="21">
        <v>42171.034861111111</v>
      </c>
    </row>
    <row r="45" spans="1:19" ht="45" x14ac:dyDescent="0.25">
      <c r="A45" s="17">
        <v>2827</v>
      </c>
      <c r="B45" s="9" t="s">
        <v>2827</v>
      </c>
      <c r="C45" s="3" t="s">
        <v>6937</v>
      </c>
      <c r="D45" s="18">
        <v>2000</v>
      </c>
      <c r="E45" s="1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20" t="s">
        <v>8315</v>
      </c>
      <c r="R45" s="17" t="s">
        <v>8316</v>
      </c>
      <c r="S45" s="21">
        <v>42494.683634259258</v>
      </c>
    </row>
    <row r="46" spans="1:19" ht="30" x14ac:dyDescent="0.25">
      <c r="A46" s="17">
        <v>2830</v>
      </c>
      <c r="B46" s="9" t="s">
        <v>2830</v>
      </c>
      <c r="C46" s="3" t="s">
        <v>6940</v>
      </c>
      <c r="D46" s="18">
        <v>3000</v>
      </c>
      <c r="E46" s="1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20" t="s">
        <v>8315</v>
      </c>
      <c r="R46" s="17" t="s">
        <v>8316</v>
      </c>
      <c r="S46" s="21">
        <v>41758.839675925927</v>
      </c>
    </row>
    <row r="47" spans="1:19" ht="30" x14ac:dyDescent="0.25">
      <c r="A47" s="17">
        <v>2831</v>
      </c>
      <c r="B47" s="9" t="s">
        <v>2831</v>
      </c>
      <c r="C47" s="3" t="s">
        <v>6941</v>
      </c>
      <c r="D47" s="18">
        <v>3000</v>
      </c>
      <c r="E47" s="1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20" t="s">
        <v>8315</v>
      </c>
      <c r="R47" s="17" t="s">
        <v>8316</v>
      </c>
      <c r="S47" s="21">
        <v>42171.824884259258</v>
      </c>
    </row>
    <row r="48" spans="1:19" x14ac:dyDescent="0.25">
      <c r="A48" s="17">
        <v>2833</v>
      </c>
      <c r="B48" s="9" t="s">
        <v>2833</v>
      </c>
      <c r="C48" s="3" t="s">
        <v>6943</v>
      </c>
      <c r="D48" s="18">
        <v>2700</v>
      </c>
      <c r="E48" s="1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20" t="s">
        <v>8315</v>
      </c>
      <c r="R48" s="17" t="s">
        <v>8316</v>
      </c>
      <c r="S48" s="21">
        <v>42268.127696759257</v>
      </c>
    </row>
    <row r="49" spans="1:19" ht="45" x14ac:dyDescent="0.25">
      <c r="A49" s="17">
        <v>2836</v>
      </c>
      <c r="B49" s="9" t="s">
        <v>2836</v>
      </c>
      <c r="C49" s="3" t="s">
        <v>6946</v>
      </c>
      <c r="D49" s="18">
        <v>450</v>
      </c>
      <c r="E49" s="1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20" t="s">
        <v>8315</v>
      </c>
      <c r="R49" s="17" t="s">
        <v>8316</v>
      </c>
      <c r="S49" s="21">
        <v>42746.261782407411</v>
      </c>
    </row>
    <row r="50" spans="1:19" ht="45" x14ac:dyDescent="0.25">
      <c r="A50" s="17">
        <v>2838</v>
      </c>
      <c r="B50" s="9" t="s">
        <v>2838</v>
      </c>
      <c r="C50" s="3" t="s">
        <v>6948</v>
      </c>
      <c r="D50" s="18">
        <v>2000</v>
      </c>
      <c r="E50" s="1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20" t="s">
        <v>8315</v>
      </c>
      <c r="R50" s="17" t="s">
        <v>8316</v>
      </c>
      <c r="S50" s="21">
        <v>41842.607592592591</v>
      </c>
    </row>
    <row r="51" spans="1:19" ht="45" x14ac:dyDescent="0.25">
      <c r="A51" s="17">
        <v>2839</v>
      </c>
      <c r="B51" s="9" t="s">
        <v>2839</v>
      </c>
      <c r="C51" s="3" t="s">
        <v>6949</v>
      </c>
      <c r="D51" s="18">
        <v>3500</v>
      </c>
      <c r="E51" s="1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20" t="s">
        <v>8315</v>
      </c>
      <c r="R51" s="17" t="s">
        <v>8316</v>
      </c>
      <c r="S51" s="21">
        <v>41853.240208333329</v>
      </c>
    </row>
    <row r="52" spans="1:19" ht="45" x14ac:dyDescent="0.25">
      <c r="A52" s="17">
        <v>2961</v>
      </c>
      <c r="B52" s="9" t="s">
        <v>2961</v>
      </c>
      <c r="C52" s="3" t="s">
        <v>7071</v>
      </c>
      <c r="D52" s="18">
        <v>5000</v>
      </c>
      <c r="E52" s="1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20" t="s">
        <v>8315</v>
      </c>
      <c r="R52" s="17" t="s">
        <v>8316</v>
      </c>
      <c r="S52" s="21">
        <v>42061.212488425925</v>
      </c>
    </row>
    <row r="53" spans="1:19" ht="45" x14ac:dyDescent="0.25">
      <c r="A53" s="17">
        <v>2962</v>
      </c>
      <c r="B53" s="9" t="s">
        <v>2962</v>
      </c>
      <c r="C53" s="3" t="s">
        <v>7072</v>
      </c>
      <c r="D53" s="18">
        <v>1000</v>
      </c>
      <c r="E53" s="1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20" t="s">
        <v>8315</v>
      </c>
      <c r="R53" s="17" t="s">
        <v>8316</v>
      </c>
      <c r="S53" s="21">
        <v>42036.24428240741</v>
      </c>
    </row>
    <row r="54" spans="1:19" ht="60" x14ac:dyDescent="0.25">
      <c r="A54" s="17">
        <v>2963</v>
      </c>
      <c r="B54" s="9" t="s">
        <v>2963</v>
      </c>
      <c r="C54" s="3" t="s">
        <v>7073</v>
      </c>
      <c r="D54" s="18">
        <v>10000</v>
      </c>
      <c r="E54" s="1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20" t="s">
        <v>8315</v>
      </c>
      <c r="R54" s="17" t="s">
        <v>8316</v>
      </c>
      <c r="S54" s="21">
        <v>42157.470185185186</v>
      </c>
    </row>
    <row r="55" spans="1:19" ht="45" x14ac:dyDescent="0.25">
      <c r="A55" s="17">
        <v>2964</v>
      </c>
      <c r="B55" s="9" t="s">
        <v>2964</v>
      </c>
      <c r="C55" s="3" t="s">
        <v>7074</v>
      </c>
      <c r="D55" s="18">
        <v>5000</v>
      </c>
      <c r="E55" s="1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20" t="s">
        <v>8315</v>
      </c>
      <c r="R55" s="17" t="s">
        <v>8316</v>
      </c>
      <c r="S55" s="21">
        <v>41827.909942129627</v>
      </c>
    </row>
    <row r="56" spans="1:19" ht="45" x14ac:dyDescent="0.25">
      <c r="A56" s="17">
        <v>2965</v>
      </c>
      <c r="B56" s="9" t="s">
        <v>2965</v>
      </c>
      <c r="C56" s="3" t="s">
        <v>7075</v>
      </c>
      <c r="D56" s="18">
        <v>1500</v>
      </c>
      <c r="E56" s="1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20" t="s">
        <v>8315</v>
      </c>
      <c r="R56" s="17" t="s">
        <v>8316</v>
      </c>
      <c r="S56" s="21">
        <v>42162.729548611111</v>
      </c>
    </row>
    <row r="57" spans="1:19" ht="45" x14ac:dyDescent="0.25">
      <c r="A57" s="17">
        <v>2966</v>
      </c>
      <c r="B57" s="9" t="s">
        <v>2966</v>
      </c>
      <c r="C57" s="3" t="s">
        <v>7076</v>
      </c>
      <c r="D57" s="18">
        <v>10000</v>
      </c>
      <c r="E57" s="1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20" t="s">
        <v>8315</v>
      </c>
      <c r="R57" s="17" t="s">
        <v>8316</v>
      </c>
      <c r="S57" s="21">
        <v>42233.738564814819</v>
      </c>
    </row>
    <row r="58" spans="1:19" ht="45" x14ac:dyDescent="0.25">
      <c r="A58" s="17">
        <v>2967</v>
      </c>
      <c r="B58" s="9" t="s">
        <v>2967</v>
      </c>
      <c r="C58" s="3" t="s">
        <v>7077</v>
      </c>
      <c r="D58" s="18">
        <v>5000</v>
      </c>
      <c r="E58" s="1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20" t="s">
        <v>8315</v>
      </c>
      <c r="R58" s="17" t="s">
        <v>8316</v>
      </c>
      <c r="S58" s="21">
        <v>42042.197824074072</v>
      </c>
    </row>
    <row r="59" spans="1:19" ht="30" x14ac:dyDescent="0.25">
      <c r="A59" s="17">
        <v>2968</v>
      </c>
      <c r="B59" s="9" t="s">
        <v>2968</v>
      </c>
      <c r="C59" s="3" t="s">
        <v>7078</v>
      </c>
      <c r="D59" s="18">
        <v>3500</v>
      </c>
      <c r="E59" s="1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20" t="s">
        <v>8315</v>
      </c>
      <c r="R59" s="17" t="s">
        <v>8316</v>
      </c>
      <c r="S59" s="21">
        <v>42585.523842592593</v>
      </c>
    </row>
    <row r="60" spans="1:19" ht="45" x14ac:dyDescent="0.25">
      <c r="A60" s="17">
        <v>2970</v>
      </c>
      <c r="B60" s="9" t="s">
        <v>2970</v>
      </c>
      <c r="C60" s="3" t="s">
        <v>7080</v>
      </c>
      <c r="D60" s="18">
        <v>6000</v>
      </c>
      <c r="E60" s="1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20" t="s">
        <v>8315</v>
      </c>
      <c r="R60" s="17" t="s">
        <v>8316</v>
      </c>
      <c r="S60" s="21">
        <v>41808.669571759259</v>
      </c>
    </row>
    <row r="61" spans="1:19" ht="45" x14ac:dyDescent="0.25">
      <c r="A61" s="17">
        <v>2971</v>
      </c>
      <c r="B61" s="9" t="s">
        <v>2971</v>
      </c>
      <c r="C61" s="3" t="s">
        <v>7081</v>
      </c>
      <c r="D61" s="18">
        <v>3200</v>
      </c>
      <c r="E61" s="1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20" t="s">
        <v>8315</v>
      </c>
      <c r="R61" s="17" t="s">
        <v>8316</v>
      </c>
      <c r="S61" s="21">
        <v>41852.658310185187</v>
      </c>
    </row>
    <row r="62" spans="1:19" ht="30" x14ac:dyDescent="0.25">
      <c r="A62" s="17">
        <v>2972</v>
      </c>
      <c r="B62" s="9" t="s">
        <v>2972</v>
      </c>
      <c r="C62" s="3" t="s">
        <v>7082</v>
      </c>
      <c r="D62" s="18">
        <v>2000</v>
      </c>
      <c r="E62" s="1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20" t="s">
        <v>8315</v>
      </c>
      <c r="R62" s="17" t="s">
        <v>8316</v>
      </c>
      <c r="S62" s="21">
        <v>42694.110185185185</v>
      </c>
    </row>
    <row r="63" spans="1:19" ht="45" x14ac:dyDescent="0.25">
      <c r="A63" s="17">
        <v>2973</v>
      </c>
      <c r="B63" s="9" t="s">
        <v>2973</v>
      </c>
      <c r="C63" s="3" t="s">
        <v>7083</v>
      </c>
      <c r="D63" s="18">
        <v>5000</v>
      </c>
      <c r="E63" s="1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20" t="s">
        <v>8315</v>
      </c>
      <c r="R63" s="17" t="s">
        <v>8316</v>
      </c>
      <c r="S63" s="21">
        <v>42341.818379629629</v>
      </c>
    </row>
    <row r="64" spans="1:19" ht="45" x14ac:dyDescent="0.25">
      <c r="A64" s="17">
        <v>2974</v>
      </c>
      <c r="B64" s="9" t="s">
        <v>2974</v>
      </c>
      <c r="C64" s="3" t="s">
        <v>7084</v>
      </c>
      <c r="D64" s="18">
        <v>5000</v>
      </c>
      <c r="E64" s="1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20" t="s">
        <v>8315</v>
      </c>
      <c r="R64" s="17" t="s">
        <v>8316</v>
      </c>
      <c r="S64" s="21">
        <v>41880.061006944445</v>
      </c>
    </row>
    <row r="65" spans="1:19" ht="45" x14ac:dyDescent="0.25">
      <c r="A65" s="17">
        <v>2975</v>
      </c>
      <c r="B65" s="9" t="s">
        <v>2975</v>
      </c>
      <c r="C65" s="3" t="s">
        <v>7085</v>
      </c>
      <c r="D65" s="18">
        <v>8000</v>
      </c>
      <c r="E65" s="1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20" t="s">
        <v>8315</v>
      </c>
      <c r="R65" s="17" t="s">
        <v>8316</v>
      </c>
      <c r="S65" s="21">
        <v>41941.683865740742</v>
      </c>
    </row>
    <row r="66" spans="1:19" ht="60" x14ac:dyDescent="0.25">
      <c r="A66" s="17">
        <v>2977</v>
      </c>
      <c r="B66" s="9" t="s">
        <v>2977</v>
      </c>
      <c r="C66" s="3" t="s">
        <v>7087</v>
      </c>
      <c r="D66" s="18">
        <v>3000</v>
      </c>
      <c r="E66" s="1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20" t="s">
        <v>8315</v>
      </c>
      <c r="R66" s="17" t="s">
        <v>8316</v>
      </c>
      <c r="S66" s="21">
        <v>42026.88118055556</v>
      </c>
    </row>
    <row r="67" spans="1:19" ht="45" x14ac:dyDescent="0.25">
      <c r="A67" s="17">
        <v>2978</v>
      </c>
      <c r="B67" s="9" t="s">
        <v>2978</v>
      </c>
      <c r="C67" s="3" t="s">
        <v>7088</v>
      </c>
      <c r="D67" s="18">
        <v>750</v>
      </c>
      <c r="E67" s="1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20" t="s">
        <v>8315</v>
      </c>
      <c r="R67" s="17" t="s">
        <v>8316</v>
      </c>
      <c r="S67" s="21">
        <v>41922.640590277777</v>
      </c>
    </row>
    <row r="68" spans="1:19" ht="45" x14ac:dyDescent="0.25">
      <c r="A68" s="17">
        <v>2979</v>
      </c>
      <c r="B68" s="9" t="s">
        <v>2979</v>
      </c>
      <c r="C68" s="3" t="s">
        <v>7089</v>
      </c>
      <c r="D68" s="18">
        <v>5000</v>
      </c>
      <c r="E68" s="1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20" t="s">
        <v>8315</v>
      </c>
      <c r="R68" s="17" t="s">
        <v>8316</v>
      </c>
      <c r="S68" s="21">
        <v>41993.824340277773</v>
      </c>
    </row>
    <row r="69" spans="1:19" ht="45" x14ac:dyDescent="0.25">
      <c r="A69" s="17">
        <v>2980</v>
      </c>
      <c r="B69" s="9" t="s">
        <v>2980</v>
      </c>
      <c r="C69" s="3" t="s">
        <v>7090</v>
      </c>
      <c r="D69" s="18">
        <v>3000</v>
      </c>
      <c r="E69" s="1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20" t="s">
        <v>8315</v>
      </c>
      <c r="R69" s="17" t="s">
        <v>8316</v>
      </c>
      <c r="S69" s="21">
        <v>42219.915856481486</v>
      </c>
    </row>
    <row r="70" spans="1:19" ht="45" x14ac:dyDescent="0.25">
      <c r="A70" s="17">
        <v>3147</v>
      </c>
      <c r="B70" s="9" t="s">
        <v>3147</v>
      </c>
      <c r="C70" s="3" t="s">
        <v>7257</v>
      </c>
      <c r="D70" s="18">
        <v>20000</v>
      </c>
      <c r="E70" s="1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20" t="s">
        <v>8315</v>
      </c>
      <c r="R70" s="17" t="s">
        <v>8316</v>
      </c>
      <c r="S70" s="21">
        <v>41909.969386574077</v>
      </c>
    </row>
    <row r="71" spans="1:19" ht="30" x14ac:dyDescent="0.25">
      <c r="A71" s="17">
        <v>3148</v>
      </c>
      <c r="B71" s="9" t="s">
        <v>3148</v>
      </c>
      <c r="C71" s="3" t="s">
        <v>7258</v>
      </c>
      <c r="D71" s="18">
        <v>1800</v>
      </c>
      <c r="E71" s="1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20" t="s">
        <v>8315</v>
      </c>
      <c r="R71" s="17" t="s">
        <v>8316</v>
      </c>
      <c r="S71" s="21">
        <v>41891.665324074071</v>
      </c>
    </row>
    <row r="72" spans="1:19" ht="45" x14ac:dyDescent="0.25">
      <c r="A72" s="17">
        <v>3149</v>
      </c>
      <c r="B72" s="9" t="s">
        <v>3149</v>
      </c>
      <c r="C72" s="3" t="s">
        <v>7259</v>
      </c>
      <c r="D72" s="18">
        <v>1250</v>
      </c>
      <c r="E72" s="1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20" t="s">
        <v>8315</v>
      </c>
      <c r="R72" s="17" t="s">
        <v>8316</v>
      </c>
      <c r="S72" s="21">
        <v>41226.017361111109</v>
      </c>
    </row>
    <row r="73" spans="1:19" ht="60" x14ac:dyDescent="0.25">
      <c r="A73" s="17">
        <v>3150</v>
      </c>
      <c r="B73" s="9" t="s">
        <v>3150</v>
      </c>
      <c r="C73" s="3" t="s">
        <v>7260</v>
      </c>
      <c r="D73" s="18">
        <v>3500</v>
      </c>
      <c r="E73" s="1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20" t="s">
        <v>8315</v>
      </c>
      <c r="R73" s="17" t="s">
        <v>8316</v>
      </c>
      <c r="S73" s="21">
        <v>40478.263923611114</v>
      </c>
    </row>
    <row r="74" spans="1:19" ht="30" x14ac:dyDescent="0.25">
      <c r="A74" s="17">
        <v>3151</v>
      </c>
      <c r="B74" s="9" t="s">
        <v>3151</v>
      </c>
      <c r="C74" s="3" t="s">
        <v>7261</v>
      </c>
      <c r="D74" s="18">
        <v>3500</v>
      </c>
      <c r="E74" s="1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20" t="s">
        <v>8315</v>
      </c>
      <c r="R74" s="17" t="s">
        <v>8316</v>
      </c>
      <c r="S74" s="21">
        <v>41862.83997685185</v>
      </c>
    </row>
    <row r="75" spans="1:19" ht="45" x14ac:dyDescent="0.25">
      <c r="A75" s="17">
        <v>3153</v>
      </c>
      <c r="B75" s="9" t="s">
        <v>3153</v>
      </c>
      <c r="C75" s="3" t="s">
        <v>7263</v>
      </c>
      <c r="D75" s="18">
        <v>3000</v>
      </c>
      <c r="E75" s="1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20" t="s">
        <v>8315</v>
      </c>
      <c r="R75" s="17" t="s">
        <v>8316</v>
      </c>
      <c r="S75" s="21">
        <v>40633.154363425929</v>
      </c>
    </row>
    <row r="76" spans="1:19" ht="45" x14ac:dyDescent="0.25">
      <c r="A76" s="17">
        <v>3154</v>
      </c>
      <c r="B76" s="9" t="s">
        <v>3154</v>
      </c>
      <c r="C76" s="3" t="s">
        <v>7264</v>
      </c>
      <c r="D76" s="18">
        <v>7000</v>
      </c>
      <c r="E76" s="1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20" t="s">
        <v>8315</v>
      </c>
      <c r="R76" s="17" t="s">
        <v>8316</v>
      </c>
      <c r="S76" s="21">
        <v>40970.875671296293</v>
      </c>
    </row>
    <row r="77" spans="1:19" ht="45" x14ac:dyDescent="0.25">
      <c r="A77" s="17">
        <v>3156</v>
      </c>
      <c r="B77" s="9" t="s">
        <v>3156</v>
      </c>
      <c r="C77" s="3" t="s">
        <v>7266</v>
      </c>
      <c r="D77" s="18">
        <v>5500</v>
      </c>
      <c r="E77" s="1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20" t="s">
        <v>8315</v>
      </c>
      <c r="R77" s="17" t="s">
        <v>8316</v>
      </c>
      <c r="S77" s="21">
        <v>41026.953055555554</v>
      </c>
    </row>
    <row r="78" spans="1:19" ht="30" x14ac:dyDescent="0.25">
      <c r="A78" s="17">
        <v>3157</v>
      </c>
      <c r="B78" s="9" t="s">
        <v>3157</v>
      </c>
      <c r="C78" s="3" t="s">
        <v>7267</v>
      </c>
      <c r="D78" s="18">
        <v>4000</v>
      </c>
      <c r="E78" s="1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20" t="s">
        <v>8315</v>
      </c>
      <c r="R78" s="17" t="s">
        <v>8316</v>
      </c>
      <c r="S78" s="21">
        <v>41829.788252314815</v>
      </c>
    </row>
    <row r="79" spans="1:19" ht="30" x14ac:dyDescent="0.25">
      <c r="A79" s="17">
        <v>3158</v>
      </c>
      <c r="B79" s="9" t="s">
        <v>3158</v>
      </c>
      <c r="C79" s="3" t="s">
        <v>7268</v>
      </c>
      <c r="D79" s="18">
        <v>5000</v>
      </c>
      <c r="E79" s="1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20" t="s">
        <v>8315</v>
      </c>
      <c r="R79" s="17" t="s">
        <v>8316</v>
      </c>
      <c r="S79" s="21">
        <v>41447.839722222219</v>
      </c>
    </row>
    <row r="80" spans="1:19" ht="30" x14ac:dyDescent="0.25">
      <c r="A80" s="17">
        <v>3159</v>
      </c>
      <c r="B80" s="9" t="s">
        <v>3159</v>
      </c>
      <c r="C80" s="3" t="s">
        <v>7269</v>
      </c>
      <c r="D80" s="18">
        <v>1500</v>
      </c>
      <c r="E80" s="1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20" t="s">
        <v>8315</v>
      </c>
      <c r="R80" s="17" t="s">
        <v>8316</v>
      </c>
      <c r="S80" s="21">
        <v>40884.066678240742</v>
      </c>
    </row>
    <row r="81" spans="1:19" ht="45" x14ac:dyDescent="0.25">
      <c r="A81" s="17">
        <v>3160</v>
      </c>
      <c r="B81" s="9" t="s">
        <v>3160</v>
      </c>
      <c r="C81" s="3" t="s">
        <v>7270</v>
      </c>
      <c r="D81" s="18">
        <v>4500</v>
      </c>
      <c r="E81" s="1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20" t="s">
        <v>8315</v>
      </c>
      <c r="R81" s="17" t="s">
        <v>8316</v>
      </c>
      <c r="S81" s="21">
        <v>41841.26489583333</v>
      </c>
    </row>
    <row r="82" spans="1:19" ht="45" x14ac:dyDescent="0.25">
      <c r="A82" s="17">
        <v>3162</v>
      </c>
      <c r="B82" s="9" t="s">
        <v>3162</v>
      </c>
      <c r="C82" s="3" t="s">
        <v>7272</v>
      </c>
      <c r="D82" s="18">
        <v>4000</v>
      </c>
      <c r="E82" s="1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20" t="s">
        <v>8315</v>
      </c>
      <c r="R82" s="17" t="s">
        <v>8316</v>
      </c>
      <c r="S82" s="21">
        <v>41799.685902777775</v>
      </c>
    </row>
    <row r="83" spans="1:19" ht="45" x14ac:dyDescent="0.25">
      <c r="A83" s="17">
        <v>3163</v>
      </c>
      <c r="B83" s="9" t="s">
        <v>3163</v>
      </c>
      <c r="C83" s="3" t="s">
        <v>7273</v>
      </c>
      <c r="D83" s="18">
        <v>13000</v>
      </c>
      <c r="E83" s="1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20" t="s">
        <v>8315</v>
      </c>
      <c r="R83" s="17" t="s">
        <v>8316</v>
      </c>
      <c r="S83" s="21">
        <v>41775.753761574073</v>
      </c>
    </row>
    <row r="84" spans="1:19" ht="45" x14ac:dyDescent="0.25">
      <c r="A84" s="17">
        <v>3164</v>
      </c>
      <c r="B84" s="9" t="s">
        <v>3164</v>
      </c>
      <c r="C84" s="3" t="s">
        <v>7274</v>
      </c>
      <c r="D84" s="18">
        <v>2500</v>
      </c>
      <c r="E84" s="1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20" t="s">
        <v>8315</v>
      </c>
      <c r="R84" s="17" t="s">
        <v>8316</v>
      </c>
      <c r="S84" s="21">
        <v>41766.80572916667</v>
      </c>
    </row>
    <row r="85" spans="1:19" ht="45" x14ac:dyDescent="0.25">
      <c r="A85" s="17">
        <v>3165</v>
      </c>
      <c r="B85" s="9" t="s">
        <v>3165</v>
      </c>
      <c r="C85" s="3" t="s">
        <v>7275</v>
      </c>
      <c r="D85" s="18">
        <v>750</v>
      </c>
      <c r="E85" s="1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20" t="s">
        <v>8315</v>
      </c>
      <c r="R85" s="17" t="s">
        <v>8316</v>
      </c>
      <c r="S85" s="21">
        <v>40644.159259259257</v>
      </c>
    </row>
    <row r="86" spans="1:19" ht="45" x14ac:dyDescent="0.25">
      <c r="A86" s="17">
        <v>3166</v>
      </c>
      <c r="B86" s="9" t="s">
        <v>3166</v>
      </c>
      <c r="C86" s="3" t="s">
        <v>7276</v>
      </c>
      <c r="D86" s="18">
        <v>35000</v>
      </c>
      <c r="E86" s="1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20" t="s">
        <v>8315</v>
      </c>
      <c r="R86" s="17" t="s">
        <v>8316</v>
      </c>
      <c r="S86" s="21">
        <v>41940.69158564815</v>
      </c>
    </row>
    <row r="87" spans="1:19" ht="30" x14ac:dyDescent="0.25">
      <c r="A87" s="17">
        <v>3167</v>
      </c>
      <c r="B87" s="9" t="s">
        <v>3167</v>
      </c>
      <c r="C87" s="3" t="s">
        <v>7277</v>
      </c>
      <c r="D87" s="18">
        <v>3000</v>
      </c>
      <c r="E87" s="1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20" t="s">
        <v>8315</v>
      </c>
      <c r="R87" s="17" t="s">
        <v>8316</v>
      </c>
      <c r="S87" s="21">
        <v>41839.175706018519</v>
      </c>
    </row>
    <row r="88" spans="1:19" ht="45" x14ac:dyDescent="0.25">
      <c r="A88" s="17">
        <v>3168</v>
      </c>
      <c r="B88" s="9" t="s">
        <v>3168</v>
      </c>
      <c r="C88" s="3" t="s">
        <v>7278</v>
      </c>
      <c r="D88" s="18">
        <v>2500</v>
      </c>
      <c r="E88" s="1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20" t="s">
        <v>8315</v>
      </c>
      <c r="R88" s="17" t="s">
        <v>8316</v>
      </c>
      <c r="S88" s="21">
        <v>41772.105937500004</v>
      </c>
    </row>
    <row r="89" spans="1:19" ht="30" x14ac:dyDescent="0.25">
      <c r="A89" s="17">
        <v>3169</v>
      </c>
      <c r="B89" s="9" t="s">
        <v>3169</v>
      </c>
      <c r="C89" s="3" t="s">
        <v>7279</v>
      </c>
      <c r="D89" s="18">
        <v>8000</v>
      </c>
      <c r="E89" s="1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20" t="s">
        <v>8315</v>
      </c>
      <c r="R89" s="17" t="s">
        <v>8316</v>
      </c>
      <c r="S89" s="21">
        <v>41591.737974537034</v>
      </c>
    </row>
    <row r="90" spans="1:19" ht="30" x14ac:dyDescent="0.25">
      <c r="A90" s="17">
        <v>3170</v>
      </c>
      <c r="B90" s="9" t="s">
        <v>3170</v>
      </c>
      <c r="C90" s="3" t="s">
        <v>7280</v>
      </c>
      <c r="D90" s="18">
        <v>2000</v>
      </c>
      <c r="E90" s="1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20" t="s">
        <v>8315</v>
      </c>
      <c r="R90" s="17" t="s">
        <v>8316</v>
      </c>
      <c r="S90" s="21">
        <v>41789.080370370371</v>
      </c>
    </row>
    <row r="91" spans="1:19" ht="45" x14ac:dyDescent="0.25">
      <c r="A91" s="17">
        <v>3172</v>
      </c>
      <c r="B91" s="9" t="s">
        <v>3172</v>
      </c>
      <c r="C91" s="3" t="s">
        <v>7282</v>
      </c>
      <c r="D91" s="18">
        <v>2000</v>
      </c>
      <c r="E91" s="1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20" t="s">
        <v>8315</v>
      </c>
      <c r="R91" s="17" t="s">
        <v>8316</v>
      </c>
      <c r="S91" s="21">
        <v>40923.729953703703</v>
      </c>
    </row>
    <row r="92" spans="1:19" ht="45" x14ac:dyDescent="0.25">
      <c r="A92" s="17">
        <v>3173</v>
      </c>
      <c r="B92" s="9" t="s">
        <v>3173</v>
      </c>
      <c r="C92" s="3" t="s">
        <v>7283</v>
      </c>
      <c r="D92" s="18">
        <v>10000</v>
      </c>
      <c r="E92" s="1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20" t="s">
        <v>8315</v>
      </c>
      <c r="R92" s="17" t="s">
        <v>8316</v>
      </c>
      <c r="S92" s="21">
        <v>41878.878379629627</v>
      </c>
    </row>
    <row r="93" spans="1:19" ht="45" x14ac:dyDescent="0.25">
      <c r="A93" s="17">
        <v>3174</v>
      </c>
      <c r="B93" s="9" t="s">
        <v>3174</v>
      </c>
      <c r="C93" s="3" t="s">
        <v>7284</v>
      </c>
      <c r="D93" s="18">
        <v>3000</v>
      </c>
      <c r="E93" s="1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20" t="s">
        <v>8315</v>
      </c>
      <c r="R93" s="17" t="s">
        <v>8316</v>
      </c>
      <c r="S93" s="21">
        <v>41862.864675925928</v>
      </c>
    </row>
    <row r="94" spans="1:19" ht="45" x14ac:dyDescent="0.25">
      <c r="A94" s="17">
        <v>3175</v>
      </c>
      <c r="B94" s="9" t="s">
        <v>3175</v>
      </c>
      <c r="C94" s="3" t="s">
        <v>7285</v>
      </c>
      <c r="D94" s="18">
        <v>5000</v>
      </c>
      <c r="E94" s="1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20" t="s">
        <v>8315</v>
      </c>
      <c r="R94" s="17" t="s">
        <v>8316</v>
      </c>
      <c r="S94" s="21">
        <v>40531.886886574073</v>
      </c>
    </row>
    <row r="95" spans="1:19" ht="45" x14ac:dyDescent="0.25">
      <c r="A95" s="17">
        <v>3176</v>
      </c>
      <c r="B95" s="9" t="s">
        <v>3176</v>
      </c>
      <c r="C95" s="3" t="s">
        <v>7286</v>
      </c>
      <c r="D95" s="18">
        <v>1900</v>
      </c>
      <c r="E95" s="1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20" t="s">
        <v>8315</v>
      </c>
      <c r="R95" s="17" t="s">
        <v>8316</v>
      </c>
      <c r="S95" s="21">
        <v>41477.930914351848</v>
      </c>
    </row>
    <row r="96" spans="1:19" ht="45" x14ac:dyDescent="0.25">
      <c r="A96" s="17">
        <v>3177</v>
      </c>
      <c r="B96" s="9" t="s">
        <v>3177</v>
      </c>
      <c r="C96" s="3" t="s">
        <v>7287</v>
      </c>
      <c r="D96" s="18">
        <v>2500</v>
      </c>
      <c r="E96" s="1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20" t="s">
        <v>8315</v>
      </c>
      <c r="R96" s="17" t="s">
        <v>8316</v>
      </c>
      <c r="S96" s="21">
        <v>41781.666770833333</v>
      </c>
    </row>
    <row r="97" spans="1:19" ht="30" x14ac:dyDescent="0.25">
      <c r="A97" s="17">
        <v>3179</v>
      </c>
      <c r="B97" s="9" t="s">
        <v>3179</v>
      </c>
      <c r="C97" s="3" t="s">
        <v>7289</v>
      </c>
      <c r="D97" s="18">
        <v>4200</v>
      </c>
      <c r="E97" s="1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20" t="s">
        <v>8315</v>
      </c>
      <c r="R97" s="17" t="s">
        <v>8316</v>
      </c>
      <c r="S97" s="21">
        <v>41375.702210648145</v>
      </c>
    </row>
    <row r="98" spans="1:19" ht="60" x14ac:dyDescent="0.25">
      <c r="A98" s="17">
        <v>3182</v>
      </c>
      <c r="B98" s="9" t="s">
        <v>3182</v>
      </c>
      <c r="C98" s="3" t="s">
        <v>7292</v>
      </c>
      <c r="D98" s="18">
        <v>7000</v>
      </c>
      <c r="E98" s="1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20" t="s">
        <v>8315</v>
      </c>
      <c r="R98" s="17" t="s">
        <v>8316</v>
      </c>
      <c r="S98" s="21">
        <v>40883.949317129627</v>
      </c>
    </row>
    <row r="99" spans="1:19" ht="45" x14ac:dyDescent="0.25">
      <c r="A99" s="17">
        <v>3183</v>
      </c>
      <c r="B99" s="9" t="s">
        <v>3183</v>
      </c>
      <c r="C99" s="3" t="s">
        <v>7293</v>
      </c>
      <c r="D99" s="18">
        <v>2500</v>
      </c>
      <c r="E99" s="1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20" t="s">
        <v>8315</v>
      </c>
      <c r="R99" s="17" t="s">
        <v>8316</v>
      </c>
      <c r="S99" s="21">
        <v>41491.79478009259</v>
      </c>
    </row>
    <row r="100" spans="1:19" ht="45" x14ac:dyDescent="0.25">
      <c r="A100" s="17">
        <v>3184</v>
      </c>
      <c r="B100" s="9" t="s">
        <v>3184</v>
      </c>
      <c r="C100" s="3" t="s">
        <v>7294</v>
      </c>
      <c r="D100" s="18">
        <v>4300</v>
      </c>
      <c r="E100" s="1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20" t="s">
        <v>8315</v>
      </c>
      <c r="R100" s="17" t="s">
        <v>8316</v>
      </c>
      <c r="S100" s="21">
        <v>41791.993414351848</v>
      </c>
    </row>
    <row r="101" spans="1:19" ht="45" x14ac:dyDescent="0.25">
      <c r="A101" s="17">
        <v>3187</v>
      </c>
      <c r="B101" s="9" t="s">
        <v>3187</v>
      </c>
      <c r="C101" s="3" t="s">
        <v>7297</v>
      </c>
      <c r="D101" s="18">
        <v>15000</v>
      </c>
      <c r="E101" s="1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20" t="s">
        <v>8315</v>
      </c>
      <c r="R101" s="17" t="s">
        <v>8316</v>
      </c>
      <c r="S101" s="21">
        <v>41835.666354166664</v>
      </c>
    </row>
    <row r="102" spans="1:19" ht="45" x14ac:dyDescent="0.25">
      <c r="A102" s="17">
        <v>3208</v>
      </c>
      <c r="B102" s="9" t="s">
        <v>3208</v>
      </c>
      <c r="C102" s="3" t="s">
        <v>7318</v>
      </c>
      <c r="D102" s="18">
        <v>5000</v>
      </c>
      <c r="E102" s="1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20" t="s">
        <v>8315</v>
      </c>
      <c r="R102" s="17" t="s">
        <v>8316</v>
      </c>
      <c r="S102" s="21">
        <v>41827.605057870373</v>
      </c>
    </row>
    <row r="103" spans="1:19" ht="45" x14ac:dyDescent="0.25">
      <c r="A103" s="17">
        <v>3209</v>
      </c>
      <c r="B103" s="9" t="s">
        <v>3209</v>
      </c>
      <c r="C103" s="3" t="s">
        <v>7319</v>
      </c>
      <c r="D103" s="18">
        <v>9500</v>
      </c>
      <c r="E103" s="1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20" t="s">
        <v>8315</v>
      </c>
      <c r="R103" s="17" t="s">
        <v>8316</v>
      </c>
      <c r="S103" s="21">
        <v>41778.637245370373</v>
      </c>
    </row>
    <row r="104" spans="1:19" ht="45" x14ac:dyDescent="0.25">
      <c r="A104" s="17">
        <v>3210</v>
      </c>
      <c r="B104" s="9" t="s">
        <v>3210</v>
      </c>
      <c r="C104" s="3" t="s">
        <v>7320</v>
      </c>
      <c r="D104" s="18">
        <v>3000</v>
      </c>
      <c r="E104" s="1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20" t="s">
        <v>8315</v>
      </c>
      <c r="R104" s="17" t="s">
        <v>8316</v>
      </c>
      <c r="S104" s="21">
        <v>41013.936562499999</v>
      </c>
    </row>
    <row r="105" spans="1:19" ht="45" x14ac:dyDescent="0.25">
      <c r="A105" s="17">
        <v>3211</v>
      </c>
      <c r="B105" s="9" t="s">
        <v>3211</v>
      </c>
      <c r="C105" s="3" t="s">
        <v>7321</v>
      </c>
      <c r="D105" s="18">
        <v>23000</v>
      </c>
      <c r="E105" s="1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20" t="s">
        <v>8315</v>
      </c>
      <c r="R105" s="17" t="s">
        <v>8316</v>
      </c>
      <c r="S105" s="21">
        <v>41834.586574074077</v>
      </c>
    </row>
    <row r="106" spans="1:19" ht="30" x14ac:dyDescent="0.25">
      <c r="A106" s="17">
        <v>3212</v>
      </c>
      <c r="B106" s="9" t="s">
        <v>3212</v>
      </c>
      <c r="C106" s="3" t="s">
        <v>7322</v>
      </c>
      <c r="D106" s="18">
        <v>4000</v>
      </c>
      <c r="E106" s="1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20" t="s">
        <v>8315</v>
      </c>
      <c r="R106" s="17" t="s">
        <v>8316</v>
      </c>
      <c r="S106" s="21">
        <v>41829.795729166668</v>
      </c>
    </row>
    <row r="107" spans="1:19" ht="60" x14ac:dyDescent="0.25">
      <c r="A107" s="17">
        <v>3215</v>
      </c>
      <c r="B107" s="9" t="s">
        <v>3215</v>
      </c>
      <c r="C107" s="3" t="s">
        <v>7325</v>
      </c>
      <c r="D107" s="18">
        <v>35000</v>
      </c>
      <c r="E107" s="1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20" t="s">
        <v>8315</v>
      </c>
      <c r="R107" s="17" t="s">
        <v>8316</v>
      </c>
      <c r="S107" s="21">
        <v>42219.665173611109</v>
      </c>
    </row>
    <row r="108" spans="1:19" ht="30" x14ac:dyDescent="0.25">
      <c r="A108" s="17">
        <v>3217</v>
      </c>
      <c r="B108" s="9" t="s">
        <v>3217</v>
      </c>
      <c r="C108" s="3" t="s">
        <v>7327</v>
      </c>
      <c r="D108" s="18">
        <v>4500</v>
      </c>
      <c r="E108" s="1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20" t="s">
        <v>8315</v>
      </c>
      <c r="R108" s="17" t="s">
        <v>8316</v>
      </c>
      <c r="S108" s="21">
        <v>42648.546111111107</v>
      </c>
    </row>
    <row r="109" spans="1:19" ht="30" x14ac:dyDescent="0.25">
      <c r="A109" s="17">
        <v>3219</v>
      </c>
      <c r="B109" s="9" t="s">
        <v>3219</v>
      </c>
      <c r="C109" s="3" t="s">
        <v>7329</v>
      </c>
      <c r="D109" s="18">
        <v>20000</v>
      </c>
      <c r="E109" s="1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20" t="s">
        <v>8315</v>
      </c>
      <c r="R109" s="17" t="s">
        <v>8316</v>
      </c>
      <c r="S109" s="21">
        <v>42050.983182870375</v>
      </c>
    </row>
    <row r="110" spans="1:19" ht="30" x14ac:dyDescent="0.25">
      <c r="A110" s="17">
        <v>3220</v>
      </c>
      <c r="B110" s="9" t="s">
        <v>3220</v>
      </c>
      <c r="C110" s="3" t="s">
        <v>7330</v>
      </c>
      <c r="D110" s="18">
        <v>15000</v>
      </c>
      <c r="E110" s="1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20" t="s">
        <v>8315</v>
      </c>
      <c r="R110" s="17" t="s">
        <v>8316</v>
      </c>
      <c r="S110" s="21">
        <v>42772.833379629628</v>
      </c>
    </row>
    <row r="111" spans="1:19" ht="30" x14ac:dyDescent="0.25">
      <c r="A111" s="17">
        <v>3222</v>
      </c>
      <c r="B111" s="9" t="s">
        <v>3222</v>
      </c>
      <c r="C111" s="3" t="s">
        <v>7332</v>
      </c>
      <c r="D111" s="18">
        <v>2500</v>
      </c>
      <c r="E111" s="1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20" t="s">
        <v>8315</v>
      </c>
      <c r="R111" s="17" t="s">
        <v>8316</v>
      </c>
      <c r="S111" s="21">
        <v>42270.582141203704</v>
      </c>
    </row>
    <row r="112" spans="1:19" ht="30" x14ac:dyDescent="0.25">
      <c r="A112" s="17">
        <v>3223</v>
      </c>
      <c r="B112" s="9" t="s">
        <v>3223</v>
      </c>
      <c r="C112" s="3" t="s">
        <v>7333</v>
      </c>
      <c r="D112" s="18">
        <v>3100</v>
      </c>
      <c r="E112" s="1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20" t="s">
        <v>8315</v>
      </c>
      <c r="R112" s="17" t="s">
        <v>8316</v>
      </c>
      <c r="S112" s="21">
        <v>42206.835370370376</v>
      </c>
    </row>
    <row r="113" spans="1:19" ht="45" x14ac:dyDescent="0.25">
      <c r="A113" s="17">
        <v>3224</v>
      </c>
      <c r="B113" s="9" t="s">
        <v>3224</v>
      </c>
      <c r="C113" s="3" t="s">
        <v>7334</v>
      </c>
      <c r="D113" s="18">
        <v>30000</v>
      </c>
      <c r="E113" s="1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20" t="s">
        <v>8315</v>
      </c>
      <c r="R113" s="17" t="s">
        <v>8316</v>
      </c>
      <c r="S113" s="21">
        <v>42697.850844907407</v>
      </c>
    </row>
    <row r="114" spans="1:19" ht="45" x14ac:dyDescent="0.25">
      <c r="A114" s="17">
        <v>3225</v>
      </c>
      <c r="B114" s="9" t="s">
        <v>3225</v>
      </c>
      <c r="C114" s="3" t="s">
        <v>7335</v>
      </c>
      <c r="D114" s="18">
        <v>2000</v>
      </c>
      <c r="E114" s="1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20" t="s">
        <v>8315</v>
      </c>
      <c r="R114" s="17" t="s">
        <v>8316</v>
      </c>
      <c r="S114" s="21">
        <v>42503.559467592597</v>
      </c>
    </row>
    <row r="115" spans="1:19" ht="30" x14ac:dyDescent="0.25">
      <c r="A115" s="17">
        <v>3228</v>
      </c>
      <c r="B115" s="9" t="s">
        <v>3228</v>
      </c>
      <c r="C115" s="3" t="s">
        <v>7338</v>
      </c>
      <c r="D115" s="18">
        <v>7000</v>
      </c>
      <c r="E115" s="1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20" t="s">
        <v>8315</v>
      </c>
      <c r="R115" s="17" t="s">
        <v>8316</v>
      </c>
      <c r="S115" s="21">
        <v>42323.70930555556</v>
      </c>
    </row>
    <row r="116" spans="1:19" ht="45" x14ac:dyDescent="0.25">
      <c r="A116" s="17">
        <v>3229</v>
      </c>
      <c r="B116" s="9" t="s">
        <v>3229</v>
      </c>
      <c r="C116" s="3" t="s">
        <v>7339</v>
      </c>
      <c r="D116" s="18">
        <v>20000</v>
      </c>
      <c r="E116" s="1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20" t="s">
        <v>8315</v>
      </c>
      <c r="R116" s="17" t="s">
        <v>8316</v>
      </c>
      <c r="S116" s="21">
        <v>41933.291643518518</v>
      </c>
    </row>
    <row r="117" spans="1:19" ht="45" x14ac:dyDescent="0.25">
      <c r="A117" s="17">
        <v>3230</v>
      </c>
      <c r="B117" s="9" t="s">
        <v>3230</v>
      </c>
      <c r="C117" s="3" t="s">
        <v>7340</v>
      </c>
      <c r="D117" s="18">
        <v>2600</v>
      </c>
      <c r="E117" s="1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20" t="s">
        <v>8315</v>
      </c>
      <c r="R117" s="17" t="s">
        <v>8316</v>
      </c>
      <c r="S117" s="21">
        <v>41898.168125000004</v>
      </c>
    </row>
    <row r="118" spans="1:19" ht="45" x14ac:dyDescent="0.25">
      <c r="A118" s="17">
        <v>3231</v>
      </c>
      <c r="B118" s="9" t="s">
        <v>3231</v>
      </c>
      <c r="C118" s="3" t="s">
        <v>7341</v>
      </c>
      <c r="D118" s="18">
        <v>1000</v>
      </c>
      <c r="E118" s="1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20" t="s">
        <v>8315</v>
      </c>
      <c r="R118" s="17" t="s">
        <v>8316</v>
      </c>
      <c r="S118" s="21">
        <v>42446.943831018521</v>
      </c>
    </row>
    <row r="119" spans="1:19" ht="45" x14ac:dyDescent="0.25">
      <c r="A119" s="17">
        <v>3232</v>
      </c>
      <c r="B119" s="9" t="s">
        <v>3232</v>
      </c>
      <c r="C119" s="3" t="s">
        <v>7342</v>
      </c>
      <c r="D119" s="18">
        <v>1000</v>
      </c>
      <c r="E119" s="1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20" t="s">
        <v>8315</v>
      </c>
      <c r="R119" s="17" t="s">
        <v>8316</v>
      </c>
      <c r="S119" s="21">
        <v>42463.81385416667</v>
      </c>
    </row>
    <row r="120" spans="1:19" ht="45" x14ac:dyDescent="0.25">
      <c r="A120" s="17">
        <v>3233</v>
      </c>
      <c r="B120" s="9" t="s">
        <v>3233</v>
      </c>
      <c r="C120" s="3" t="s">
        <v>7343</v>
      </c>
      <c r="D120" s="18">
        <v>5000</v>
      </c>
      <c r="E120" s="1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20" t="s">
        <v>8315</v>
      </c>
      <c r="R120" s="17" t="s">
        <v>8316</v>
      </c>
      <c r="S120" s="21">
        <v>42766.805034722223</v>
      </c>
    </row>
    <row r="121" spans="1:19" ht="45" x14ac:dyDescent="0.25">
      <c r="A121" s="17">
        <v>3235</v>
      </c>
      <c r="B121" s="9" t="s">
        <v>3235</v>
      </c>
      <c r="C121" s="3" t="s">
        <v>7345</v>
      </c>
      <c r="D121" s="18">
        <v>15000</v>
      </c>
      <c r="E121" s="1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20" t="s">
        <v>8315</v>
      </c>
      <c r="R121" s="17" t="s">
        <v>8316</v>
      </c>
      <c r="S121" s="21">
        <v>42522.347812499997</v>
      </c>
    </row>
    <row r="122" spans="1:19" ht="45" x14ac:dyDescent="0.25">
      <c r="A122" s="17">
        <v>3236</v>
      </c>
      <c r="B122" s="9" t="s">
        <v>3236</v>
      </c>
      <c r="C122" s="3" t="s">
        <v>7346</v>
      </c>
      <c r="D122" s="18">
        <v>20000</v>
      </c>
      <c r="E122" s="1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20" t="s">
        <v>8315</v>
      </c>
      <c r="R122" s="17" t="s">
        <v>8316</v>
      </c>
      <c r="S122" s="21">
        <v>42702.917048611111</v>
      </c>
    </row>
    <row r="123" spans="1:19" ht="30" x14ac:dyDescent="0.25">
      <c r="A123" s="17">
        <v>3237</v>
      </c>
      <c r="B123" s="9" t="s">
        <v>3237</v>
      </c>
      <c r="C123" s="3" t="s">
        <v>7347</v>
      </c>
      <c r="D123" s="18">
        <v>35000</v>
      </c>
      <c r="E123" s="1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20" t="s">
        <v>8315</v>
      </c>
      <c r="R123" s="17" t="s">
        <v>8316</v>
      </c>
      <c r="S123" s="21">
        <v>42252.474351851852</v>
      </c>
    </row>
    <row r="124" spans="1:19" ht="60" x14ac:dyDescent="0.25">
      <c r="A124" s="17">
        <v>3241</v>
      </c>
      <c r="B124" s="9" t="s">
        <v>3241</v>
      </c>
      <c r="C124" s="3" t="s">
        <v>7351</v>
      </c>
      <c r="D124" s="18">
        <v>8500</v>
      </c>
      <c r="E124" s="1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20" t="s">
        <v>8315</v>
      </c>
      <c r="R124" s="17" t="s">
        <v>8316</v>
      </c>
      <c r="S124" s="21">
        <v>41893.324884259258</v>
      </c>
    </row>
    <row r="125" spans="1:19" ht="30" x14ac:dyDescent="0.25">
      <c r="A125" s="17">
        <v>3242</v>
      </c>
      <c r="B125" s="9" t="s">
        <v>3242</v>
      </c>
      <c r="C125" s="3" t="s">
        <v>7352</v>
      </c>
      <c r="D125" s="18">
        <v>10000</v>
      </c>
      <c r="E125" s="1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20" t="s">
        <v>8315</v>
      </c>
      <c r="R125" s="17" t="s">
        <v>8316</v>
      </c>
      <c r="S125" s="21">
        <v>41871.755694444444</v>
      </c>
    </row>
    <row r="126" spans="1:19" ht="45" x14ac:dyDescent="0.25">
      <c r="A126" s="17">
        <v>3243</v>
      </c>
      <c r="B126" s="9" t="s">
        <v>3243</v>
      </c>
      <c r="C126" s="3" t="s">
        <v>7353</v>
      </c>
      <c r="D126" s="18">
        <v>8000</v>
      </c>
      <c r="E126" s="1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20" t="s">
        <v>8315</v>
      </c>
      <c r="R126" s="17" t="s">
        <v>8316</v>
      </c>
      <c r="S126" s="21">
        <v>42262.096782407403</v>
      </c>
    </row>
    <row r="127" spans="1:19" ht="45" x14ac:dyDescent="0.25">
      <c r="A127" s="17">
        <v>3245</v>
      </c>
      <c r="B127" s="9" t="s">
        <v>3245</v>
      </c>
      <c r="C127" s="3" t="s">
        <v>7355</v>
      </c>
      <c r="D127" s="18">
        <v>21000</v>
      </c>
      <c r="E127" s="1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20" t="s">
        <v>8315</v>
      </c>
      <c r="R127" s="17" t="s">
        <v>8316</v>
      </c>
      <c r="S127" s="21">
        <v>42135.60020833333</v>
      </c>
    </row>
    <row r="128" spans="1:19" ht="45" x14ac:dyDescent="0.25">
      <c r="A128" s="17">
        <v>3246</v>
      </c>
      <c r="B128" s="9" t="s">
        <v>3246</v>
      </c>
      <c r="C128" s="3" t="s">
        <v>7356</v>
      </c>
      <c r="D128" s="18">
        <v>10000</v>
      </c>
      <c r="E128" s="1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20" t="s">
        <v>8315</v>
      </c>
      <c r="R128" s="17" t="s">
        <v>8316</v>
      </c>
      <c r="S128" s="21">
        <v>42230.472222222219</v>
      </c>
    </row>
    <row r="129" spans="1:19" ht="30" x14ac:dyDescent="0.25">
      <c r="A129" s="17">
        <v>3248</v>
      </c>
      <c r="B129" s="9" t="s">
        <v>3248</v>
      </c>
      <c r="C129" s="3" t="s">
        <v>7358</v>
      </c>
      <c r="D129" s="18">
        <v>12000</v>
      </c>
      <c r="E129" s="1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20" t="s">
        <v>8315</v>
      </c>
      <c r="R129" s="17" t="s">
        <v>8316</v>
      </c>
      <c r="S129" s="21">
        <v>42068.888391203705</v>
      </c>
    </row>
    <row r="130" spans="1:19" ht="45" x14ac:dyDescent="0.25">
      <c r="A130" s="17">
        <v>3249</v>
      </c>
      <c r="B130" s="9" t="s">
        <v>3249</v>
      </c>
      <c r="C130" s="3" t="s">
        <v>7359</v>
      </c>
      <c r="D130" s="18">
        <v>5500</v>
      </c>
      <c r="E130" s="1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20" t="s">
        <v>8315</v>
      </c>
      <c r="R130" s="17" t="s">
        <v>8316</v>
      </c>
      <c r="S130" s="21">
        <v>42145.746689814812</v>
      </c>
    </row>
    <row r="131" spans="1:19" ht="45" x14ac:dyDescent="0.25">
      <c r="A131" s="17">
        <v>3250</v>
      </c>
      <c r="B131" s="9" t="s">
        <v>3250</v>
      </c>
      <c r="C131" s="3" t="s">
        <v>7360</v>
      </c>
      <c r="D131" s="18">
        <v>25000</v>
      </c>
      <c r="E131" s="1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20" t="s">
        <v>8315</v>
      </c>
      <c r="R131" s="17" t="s">
        <v>8316</v>
      </c>
      <c r="S131" s="21">
        <v>41918.742175925923</v>
      </c>
    </row>
    <row r="132" spans="1:19" ht="45" x14ac:dyDescent="0.25">
      <c r="A132" s="17">
        <v>3251</v>
      </c>
      <c r="B132" s="9" t="s">
        <v>3251</v>
      </c>
      <c r="C132" s="3" t="s">
        <v>7361</v>
      </c>
      <c r="D132" s="18">
        <v>1500</v>
      </c>
      <c r="E132" s="1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20" t="s">
        <v>8315</v>
      </c>
      <c r="R132" s="17" t="s">
        <v>8316</v>
      </c>
      <c r="S132" s="21">
        <v>42146.731087962966</v>
      </c>
    </row>
    <row r="133" spans="1:19" ht="45" x14ac:dyDescent="0.25">
      <c r="A133" s="17">
        <v>3253</v>
      </c>
      <c r="B133" s="9" t="s">
        <v>3253</v>
      </c>
      <c r="C133" s="3" t="s">
        <v>7363</v>
      </c>
      <c r="D133" s="18">
        <v>20000</v>
      </c>
      <c r="E133" s="1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20" t="s">
        <v>8315</v>
      </c>
      <c r="R133" s="17" t="s">
        <v>8316</v>
      </c>
      <c r="S133" s="21">
        <v>42602.576712962968</v>
      </c>
    </row>
    <row r="134" spans="1:19" ht="45" x14ac:dyDescent="0.25">
      <c r="A134" s="17">
        <v>3256</v>
      </c>
      <c r="B134" s="9" t="s">
        <v>3256</v>
      </c>
      <c r="C134" s="3" t="s">
        <v>7366</v>
      </c>
      <c r="D134" s="18">
        <v>10000</v>
      </c>
      <c r="E134" s="1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20" t="s">
        <v>8315</v>
      </c>
      <c r="R134" s="17" t="s">
        <v>8316</v>
      </c>
      <c r="S134" s="21">
        <v>42144.573807870373</v>
      </c>
    </row>
    <row r="135" spans="1:19" ht="30" x14ac:dyDescent="0.25">
      <c r="A135" s="17">
        <v>3258</v>
      </c>
      <c r="B135" s="9" t="s">
        <v>3258</v>
      </c>
      <c r="C135" s="3" t="s">
        <v>7368</v>
      </c>
      <c r="D135" s="18">
        <v>7000</v>
      </c>
      <c r="E135" s="1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20" t="s">
        <v>8315</v>
      </c>
      <c r="R135" s="17" t="s">
        <v>8316</v>
      </c>
      <c r="S135" s="21">
        <v>41982.887280092589</v>
      </c>
    </row>
    <row r="136" spans="1:19" ht="45" x14ac:dyDescent="0.25">
      <c r="A136" s="17">
        <v>3259</v>
      </c>
      <c r="B136" s="9" t="s">
        <v>3259</v>
      </c>
      <c r="C136" s="3" t="s">
        <v>7369</v>
      </c>
      <c r="D136" s="18">
        <v>23000</v>
      </c>
      <c r="E136" s="1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20" t="s">
        <v>8315</v>
      </c>
      <c r="R136" s="17" t="s">
        <v>8316</v>
      </c>
      <c r="S136" s="21">
        <v>42614.760937500003</v>
      </c>
    </row>
    <row r="137" spans="1:19" ht="45" x14ac:dyDescent="0.25">
      <c r="A137" s="17">
        <v>3260</v>
      </c>
      <c r="B137" s="9" t="s">
        <v>3260</v>
      </c>
      <c r="C137" s="3" t="s">
        <v>7370</v>
      </c>
      <c r="D137" s="18">
        <v>5000</v>
      </c>
      <c r="E137" s="1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20" t="s">
        <v>8315</v>
      </c>
      <c r="R137" s="17" t="s">
        <v>8316</v>
      </c>
      <c r="S137" s="21">
        <v>42303.672662037032</v>
      </c>
    </row>
    <row r="138" spans="1:19" ht="45" x14ac:dyDescent="0.25">
      <c r="A138" s="17">
        <v>3261</v>
      </c>
      <c r="B138" s="9" t="s">
        <v>3261</v>
      </c>
      <c r="C138" s="3" t="s">
        <v>7371</v>
      </c>
      <c r="D138" s="18">
        <v>3300</v>
      </c>
      <c r="E138" s="1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20" t="s">
        <v>8315</v>
      </c>
      <c r="R138" s="17" t="s">
        <v>8316</v>
      </c>
      <c r="S138" s="21">
        <v>42171.725416666668</v>
      </c>
    </row>
    <row r="139" spans="1:19" ht="30" x14ac:dyDescent="0.25">
      <c r="A139" s="17">
        <v>3262</v>
      </c>
      <c r="B139" s="9" t="s">
        <v>3262</v>
      </c>
      <c r="C139" s="3" t="s">
        <v>7372</v>
      </c>
      <c r="D139" s="18">
        <v>12200</v>
      </c>
      <c r="E139" s="1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20" t="s">
        <v>8315</v>
      </c>
      <c r="R139" s="17" t="s">
        <v>8316</v>
      </c>
      <c r="S139" s="21">
        <v>41964.315532407403</v>
      </c>
    </row>
    <row r="140" spans="1:19" ht="30" x14ac:dyDescent="0.25">
      <c r="A140" s="17">
        <v>3263</v>
      </c>
      <c r="B140" s="9" t="s">
        <v>3263</v>
      </c>
      <c r="C140" s="3" t="s">
        <v>7373</v>
      </c>
      <c r="D140" s="18">
        <v>2500</v>
      </c>
      <c r="E140" s="1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20" t="s">
        <v>8315</v>
      </c>
      <c r="R140" s="17" t="s">
        <v>8316</v>
      </c>
      <c r="S140" s="21">
        <v>42284.516064814816</v>
      </c>
    </row>
    <row r="141" spans="1:19" ht="30" x14ac:dyDescent="0.25">
      <c r="A141" s="17">
        <v>3264</v>
      </c>
      <c r="B141" s="9" t="s">
        <v>3264</v>
      </c>
      <c r="C141" s="3" t="s">
        <v>7374</v>
      </c>
      <c r="D141" s="18">
        <v>2500</v>
      </c>
      <c r="E141" s="1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20" t="s">
        <v>8315</v>
      </c>
      <c r="R141" s="17" t="s">
        <v>8316</v>
      </c>
      <c r="S141" s="21">
        <v>42016.800208333334</v>
      </c>
    </row>
    <row r="142" spans="1:19" ht="45" x14ac:dyDescent="0.25">
      <c r="A142" s="17">
        <v>3266</v>
      </c>
      <c r="B142" s="9" t="s">
        <v>3266</v>
      </c>
      <c r="C142" s="3" t="s">
        <v>7376</v>
      </c>
      <c r="D142" s="18">
        <v>6000</v>
      </c>
      <c r="E142" s="1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20" t="s">
        <v>8315</v>
      </c>
      <c r="R142" s="17" t="s">
        <v>8316</v>
      </c>
      <c r="S142" s="21">
        <v>42136.536134259266</v>
      </c>
    </row>
    <row r="143" spans="1:19" ht="45" x14ac:dyDescent="0.25">
      <c r="A143" s="17">
        <v>3267</v>
      </c>
      <c r="B143" s="9" t="s">
        <v>3267</v>
      </c>
      <c r="C143" s="3" t="s">
        <v>7377</v>
      </c>
      <c r="D143" s="18">
        <v>15000</v>
      </c>
      <c r="E143" s="1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20" t="s">
        <v>8315</v>
      </c>
      <c r="R143" s="17" t="s">
        <v>8316</v>
      </c>
      <c r="S143" s="21">
        <v>42172.757638888885</v>
      </c>
    </row>
    <row r="144" spans="1:19" ht="45" x14ac:dyDescent="0.25">
      <c r="A144" s="17">
        <v>3268</v>
      </c>
      <c r="B144" s="9" t="s">
        <v>3268</v>
      </c>
      <c r="C144" s="3" t="s">
        <v>7378</v>
      </c>
      <c r="D144" s="18">
        <v>2000</v>
      </c>
      <c r="E144" s="1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20" t="s">
        <v>8315</v>
      </c>
      <c r="R144" s="17" t="s">
        <v>8316</v>
      </c>
      <c r="S144" s="21">
        <v>42590.90425925926</v>
      </c>
    </row>
    <row r="145" spans="1:19" ht="45" x14ac:dyDescent="0.25">
      <c r="A145" s="17">
        <v>3272</v>
      </c>
      <c r="B145" s="9" t="s">
        <v>3272</v>
      </c>
      <c r="C145" s="3" t="s">
        <v>7382</v>
      </c>
      <c r="D145" s="18">
        <v>10000</v>
      </c>
      <c r="E145" s="1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20" t="s">
        <v>8315</v>
      </c>
      <c r="R145" s="17" t="s">
        <v>8316</v>
      </c>
      <c r="S145" s="21">
        <v>42284.500104166669</v>
      </c>
    </row>
    <row r="146" spans="1:19" ht="45" x14ac:dyDescent="0.25">
      <c r="A146" s="17">
        <v>3273</v>
      </c>
      <c r="B146" s="9" t="s">
        <v>3273</v>
      </c>
      <c r="C146" s="3" t="s">
        <v>7383</v>
      </c>
      <c r="D146" s="18">
        <v>4000</v>
      </c>
      <c r="E146" s="1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20" t="s">
        <v>8315</v>
      </c>
      <c r="R146" s="17" t="s">
        <v>8316</v>
      </c>
      <c r="S146" s="21">
        <v>42611.801412037035</v>
      </c>
    </row>
    <row r="147" spans="1:19" ht="45" x14ac:dyDescent="0.25">
      <c r="A147" s="17">
        <v>3274</v>
      </c>
      <c r="B147" s="9" t="s">
        <v>3274</v>
      </c>
      <c r="C147" s="3" t="s">
        <v>7384</v>
      </c>
      <c r="D147" s="18">
        <v>15500</v>
      </c>
      <c r="E147" s="1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20" t="s">
        <v>8315</v>
      </c>
      <c r="R147" s="17" t="s">
        <v>8316</v>
      </c>
      <c r="S147" s="21">
        <v>42400.704537037032</v>
      </c>
    </row>
    <row r="148" spans="1:19" ht="45" x14ac:dyDescent="0.25">
      <c r="A148" s="17">
        <v>3275</v>
      </c>
      <c r="B148" s="9" t="s">
        <v>3275</v>
      </c>
      <c r="C148" s="3" t="s">
        <v>7385</v>
      </c>
      <c r="D148" s="18">
        <v>1800</v>
      </c>
      <c r="E148" s="1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20" t="s">
        <v>8315</v>
      </c>
      <c r="R148" s="17" t="s">
        <v>8316</v>
      </c>
      <c r="S148" s="21">
        <v>42017.88045138889</v>
      </c>
    </row>
    <row r="149" spans="1:19" ht="45" x14ac:dyDescent="0.25">
      <c r="A149" s="17">
        <v>3279</v>
      </c>
      <c r="B149" s="9" t="s">
        <v>3279</v>
      </c>
      <c r="C149" s="3" t="s">
        <v>7389</v>
      </c>
      <c r="D149" s="18">
        <v>5800</v>
      </c>
      <c r="E149" s="1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20" t="s">
        <v>8315</v>
      </c>
      <c r="R149" s="17" t="s">
        <v>8316</v>
      </c>
      <c r="S149" s="21">
        <v>42431.102534722217</v>
      </c>
    </row>
    <row r="150" spans="1:19" ht="45" x14ac:dyDescent="0.25">
      <c r="A150" s="17">
        <v>3280</v>
      </c>
      <c r="B150" s="9" t="s">
        <v>3280</v>
      </c>
      <c r="C150" s="3" t="s">
        <v>7390</v>
      </c>
      <c r="D150" s="18">
        <v>2000</v>
      </c>
      <c r="E150" s="1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20" t="s">
        <v>8315</v>
      </c>
      <c r="R150" s="17" t="s">
        <v>8316</v>
      </c>
      <c r="S150" s="21">
        <v>42121.756921296299</v>
      </c>
    </row>
    <row r="151" spans="1:19" ht="30" x14ac:dyDescent="0.25">
      <c r="A151" s="17">
        <v>3281</v>
      </c>
      <c r="B151" s="9" t="s">
        <v>3281</v>
      </c>
      <c r="C151" s="3" t="s">
        <v>7391</v>
      </c>
      <c r="D151" s="18">
        <v>5000</v>
      </c>
      <c r="E151" s="1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20" t="s">
        <v>8315</v>
      </c>
      <c r="R151" s="17" t="s">
        <v>8316</v>
      </c>
      <c r="S151" s="21">
        <v>42219.019733796296</v>
      </c>
    </row>
    <row r="152" spans="1:19" ht="45" x14ac:dyDescent="0.25">
      <c r="A152" s="17">
        <v>3282</v>
      </c>
      <c r="B152" s="9" t="s">
        <v>3282</v>
      </c>
      <c r="C152" s="3" t="s">
        <v>7392</v>
      </c>
      <c r="D152" s="18">
        <v>31000</v>
      </c>
      <c r="E152" s="1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20" t="s">
        <v>8315</v>
      </c>
      <c r="R152" s="17" t="s">
        <v>8316</v>
      </c>
      <c r="S152" s="21">
        <v>42445.19430555556</v>
      </c>
    </row>
    <row r="153" spans="1:19" ht="45" x14ac:dyDescent="0.25">
      <c r="A153" s="17">
        <v>3284</v>
      </c>
      <c r="B153" s="9" t="s">
        <v>3284</v>
      </c>
      <c r="C153" s="3" t="s">
        <v>7394</v>
      </c>
      <c r="D153" s="18">
        <v>3000</v>
      </c>
      <c r="E153" s="1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20" t="s">
        <v>8315</v>
      </c>
      <c r="R153" s="17" t="s">
        <v>8316</v>
      </c>
      <c r="S153" s="21">
        <v>42380.884872685187</v>
      </c>
    </row>
    <row r="154" spans="1:19" x14ac:dyDescent="0.25">
      <c r="A154" s="17">
        <v>3285</v>
      </c>
      <c r="B154" s="9" t="s">
        <v>3285</v>
      </c>
      <c r="C154" s="3" t="s">
        <v>7395</v>
      </c>
      <c r="D154" s="18">
        <v>4999</v>
      </c>
      <c r="E154" s="1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20" t="s">
        <v>8315</v>
      </c>
      <c r="R154" s="17" t="s">
        <v>8316</v>
      </c>
      <c r="S154" s="21">
        <v>42762.942430555559</v>
      </c>
    </row>
    <row r="155" spans="1:19" ht="45" x14ac:dyDescent="0.25">
      <c r="A155" s="17">
        <v>3286</v>
      </c>
      <c r="B155" s="9" t="s">
        <v>3286</v>
      </c>
      <c r="C155" s="3" t="s">
        <v>7396</v>
      </c>
      <c r="D155" s="18">
        <v>15000</v>
      </c>
      <c r="E155" s="1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20" t="s">
        <v>8315</v>
      </c>
      <c r="R155" s="17" t="s">
        <v>8316</v>
      </c>
      <c r="S155" s="21">
        <v>42567.840069444443</v>
      </c>
    </row>
    <row r="156" spans="1:19" ht="45" x14ac:dyDescent="0.25">
      <c r="A156" s="17">
        <v>3291</v>
      </c>
      <c r="B156" s="9" t="s">
        <v>3291</v>
      </c>
      <c r="C156" s="3" t="s">
        <v>7401</v>
      </c>
      <c r="D156" s="18">
        <v>500</v>
      </c>
      <c r="E156" s="1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20" t="s">
        <v>8315</v>
      </c>
      <c r="R156" s="17" t="s">
        <v>8316</v>
      </c>
      <c r="S156" s="21">
        <v>42232.702546296292</v>
      </c>
    </row>
    <row r="157" spans="1:19" ht="45" x14ac:dyDescent="0.25">
      <c r="A157" s="17">
        <v>3298</v>
      </c>
      <c r="B157" s="9" t="s">
        <v>3298</v>
      </c>
      <c r="C157" s="3" t="s">
        <v>7408</v>
      </c>
      <c r="D157" s="18">
        <v>10000</v>
      </c>
      <c r="E157" s="1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20" t="s">
        <v>8315</v>
      </c>
      <c r="R157" s="17" t="s">
        <v>8316</v>
      </c>
      <c r="S157" s="21">
        <v>42239.957962962959</v>
      </c>
    </row>
    <row r="158" spans="1:19" ht="45" x14ac:dyDescent="0.25">
      <c r="A158" s="17">
        <v>3299</v>
      </c>
      <c r="B158" s="9" t="s">
        <v>3299</v>
      </c>
      <c r="C158" s="3" t="s">
        <v>7409</v>
      </c>
      <c r="D158" s="18">
        <v>3000</v>
      </c>
      <c r="E158" s="1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20" t="s">
        <v>8315</v>
      </c>
      <c r="R158" s="17" t="s">
        <v>8316</v>
      </c>
      <c r="S158" s="21">
        <v>42261.917395833334</v>
      </c>
    </row>
    <row r="159" spans="1:19" ht="45" x14ac:dyDescent="0.25">
      <c r="A159" s="17">
        <v>3300</v>
      </c>
      <c r="B159" s="9" t="s">
        <v>3300</v>
      </c>
      <c r="C159" s="3" t="s">
        <v>7410</v>
      </c>
      <c r="D159" s="18">
        <v>3000</v>
      </c>
      <c r="E159" s="1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20" t="s">
        <v>8315</v>
      </c>
      <c r="R159" s="17" t="s">
        <v>8316</v>
      </c>
      <c r="S159" s="21">
        <v>42102.743773148148</v>
      </c>
    </row>
    <row r="160" spans="1:19" ht="45" x14ac:dyDescent="0.25">
      <c r="A160" s="17">
        <v>3301</v>
      </c>
      <c r="B160" s="9" t="s">
        <v>3301</v>
      </c>
      <c r="C160" s="3" t="s">
        <v>7411</v>
      </c>
      <c r="D160" s="18">
        <v>3000</v>
      </c>
      <c r="E160" s="1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20" t="s">
        <v>8315</v>
      </c>
      <c r="R160" s="17" t="s">
        <v>8316</v>
      </c>
      <c r="S160" s="21">
        <v>42538.73583333334</v>
      </c>
    </row>
    <row r="161" spans="1:19" ht="45" x14ac:dyDescent="0.25">
      <c r="A161" s="17">
        <v>3303</v>
      </c>
      <c r="B161" s="9" t="s">
        <v>3303</v>
      </c>
      <c r="C161" s="3" t="s">
        <v>7413</v>
      </c>
      <c r="D161" s="18">
        <v>1800</v>
      </c>
      <c r="E161" s="1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20" t="s">
        <v>8315</v>
      </c>
      <c r="R161" s="17" t="s">
        <v>8316</v>
      </c>
      <c r="S161" s="21">
        <v>42056.65143518518</v>
      </c>
    </row>
    <row r="162" spans="1:19" ht="45" x14ac:dyDescent="0.25">
      <c r="A162" s="17">
        <v>3304</v>
      </c>
      <c r="B162" s="9" t="s">
        <v>3304</v>
      </c>
      <c r="C162" s="3" t="s">
        <v>7414</v>
      </c>
      <c r="D162" s="18">
        <v>15000</v>
      </c>
      <c r="E162" s="1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20" t="s">
        <v>8315</v>
      </c>
      <c r="R162" s="17" t="s">
        <v>8316</v>
      </c>
      <c r="S162" s="21">
        <v>42696.624444444446</v>
      </c>
    </row>
    <row r="163" spans="1:19" ht="45" x14ac:dyDescent="0.25">
      <c r="A163" s="17">
        <v>3305</v>
      </c>
      <c r="B163" s="9" t="s">
        <v>3305</v>
      </c>
      <c r="C163" s="3" t="s">
        <v>7415</v>
      </c>
      <c r="D163" s="18">
        <v>4000</v>
      </c>
      <c r="E163" s="1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20" t="s">
        <v>8315</v>
      </c>
      <c r="R163" s="17" t="s">
        <v>8316</v>
      </c>
      <c r="S163" s="21">
        <v>42186.855879629627</v>
      </c>
    </row>
    <row r="164" spans="1:19" ht="45" x14ac:dyDescent="0.25">
      <c r="A164" s="17">
        <v>3306</v>
      </c>
      <c r="B164" s="9" t="s">
        <v>3306</v>
      </c>
      <c r="C164" s="3" t="s">
        <v>7416</v>
      </c>
      <c r="D164" s="18">
        <v>1500</v>
      </c>
      <c r="E164" s="1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20" t="s">
        <v>8315</v>
      </c>
      <c r="R164" s="17" t="s">
        <v>8316</v>
      </c>
      <c r="S164" s="21">
        <v>42493.219236111108</v>
      </c>
    </row>
    <row r="165" spans="1:19" ht="45" x14ac:dyDescent="0.25">
      <c r="A165" s="17">
        <v>3307</v>
      </c>
      <c r="B165" s="9" t="s">
        <v>3307</v>
      </c>
      <c r="C165" s="3" t="s">
        <v>7417</v>
      </c>
      <c r="D165" s="18">
        <v>1000</v>
      </c>
      <c r="E165" s="1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20" t="s">
        <v>8315</v>
      </c>
      <c r="R165" s="17" t="s">
        <v>8316</v>
      </c>
      <c r="S165" s="21">
        <v>42475.057164351849</v>
      </c>
    </row>
    <row r="166" spans="1:19" ht="45" x14ac:dyDescent="0.25">
      <c r="A166" s="17">
        <v>3308</v>
      </c>
      <c r="B166" s="9" t="s">
        <v>3308</v>
      </c>
      <c r="C166" s="3" t="s">
        <v>7418</v>
      </c>
      <c r="D166" s="18">
        <v>3500</v>
      </c>
      <c r="E166" s="1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20" t="s">
        <v>8315</v>
      </c>
      <c r="R166" s="17" t="s">
        <v>8316</v>
      </c>
      <c r="S166" s="21">
        <v>42452.876909722225</v>
      </c>
    </row>
    <row r="167" spans="1:19" ht="30" x14ac:dyDescent="0.25">
      <c r="A167" s="17">
        <v>3310</v>
      </c>
      <c r="B167" s="9" t="s">
        <v>3310</v>
      </c>
      <c r="C167" s="3" t="s">
        <v>7420</v>
      </c>
      <c r="D167" s="18">
        <v>6500</v>
      </c>
      <c r="E167" s="1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20" t="s">
        <v>8315</v>
      </c>
      <c r="R167" s="17" t="s">
        <v>8316</v>
      </c>
      <c r="S167" s="21">
        <v>42253.928530092591</v>
      </c>
    </row>
    <row r="168" spans="1:19" ht="45" x14ac:dyDescent="0.25">
      <c r="A168" s="17">
        <v>3311</v>
      </c>
      <c r="B168" s="9" t="s">
        <v>3311</v>
      </c>
      <c r="C168" s="3" t="s">
        <v>7421</v>
      </c>
      <c r="D168" s="18">
        <v>2500</v>
      </c>
      <c r="E168" s="1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20" t="s">
        <v>8315</v>
      </c>
      <c r="R168" s="17" t="s">
        <v>8316</v>
      </c>
      <c r="S168" s="21">
        <v>42264.29178240741</v>
      </c>
    </row>
    <row r="169" spans="1:19" ht="45" x14ac:dyDescent="0.25">
      <c r="A169" s="17">
        <v>3312</v>
      </c>
      <c r="B169" s="9" t="s">
        <v>3312</v>
      </c>
      <c r="C169" s="3" t="s">
        <v>7422</v>
      </c>
      <c r="D169" s="18">
        <v>2500</v>
      </c>
      <c r="E169" s="1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20" t="s">
        <v>8315</v>
      </c>
      <c r="R169" s="17" t="s">
        <v>8316</v>
      </c>
      <c r="S169" s="21">
        <v>42664.809560185182</v>
      </c>
    </row>
    <row r="170" spans="1:19" ht="45" x14ac:dyDescent="0.25">
      <c r="A170" s="17">
        <v>3313</v>
      </c>
      <c r="B170" s="9" t="s">
        <v>3313</v>
      </c>
      <c r="C170" s="3" t="s">
        <v>7423</v>
      </c>
      <c r="D170" s="18">
        <v>2000</v>
      </c>
      <c r="E170" s="1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20" t="s">
        <v>8315</v>
      </c>
      <c r="R170" s="17" t="s">
        <v>8316</v>
      </c>
      <c r="S170" s="21">
        <v>42382.244409722218</v>
      </c>
    </row>
    <row r="171" spans="1:19" ht="75" x14ac:dyDescent="0.25">
      <c r="A171" s="17">
        <v>3316</v>
      </c>
      <c r="B171" s="9" t="s">
        <v>3316</v>
      </c>
      <c r="C171" s="3" t="s">
        <v>7426</v>
      </c>
      <c r="D171" s="18">
        <v>11737</v>
      </c>
      <c r="E171" s="1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20" t="s">
        <v>8315</v>
      </c>
      <c r="R171" s="17" t="s">
        <v>8316</v>
      </c>
      <c r="S171" s="21">
        <v>41826.871238425927</v>
      </c>
    </row>
    <row r="172" spans="1:19" ht="45" x14ac:dyDescent="0.25">
      <c r="A172" s="17">
        <v>3317</v>
      </c>
      <c r="B172" s="9" t="s">
        <v>3317</v>
      </c>
      <c r="C172" s="3" t="s">
        <v>7427</v>
      </c>
      <c r="D172" s="18">
        <v>1050</v>
      </c>
      <c r="E172" s="1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20" t="s">
        <v>8315</v>
      </c>
      <c r="R172" s="17" t="s">
        <v>8316</v>
      </c>
      <c r="S172" s="21">
        <v>42499.039629629624</v>
      </c>
    </row>
    <row r="173" spans="1:19" ht="45" x14ac:dyDescent="0.25">
      <c r="A173" s="17">
        <v>3320</v>
      </c>
      <c r="B173" s="9" t="s">
        <v>3320</v>
      </c>
      <c r="C173" s="3" t="s">
        <v>7430</v>
      </c>
      <c r="D173" s="18">
        <v>2500</v>
      </c>
      <c r="E173" s="1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20" t="s">
        <v>8315</v>
      </c>
      <c r="R173" s="17" t="s">
        <v>8316</v>
      </c>
      <c r="S173" s="21">
        <v>42513.045798611114</v>
      </c>
    </row>
    <row r="174" spans="1:19" ht="45" x14ac:dyDescent="0.25">
      <c r="A174" s="17">
        <v>3321</v>
      </c>
      <c r="B174" s="9" t="s">
        <v>3321</v>
      </c>
      <c r="C174" s="3" t="s">
        <v>7431</v>
      </c>
      <c r="D174" s="18">
        <v>500</v>
      </c>
      <c r="E174" s="1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20" t="s">
        <v>8315</v>
      </c>
      <c r="R174" s="17" t="s">
        <v>8316</v>
      </c>
      <c r="S174" s="21">
        <v>41914.100289351853</v>
      </c>
    </row>
    <row r="175" spans="1:19" ht="45" x14ac:dyDescent="0.25">
      <c r="A175" s="17">
        <v>3322</v>
      </c>
      <c r="B175" s="9" t="s">
        <v>3322</v>
      </c>
      <c r="C175" s="3" t="s">
        <v>7432</v>
      </c>
      <c r="D175" s="18">
        <v>3300</v>
      </c>
      <c r="E175" s="1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20" t="s">
        <v>8315</v>
      </c>
      <c r="R175" s="17" t="s">
        <v>8316</v>
      </c>
      <c r="S175" s="21">
        <v>42521.010370370372</v>
      </c>
    </row>
    <row r="176" spans="1:19" ht="45" x14ac:dyDescent="0.25">
      <c r="A176" s="17">
        <v>3326</v>
      </c>
      <c r="B176" s="9" t="s">
        <v>3326</v>
      </c>
      <c r="C176" s="3" t="s">
        <v>7436</v>
      </c>
      <c r="D176" s="18">
        <v>8000</v>
      </c>
      <c r="E176" s="1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20" t="s">
        <v>8315</v>
      </c>
      <c r="R176" s="17" t="s">
        <v>8316</v>
      </c>
      <c r="S176" s="21">
        <v>42041.714178240742</v>
      </c>
    </row>
    <row r="177" spans="1:19" ht="45" x14ac:dyDescent="0.25">
      <c r="A177" s="17">
        <v>3328</v>
      </c>
      <c r="B177" s="9" t="s">
        <v>3328</v>
      </c>
      <c r="C177" s="3" t="s">
        <v>7438</v>
      </c>
      <c r="D177" s="18">
        <v>1800</v>
      </c>
      <c r="E177" s="1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20" t="s">
        <v>8315</v>
      </c>
      <c r="R177" s="17" t="s">
        <v>8316</v>
      </c>
      <c r="S177" s="21">
        <v>41822.57503472222</v>
      </c>
    </row>
    <row r="178" spans="1:19" ht="45" x14ac:dyDescent="0.25">
      <c r="A178" s="17">
        <v>3331</v>
      </c>
      <c r="B178" s="9" t="s">
        <v>3331</v>
      </c>
      <c r="C178" s="3" t="s">
        <v>7441</v>
      </c>
      <c r="D178" s="18">
        <v>5000</v>
      </c>
      <c r="E178" s="1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20" t="s">
        <v>8315</v>
      </c>
      <c r="R178" s="17" t="s">
        <v>8316</v>
      </c>
      <c r="S178" s="21">
        <v>42248.697754629626</v>
      </c>
    </row>
    <row r="179" spans="1:19" ht="45" x14ac:dyDescent="0.25">
      <c r="A179" s="17">
        <v>3332</v>
      </c>
      <c r="B179" s="9" t="s">
        <v>3332</v>
      </c>
      <c r="C179" s="3" t="s">
        <v>7442</v>
      </c>
      <c r="D179" s="18">
        <v>6000</v>
      </c>
      <c r="E179" s="1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20" t="s">
        <v>8315</v>
      </c>
      <c r="R179" s="17" t="s">
        <v>8316</v>
      </c>
      <c r="S179" s="21">
        <v>41809.860300925924</v>
      </c>
    </row>
    <row r="180" spans="1:19" ht="45" x14ac:dyDescent="0.25">
      <c r="A180" s="17">
        <v>3333</v>
      </c>
      <c r="B180" s="9" t="s">
        <v>3333</v>
      </c>
      <c r="C180" s="3" t="s">
        <v>7443</v>
      </c>
      <c r="D180" s="18">
        <v>3500</v>
      </c>
      <c r="E180" s="1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20" t="s">
        <v>8315</v>
      </c>
      <c r="R180" s="17" t="s">
        <v>8316</v>
      </c>
      <c r="S180" s="21">
        <v>42148.676851851851</v>
      </c>
    </row>
    <row r="181" spans="1:19" ht="30" x14ac:dyDescent="0.25">
      <c r="A181" s="17">
        <v>3334</v>
      </c>
      <c r="B181" s="9" t="s">
        <v>3334</v>
      </c>
      <c r="C181" s="3" t="s">
        <v>7444</v>
      </c>
      <c r="D181" s="18">
        <v>3871</v>
      </c>
      <c r="E181" s="1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20" t="s">
        <v>8315</v>
      </c>
      <c r="R181" s="17" t="s">
        <v>8316</v>
      </c>
      <c r="S181" s="21">
        <v>42185.521087962959</v>
      </c>
    </row>
    <row r="182" spans="1:19" ht="30" x14ac:dyDescent="0.25">
      <c r="A182" s="17">
        <v>3338</v>
      </c>
      <c r="B182" s="9" t="s">
        <v>3338</v>
      </c>
      <c r="C182" s="3" t="s">
        <v>7448</v>
      </c>
      <c r="D182" s="18">
        <v>15000</v>
      </c>
      <c r="E182" s="1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20" t="s">
        <v>8315</v>
      </c>
      <c r="R182" s="17" t="s">
        <v>8316</v>
      </c>
      <c r="S182" s="21">
        <v>42769.574999999997</v>
      </c>
    </row>
    <row r="183" spans="1:19" ht="30" x14ac:dyDescent="0.25">
      <c r="A183" s="17">
        <v>3339</v>
      </c>
      <c r="B183" s="9" t="s">
        <v>3339</v>
      </c>
      <c r="C183" s="3" t="s">
        <v>7449</v>
      </c>
      <c r="D183" s="18">
        <v>8000</v>
      </c>
      <c r="E183" s="1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20" t="s">
        <v>8315</v>
      </c>
      <c r="R183" s="17" t="s">
        <v>8316</v>
      </c>
      <c r="S183" s="21">
        <v>42549.665717592594</v>
      </c>
    </row>
    <row r="184" spans="1:19" ht="45" x14ac:dyDescent="0.25">
      <c r="A184" s="17">
        <v>3340</v>
      </c>
      <c r="B184" s="9" t="s">
        <v>3340</v>
      </c>
      <c r="C184" s="3" t="s">
        <v>7450</v>
      </c>
      <c r="D184" s="18">
        <v>3000</v>
      </c>
      <c r="E184" s="1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20" t="s">
        <v>8315</v>
      </c>
      <c r="R184" s="17" t="s">
        <v>8316</v>
      </c>
      <c r="S184" s="21">
        <v>42685.974004629628</v>
      </c>
    </row>
    <row r="185" spans="1:19" ht="30" x14ac:dyDescent="0.25">
      <c r="A185" s="17">
        <v>3342</v>
      </c>
      <c r="B185" s="9" t="s">
        <v>3342</v>
      </c>
      <c r="C185" s="3" t="s">
        <v>7452</v>
      </c>
      <c r="D185" s="18">
        <v>6000</v>
      </c>
      <c r="E185" s="1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20" t="s">
        <v>8315</v>
      </c>
      <c r="R185" s="17" t="s">
        <v>8316</v>
      </c>
      <c r="S185" s="21">
        <v>42062.296412037031</v>
      </c>
    </row>
    <row r="186" spans="1:19" ht="45" x14ac:dyDescent="0.25">
      <c r="A186" s="17">
        <v>3344</v>
      </c>
      <c r="B186" s="9" t="s">
        <v>3344</v>
      </c>
      <c r="C186" s="3" t="s">
        <v>7454</v>
      </c>
      <c r="D186" s="18">
        <v>4500</v>
      </c>
      <c r="E186" s="1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20" t="s">
        <v>8315</v>
      </c>
      <c r="R186" s="17" t="s">
        <v>8316</v>
      </c>
      <c r="S186" s="21">
        <v>41851.200150462959</v>
      </c>
    </row>
    <row r="187" spans="1:19" ht="45" x14ac:dyDescent="0.25">
      <c r="A187" s="17">
        <v>3345</v>
      </c>
      <c r="B187" s="9" t="s">
        <v>3345</v>
      </c>
      <c r="C187" s="3" t="s">
        <v>7455</v>
      </c>
      <c r="D187" s="18">
        <v>500</v>
      </c>
      <c r="E187" s="1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20" t="s">
        <v>8315</v>
      </c>
      <c r="R187" s="17" t="s">
        <v>8316</v>
      </c>
      <c r="S187" s="21">
        <v>42053.106111111112</v>
      </c>
    </row>
    <row r="188" spans="1:19" ht="45" x14ac:dyDescent="0.25">
      <c r="A188" s="17">
        <v>3346</v>
      </c>
      <c r="B188" s="9" t="s">
        <v>3346</v>
      </c>
      <c r="C188" s="3" t="s">
        <v>7456</v>
      </c>
      <c r="D188" s="18">
        <v>1500</v>
      </c>
      <c r="E188" s="1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20" t="s">
        <v>8315</v>
      </c>
      <c r="R188" s="17" t="s">
        <v>8316</v>
      </c>
      <c r="S188" s="21">
        <v>42054.024421296301</v>
      </c>
    </row>
    <row r="189" spans="1:19" ht="45" x14ac:dyDescent="0.25">
      <c r="A189" s="17">
        <v>3348</v>
      </c>
      <c r="B189" s="9" t="s">
        <v>3266</v>
      </c>
      <c r="C189" s="3" t="s">
        <v>7458</v>
      </c>
      <c r="D189" s="18">
        <v>5500</v>
      </c>
      <c r="E189" s="1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20" t="s">
        <v>8315</v>
      </c>
      <c r="R189" s="17" t="s">
        <v>8316</v>
      </c>
      <c r="S189" s="21">
        <v>42466.558796296296</v>
      </c>
    </row>
    <row r="190" spans="1:19" ht="45" x14ac:dyDescent="0.25">
      <c r="A190" s="17">
        <v>3349</v>
      </c>
      <c r="B190" s="9" t="s">
        <v>3348</v>
      </c>
      <c r="C190" s="3" t="s">
        <v>7459</v>
      </c>
      <c r="D190" s="18">
        <v>1000</v>
      </c>
      <c r="E190" s="1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20" t="s">
        <v>8315</v>
      </c>
      <c r="R190" s="17" t="s">
        <v>8316</v>
      </c>
      <c r="S190" s="21">
        <v>42513.110787037032</v>
      </c>
    </row>
    <row r="191" spans="1:19" ht="30" x14ac:dyDescent="0.25">
      <c r="A191" s="17">
        <v>3354</v>
      </c>
      <c r="B191" s="9" t="s">
        <v>3353</v>
      </c>
      <c r="C191" s="3" t="s">
        <v>7464</v>
      </c>
      <c r="D191" s="18">
        <v>3000</v>
      </c>
      <c r="E191" s="1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20" t="s">
        <v>8315</v>
      </c>
      <c r="R191" s="17" t="s">
        <v>8316</v>
      </c>
      <c r="S191" s="21">
        <v>42270.7269212963</v>
      </c>
    </row>
    <row r="192" spans="1:19" ht="45" x14ac:dyDescent="0.25">
      <c r="A192" s="17">
        <v>3358</v>
      </c>
      <c r="B192" s="9" t="s">
        <v>3357</v>
      </c>
      <c r="C192" s="3" t="s">
        <v>7468</v>
      </c>
      <c r="D192" s="18">
        <v>10000</v>
      </c>
      <c r="E192" s="1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20" t="s">
        <v>8315</v>
      </c>
      <c r="R192" s="17" t="s">
        <v>8316</v>
      </c>
      <c r="S192" s="21">
        <v>41932.311099537037</v>
      </c>
    </row>
    <row r="193" spans="1:19" ht="30" x14ac:dyDescent="0.25">
      <c r="A193" s="17">
        <v>3359</v>
      </c>
      <c r="B193" s="9" t="s">
        <v>3358</v>
      </c>
      <c r="C193" s="3" t="s">
        <v>7469</v>
      </c>
      <c r="D193" s="18">
        <v>4000</v>
      </c>
      <c r="E193" s="1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20" t="s">
        <v>8315</v>
      </c>
      <c r="R193" s="17" t="s">
        <v>8316</v>
      </c>
      <c r="S193" s="21">
        <v>42746.057106481487</v>
      </c>
    </row>
    <row r="194" spans="1:19" ht="45" x14ac:dyDescent="0.25">
      <c r="A194" s="17">
        <v>3361</v>
      </c>
      <c r="B194" s="9" t="s">
        <v>3360</v>
      </c>
      <c r="C194" s="3" t="s">
        <v>7471</v>
      </c>
      <c r="D194" s="18">
        <v>5000</v>
      </c>
      <c r="E194" s="1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20" t="s">
        <v>8315</v>
      </c>
      <c r="R194" s="17" t="s">
        <v>8316</v>
      </c>
      <c r="S194" s="21">
        <v>41866.025347222225</v>
      </c>
    </row>
    <row r="195" spans="1:19" ht="45" x14ac:dyDescent="0.25">
      <c r="A195" s="17">
        <v>3362</v>
      </c>
      <c r="B195" s="9" t="s">
        <v>3361</v>
      </c>
      <c r="C195" s="3" t="s">
        <v>7472</v>
      </c>
      <c r="D195" s="18">
        <v>500</v>
      </c>
      <c r="E195" s="1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20" t="s">
        <v>8315</v>
      </c>
      <c r="R195" s="17" t="s">
        <v>8316</v>
      </c>
      <c r="S195" s="21">
        <v>42056.091631944444</v>
      </c>
    </row>
    <row r="196" spans="1:19" ht="45" x14ac:dyDescent="0.25">
      <c r="A196" s="17">
        <v>3363</v>
      </c>
      <c r="B196" s="9" t="s">
        <v>3362</v>
      </c>
      <c r="C196" s="3" t="s">
        <v>7473</v>
      </c>
      <c r="D196" s="18">
        <v>7750</v>
      </c>
      <c r="E196" s="1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20" t="s">
        <v>8315</v>
      </c>
      <c r="R196" s="17" t="s">
        <v>8316</v>
      </c>
      <c r="S196" s="21">
        <v>41851.771354166667</v>
      </c>
    </row>
    <row r="197" spans="1:19" ht="45" x14ac:dyDescent="0.25">
      <c r="A197" s="17">
        <v>3365</v>
      </c>
      <c r="B197" s="9" t="s">
        <v>3364</v>
      </c>
      <c r="C197" s="3" t="s">
        <v>7475</v>
      </c>
      <c r="D197" s="18">
        <v>2500</v>
      </c>
      <c r="E197" s="1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20" t="s">
        <v>8315</v>
      </c>
      <c r="R197" s="17" t="s">
        <v>8316</v>
      </c>
      <c r="S197" s="21">
        <v>42321.101759259262</v>
      </c>
    </row>
    <row r="198" spans="1:19" ht="45" x14ac:dyDescent="0.25">
      <c r="A198" s="17">
        <v>3366</v>
      </c>
      <c r="B198" s="9" t="s">
        <v>3365</v>
      </c>
      <c r="C198" s="3" t="s">
        <v>7476</v>
      </c>
      <c r="D198" s="18">
        <v>500</v>
      </c>
      <c r="E198" s="1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20" t="s">
        <v>8315</v>
      </c>
      <c r="R198" s="17" t="s">
        <v>8316</v>
      </c>
      <c r="S198" s="21">
        <v>42107.067557870367</v>
      </c>
    </row>
    <row r="199" spans="1:19" ht="45" x14ac:dyDescent="0.25">
      <c r="A199" s="17">
        <v>3368</v>
      </c>
      <c r="B199" s="9" t="s">
        <v>3367</v>
      </c>
      <c r="C199" s="3" t="s">
        <v>7478</v>
      </c>
      <c r="D199" s="18">
        <v>1000</v>
      </c>
      <c r="E199" s="1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20" t="s">
        <v>8315</v>
      </c>
      <c r="R199" s="17" t="s">
        <v>8316</v>
      </c>
      <c r="S199" s="21">
        <v>41969.199756944443</v>
      </c>
    </row>
    <row r="200" spans="1:19" ht="30" x14ac:dyDescent="0.25">
      <c r="A200" s="17">
        <v>3370</v>
      </c>
      <c r="B200" s="9" t="s">
        <v>3369</v>
      </c>
      <c r="C200" s="3" t="s">
        <v>7480</v>
      </c>
      <c r="D200" s="18">
        <v>1500</v>
      </c>
      <c r="E200" s="1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20" t="s">
        <v>8315</v>
      </c>
      <c r="R200" s="17" t="s">
        <v>8316</v>
      </c>
      <c r="S200" s="21">
        <v>42690.334317129629</v>
      </c>
    </row>
    <row r="201" spans="1:19" ht="30" x14ac:dyDescent="0.25">
      <c r="A201" s="17">
        <v>3371</v>
      </c>
      <c r="B201" s="9" t="s">
        <v>3370</v>
      </c>
      <c r="C201" s="3" t="s">
        <v>7481</v>
      </c>
      <c r="D201" s="18">
        <v>200</v>
      </c>
      <c r="E201" s="1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20" t="s">
        <v>8315</v>
      </c>
      <c r="R201" s="17" t="s">
        <v>8316</v>
      </c>
      <c r="S201" s="21">
        <v>42312.874594907407</v>
      </c>
    </row>
    <row r="202" spans="1:19" ht="45" x14ac:dyDescent="0.25">
      <c r="A202" s="17">
        <v>3372</v>
      </c>
      <c r="B202" s="9" t="s">
        <v>3371</v>
      </c>
      <c r="C202" s="3" t="s">
        <v>7482</v>
      </c>
      <c r="D202" s="18">
        <v>1000</v>
      </c>
      <c r="E202" s="1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20" t="s">
        <v>8315</v>
      </c>
      <c r="R202" s="17" t="s">
        <v>8316</v>
      </c>
      <c r="S202" s="21">
        <v>41855.548101851848</v>
      </c>
    </row>
    <row r="203" spans="1:19" ht="45" x14ac:dyDescent="0.25">
      <c r="A203" s="17">
        <v>3376</v>
      </c>
      <c r="B203" s="9" t="s">
        <v>3375</v>
      </c>
      <c r="C203" s="3" t="s">
        <v>7486</v>
      </c>
      <c r="D203" s="18">
        <v>8000</v>
      </c>
      <c r="E203" s="1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20" t="s">
        <v>8315</v>
      </c>
      <c r="R203" s="17" t="s">
        <v>8316</v>
      </c>
      <c r="S203" s="21">
        <v>42059.701319444444</v>
      </c>
    </row>
    <row r="204" spans="1:19" ht="45" x14ac:dyDescent="0.25">
      <c r="A204" s="17">
        <v>3380</v>
      </c>
      <c r="B204" s="9" t="s">
        <v>3379</v>
      </c>
      <c r="C204" s="3" t="s">
        <v>7490</v>
      </c>
      <c r="D204" s="18">
        <v>3000</v>
      </c>
      <c r="E204" s="1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20" t="s">
        <v>8315</v>
      </c>
      <c r="R204" s="17" t="s">
        <v>8316</v>
      </c>
      <c r="S204" s="21">
        <v>41937.95344907407</v>
      </c>
    </row>
    <row r="205" spans="1:19" ht="45" x14ac:dyDescent="0.25">
      <c r="A205" s="17">
        <v>3381</v>
      </c>
      <c r="B205" s="9" t="s">
        <v>3380</v>
      </c>
      <c r="C205" s="3" t="s">
        <v>7491</v>
      </c>
      <c r="D205" s="18">
        <v>4000</v>
      </c>
      <c r="E205" s="1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20" t="s">
        <v>8315</v>
      </c>
      <c r="R205" s="17" t="s">
        <v>8316</v>
      </c>
      <c r="S205" s="21">
        <v>42044.184988425928</v>
      </c>
    </row>
    <row r="206" spans="1:19" ht="45" x14ac:dyDescent="0.25">
      <c r="A206" s="17">
        <v>3383</v>
      </c>
      <c r="B206" s="9" t="s">
        <v>3382</v>
      </c>
      <c r="C206" s="3" t="s">
        <v>7493</v>
      </c>
      <c r="D206" s="18">
        <v>1750</v>
      </c>
      <c r="E206" s="1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20" t="s">
        <v>8315</v>
      </c>
      <c r="R206" s="17" t="s">
        <v>8316</v>
      </c>
      <c r="S206" s="21">
        <v>42524.782638888893</v>
      </c>
    </row>
    <row r="207" spans="1:19" ht="45" x14ac:dyDescent="0.25">
      <c r="A207" s="17">
        <v>3384</v>
      </c>
      <c r="B207" s="9" t="s">
        <v>3383</v>
      </c>
      <c r="C207" s="3" t="s">
        <v>7494</v>
      </c>
      <c r="D207" s="18">
        <v>6000</v>
      </c>
      <c r="E207" s="1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20" t="s">
        <v>8315</v>
      </c>
      <c r="R207" s="17" t="s">
        <v>8316</v>
      </c>
      <c r="S207" s="21">
        <v>42292.087592592594</v>
      </c>
    </row>
    <row r="208" spans="1:19" ht="45" x14ac:dyDescent="0.25">
      <c r="A208" s="17">
        <v>3385</v>
      </c>
      <c r="B208" s="9" t="s">
        <v>3384</v>
      </c>
      <c r="C208" s="3" t="s">
        <v>7495</v>
      </c>
      <c r="D208" s="18">
        <v>2000</v>
      </c>
      <c r="E208" s="1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20" t="s">
        <v>8315</v>
      </c>
      <c r="R208" s="17" t="s">
        <v>8316</v>
      </c>
      <c r="S208" s="21">
        <v>41953.8675</v>
      </c>
    </row>
    <row r="209" spans="1:19" ht="45" x14ac:dyDescent="0.25">
      <c r="A209" s="17">
        <v>3386</v>
      </c>
      <c r="B209" s="9" t="s">
        <v>3385</v>
      </c>
      <c r="C209" s="3" t="s">
        <v>7496</v>
      </c>
      <c r="D209" s="18">
        <v>2000</v>
      </c>
      <c r="E209" s="1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20" t="s">
        <v>8315</v>
      </c>
      <c r="R209" s="17" t="s">
        <v>8316</v>
      </c>
      <c r="S209" s="21">
        <v>41946.644745370373</v>
      </c>
    </row>
    <row r="210" spans="1:19" ht="45" x14ac:dyDescent="0.25">
      <c r="A210" s="17">
        <v>3387</v>
      </c>
      <c r="B210" s="9" t="s">
        <v>3386</v>
      </c>
      <c r="C210" s="3" t="s">
        <v>7497</v>
      </c>
      <c r="D210" s="18">
        <v>3000</v>
      </c>
      <c r="E210" s="1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20" t="s">
        <v>8315</v>
      </c>
      <c r="R210" s="17" t="s">
        <v>8316</v>
      </c>
      <c r="S210" s="21">
        <v>41947.762592592589</v>
      </c>
    </row>
    <row r="211" spans="1:19" ht="45" x14ac:dyDescent="0.25">
      <c r="A211" s="17">
        <v>3389</v>
      </c>
      <c r="B211" s="9" t="s">
        <v>3388</v>
      </c>
      <c r="C211" s="3" t="s">
        <v>7499</v>
      </c>
      <c r="D211" s="18">
        <v>10000</v>
      </c>
      <c r="E211" s="1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20" t="s">
        <v>8315</v>
      </c>
      <c r="R211" s="17" t="s">
        <v>8316</v>
      </c>
      <c r="S211" s="21">
        <v>42494.563449074078</v>
      </c>
    </row>
    <row r="212" spans="1:19" ht="45" x14ac:dyDescent="0.25">
      <c r="A212" s="17">
        <v>3390</v>
      </c>
      <c r="B212" s="9" t="s">
        <v>3389</v>
      </c>
      <c r="C212" s="3" t="s">
        <v>7500</v>
      </c>
      <c r="D212" s="18">
        <v>1500</v>
      </c>
      <c r="E212" s="1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20" t="s">
        <v>8315</v>
      </c>
      <c r="R212" s="17" t="s">
        <v>8316</v>
      </c>
      <c r="S212" s="21">
        <v>41815.774826388886</v>
      </c>
    </row>
    <row r="213" spans="1:19" ht="45" x14ac:dyDescent="0.25">
      <c r="A213" s="17">
        <v>3391</v>
      </c>
      <c r="B213" s="9" t="s">
        <v>3390</v>
      </c>
      <c r="C213" s="3" t="s">
        <v>7501</v>
      </c>
      <c r="D213" s="18">
        <v>500</v>
      </c>
      <c r="E213" s="1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20" t="s">
        <v>8315</v>
      </c>
      <c r="R213" s="17" t="s">
        <v>8316</v>
      </c>
      <c r="S213" s="21">
        <v>41830.545694444445</v>
      </c>
    </row>
    <row r="214" spans="1:19" ht="45" x14ac:dyDescent="0.25">
      <c r="A214" s="17">
        <v>3393</v>
      </c>
      <c r="B214" s="9" t="s">
        <v>3392</v>
      </c>
      <c r="C214" s="3" t="s">
        <v>7503</v>
      </c>
      <c r="D214" s="18">
        <v>1500</v>
      </c>
      <c r="E214" s="1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20" t="s">
        <v>8315</v>
      </c>
      <c r="R214" s="17" t="s">
        <v>8316</v>
      </c>
      <c r="S214" s="21">
        <v>41923.921643518523</v>
      </c>
    </row>
    <row r="215" spans="1:19" ht="45" x14ac:dyDescent="0.25">
      <c r="A215" s="17">
        <v>3396</v>
      </c>
      <c r="B215" s="9" t="s">
        <v>3395</v>
      </c>
      <c r="C215" s="3" t="s">
        <v>7506</v>
      </c>
      <c r="D215" s="18">
        <v>1500</v>
      </c>
      <c r="E215" s="1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20" t="s">
        <v>8315</v>
      </c>
      <c r="R215" s="17" t="s">
        <v>8316</v>
      </c>
      <c r="S215" s="21">
        <v>41764.44663194444</v>
      </c>
    </row>
    <row r="216" spans="1:19" ht="45" x14ac:dyDescent="0.25">
      <c r="A216" s="17">
        <v>3398</v>
      </c>
      <c r="B216" s="9" t="s">
        <v>3397</v>
      </c>
      <c r="C216" s="3" t="s">
        <v>7508</v>
      </c>
      <c r="D216" s="18">
        <v>4000</v>
      </c>
      <c r="E216" s="1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20" t="s">
        <v>8315</v>
      </c>
      <c r="R216" s="17" t="s">
        <v>8316</v>
      </c>
      <c r="S216" s="21">
        <v>41941.75203703704</v>
      </c>
    </row>
    <row r="217" spans="1:19" ht="45" x14ac:dyDescent="0.25">
      <c r="A217" s="17">
        <v>3400</v>
      </c>
      <c r="B217" s="9" t="s">
        <v>3399</v>
      </c>
      <c r="C217" s="3" t="s">
        <v>7510</v>
      </c>
      <c r="D217" s="18">
        <v>10000</v>
      </c>
      <c r="E217" s="1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20" t="s">
        <v>8315</v>
      </c>
      <c r="R217" s="17" t="s">
        <v>8316</v>
      </c>
      <c r="S217" s="21">
        <v>41834.953865740739</v>
      </c>
    </row>
    <row r="218" spans="1:19" ht="45" x14ac:dyDescent="0.25">
      <c r="A218" s="17">
        <v>3402</v>
      </c>
      <c r="B218" s="9" t="s">
        <v>3401</v>
      </c>
      <c r="C218" s="3" t="s">
        <v>7512</v>
      </c>
      <c r="D218" s="18">
        <v>15000</v>
      </c>
      <c r="E218" s="1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20" t="s">
        <v>8315</v>
      </c>
      <c r="R218" s="17" t="s">
        <v>8316</v>
      </c>
      <c r="S218" s="21">
        <v>42290.61855324074</v>
      </c>
    </row>
    <row r="219" spans="1:19" ht="45" x14ac:dyDescent="0.25">
      <c r="A219" s="17">
        <v>3404</v>
      </c>
      <c r="B219" s="9" t="s">
        <v>3403</v>
      </c>
      <c r="C219" s="3" t="s">
        <v>7514</v>
      </c>
      <c r="D219" s="18">
        <v>500</v>
      </c>
      <c r="E219" s="1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20" t="s">
        <v>8315</v>
      </c>
      <c r="R219" s="17" t="s">
        <v>8316</v>
      </c>
      <c r="S219" s="21">
        <v>42152.503495370373</v>
      </c>
    </row>
    <row r="220" spans="1:19" ht="30" x14ac:dyDescent="0.25">
      <c r="A220" s="17">
        <v>3406</v>
      </c>
      <c r="B220" s="9" t="s">
        <v>3405</v>
      </c>
      <c r="C220" s="3" t="s">
        <v>7516</v>
      </c>
      <c r="D220" s="18">
        <v>10000</v>
      </c>
      <c r="E220" s="1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20" t="s">
        <v>8315</v>
      </c>
      <c r="R220" s="17" t="s">
        <v>8316</v>
      </c>
      <c r="S220" s="21">
        <v>41791.492777777778</v>
      </c>
    </row>
    <row r="221" spans="1:19" ht="45" x14ac:dyDescent="0.25">
      <c r="A221" s="17">
        <v>3408</v>
      </c>
      <c r="B221" s="9" t="s">
        <v>3407</v>
      </c>
      <c r="C221" s="3" t="s">
        <v>7518</v>
      </c>
      <c r="D221" s="18">
        <v>500</v>
      </c>
      <c r="E221" s="1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20" t="s">
        <v>8315</v>
      </c>
      <c r="R221" s="17" t="s">
        <v>8316</v>
      </c>
      <c r="S221" s="21">
        <v>41808.991944444446</v>
      </c>
    </row>
    <row r="222" spans="1:19" ht="45" x14ac:dyDescent="0.25">
      <c r="A222" s="17">
        <v>3410</v>
      </c>
      <c r="B222" s="9" t="s">
        <v>3409</v>
      </c>
      <c r="C222" s="3" t="s">
        <v>7520</v>
      </c>
      <c r="D222" s="18">
        <v>3000</v>
      </c>
      <c r="E222" s="1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20" t="s">
        <v>8315</v>
      </c>
      <c r="R222" s="17" t="s">
        <v>8316</v>
      </c>
      <c r="S222" s="21">
        <v>42500.041550925926</v>
      </c>
    </row>
    <row r="223" spans="1:19" ht="45" x14ac:dyDescent="0.25">
      <c r="A223" s="17">
        <v>3411</v>
      </c>
      <c r="B223" s="9" t="s">
        <v>3410</v>
      </c>
      <c r="C223" s="3" t="s">
        <v>7521</v>
      </c>
      <c r="D223" s="18">
        <v>15000</v>
      </c>
      <c r="E223" s="1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20" t="s">
        <v>8315</v>
      </c>
      <c r="R223" s="17" t="s">
        <v>8316</v>
      </c>
      <c r="S223" s="21">
        <v>42265.022824074069</v>
      </c>
    </row>
    <row r="224" spans="1:19" ht="45" x14ac:dyDescent="0.25">
      <c r="A224" s="17">
        <v>3413</v>
      </c>
      <c r="B224" s="9" t="s">
        <v>3412</v>
      </c>
      <c r="C224" s="3" t="s">
        <v>7523</v>
      </c>
      <c r="D224" s="18">
        <v>500</v>
      </c>
      <c r="E224" s="1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20" t="s">
        <v>8315</v>
      </c>
      <c r="R224" s="17" t="s">
        <v>8316</v>
      </c>
      <c r="S224" s="21">
        <v>42053.733078703706</v>
      </c>
    </row>
    <row r="225" spans="1:19" ht="45" x14ac:dyDescent="0.25">
      <c r="A225" s="17">
        <v>3414</v>
      </c>
      <c r="B225" s="9" t="s">
        <v>3413</v>
      </c>
      <c r="C225" s="3" t="s">
        <v>7524</v>
      </c>
      <c r="D225" s="18">
        <v>3000</v>
      </c>
      <c r="E225" s="1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20" t="s">
        <v>8315</v>
      </c>
      <c r="R225" s="17" t="s">
        <v>8316</v>
      </c>
      <c r="S225" s="21">
        <v>42675.832465277781</v>
      </c>
    </row>
    <row r="226" spans="1:19" ht="30" x14ac:dyDescent="0.25">
      <c r="A226" s="17">
        <v>3415</v>
      </c>
      <c r="B226" s="9" t="s">
        <v>3414</v>
      </c>
      <c r="C226" s="3" t="s">
        <v>7525</v>
      </c>
      <c r="D226" s="18">
        <v>200</v>
      </c>
      <c r="E226" s="1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20" t="s">
        <v>8315</v>
      </c>
      <c r="R226" s="17" t="s">
        <v>8316</v>
      </c>
      <c r="S226" s="21">
        <v>42467.144166666665</v>
      </c>
    </row>
    <row r="227" spans="1:19" ht="45" x14ac:dyDescent="0.25">
      <c r="A227" s="17">
        <v>3417</v>
      </c>
      <c r="B227" s="9" t="s">
        <v>3416</v>
      </c>
      <c r="C227" s="3" t="s">
        <v>7527</v>
      </c>
      <c r="D227" s="18">
        <v>1700</v>
      </c>
      <c r="E227" s="1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20" t="s">
        <v>8315</v>
      </c>
      <c r="R227" s="17" t="s">
        <v>8316</v>
      </c>
      <c r="S227" s="21">
        <v>41894.91375</v>
      </c>
    </row>
    <row r="228" spans="1:19" ht="45" x14ac:dyDescent="0.25">
      <c r="A228" s="17">
        <v>3418</v>
      </c>
      <c r="B228" s="9" t="s">
        <v>3417</v>
      </c>
      <c r="C228" s="3" t="s">
        <v>7528</v>
      </c>
      <c r="D228" s="18">
        <v>4000</v>
      </c>
      <c r="E228" s="1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20" t="s">
        <v>8315</v>
      </c>
      <c r="R228" s="17" t="s">
        <v>8316</v>
      </c>
      <c r="S228" s="21">
        <v>41752.83457175926</v>
      </c>
    </row>
    <row r="229" spans="1:19" ht="45" x14ac:dyDescent="0.25">
      <c r="A229" s="17">
        <v>3421</v>
      </c>
      <c r="B229" s="9" t="s">
        <v>3420</v>
      </c>
      <c r="C229" s="3" t="s">
        <v>7531</v>
      </c>
      <c r="D229" s="18">
        <v>10000</v>
      </c>
      <c r="E229" s="1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20" t="s">
        <v>8315</v>
      </c>
      <c r="R229" s="17" t="s">
        <v>8316</v>
      </c>
      <c r="S229" s="21">
        <v>42037.791238425925</v>
      </c>
    </row>
    <row r="230" spans="1:19" ht="45" x14ac:dyDescent="0.25">
      <c r="A230" s="17">
        <v>3423</v>
      </c>
      <c r="B230" s="9" t="s">
        <v>3422</v>
      </c>
      <c r="C230" s="3" t="s">
        <v>7533</v>
      </c>
      <c r="D230" s="18">
        <v>250</v>
      </c>
      <c r="E230" s="1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20" t="s">
        <v>8315</v>
      </c>
      <c r="R230" s="17" t="s">
        <v>8316</v>
      </c>
      <c r="S230" s="21">
        <v>42088.911354166667</v>
      </c>
    </row>
    <row r="231" spans="1:19" ht="45" x14ac:dyDescent="0.25">
      <c r="A231" s="17">
        <v>3424</v>
      </c>
      <c r="B231" s="9" t="s">
        <v>3423</v>
      </c>
      <c r="C231" s="3" t="s">
        <v>7534</v>
      </c>
      <c r="D231" s="18">
        <v>6000</v>
      </c>
      <c r="E231" s="1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20" t="s">
        <v>8315</v>
      </c>
      <c r="R231" s="17" t="s">
        <v>8316</v>
      </c>
      <c r="S231" s="21">
        <v>42018.676898148144</v>
      </c>
    </row>
    <row r="232" spans="1:19" ht="45" x14ac:dyDescent="0.25">
      <c r="A232" s="17">
        <v>3425</v>
      </c>
      <c r="B232" s="9" t="s">
        <v>3424</v>
      </c>
      <c r="C232" s="3" t="s">
        <v>7535</v>
      </c>
      <c r="D232" s="18">
        <v>30000</v>
      </c>
      <c r="E232" s="1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20" t="s">
        <v>8315</v>
      </c>
      <c r="R232" s="17" t="s">
        <v>8316</v>
      </c>
      <c r="S232" s="21">
        <v>41884.617314814815</v>
      </c>
    </row>
    <row r="233" spans="1:19" ht="45" x14ac:dyDescent="0.25">
      <c r="A233" s="17">
        <v>3426</v>
      </c>
      <c r="B233" s="9" t="s">
        <v>3425</v>
      </c>
      <c r="C233" s="3" t="s">
        <v>7536</v>
      </c>
      <c r="D233" s="18">
        <v>3750</v>
      </c>
      <c r="E233" s="1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20" t="s">
        <v>8315</v>
      </c>
      <c r="R233" s="17" t="s">
        <v>8316</v>
      </c>
      <c r="S233" s="21">
        <v>41884.056747685187</v>
      </c>
    </row>
    <row r="234" spans="1:19" ht="45" x14ac:dyDescent="0.25">
      <c r="A234" s="17">
        <v>3431</v>
      </c>
      <c r="B234" s="9" t="s">
        <v>3430</v>
      </c>
      <c r="C234" s="3" t="s">
        <v>7541</v>
      </c>
      <c r="D234" s="18">
        <v>2000</v>
      </c>
      <c r="E234" s="1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20" t="s">
        <v>8315</v>
      </c>
      <c r="R234" s="17" t="s">
        <v>8316</v>
      </c>
      <c r="S234" s="21">
        <v>41839.730937500004</v>
      </c>
    </row>
    <row r="235" spans="1:19" ht="45" x14ac:dyDescent="0.25">
      <c r="A235" s="17">
        <v>3432</v>
      </c>
      <c r="B235" s="9" t="s">
        <v>3431</v>
      </c>
      <c r="C235" s="3" t="s">
        <v>7542</v>
      </c>
      <c r="D235" s="18">
        <v>2000</v>
      </c>
      <c r="E235" s="1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20" t="s">
        <v>8315</v>
      </c>
      <c r="R235" s="17" t="s">
        <v>8316</v>
      </c>
      <c r="S235" s="21">
        <v>42380.581180555557</v>
      </c>
    </row>
    <row r="236" spans="1:19" ht="45" x14ac:dyDescent="0.25">
      <c r="A236" s="17">
        <v>3433</v>
      </c>
      <c r="B236" s="9" t="s">
        <v>3432</v>
      </c>
      <c r="C236" s="3" t="s">
        <v>7543</v>
      </c>
      <c r="D236" s="18">
        <v>9500</v>
      </c>
      <c r="E236" s="1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20" t="s">
        <v>8315</v>
      </c>
      <c r="R236" s="17" t="s">
        <v>8316</v>
      </c>
      <c r="S236" s="21">
        <v>41776.063136574077</v>
      </c>
    </row>
    <row r="237" spans="1:19" ht="45" x14ac:dyDescent="0.25">
      <c r="A237" s="17">
        <v>3434</v>
      </c>
      <c r="B237" s="9" t="s">
        <v>3433</v>
      </c>
      <c r="C237" s="3" t="s">
        <v>7544</v>
      </c>
      <c r="D237" s="18">
        <v>10000</v>
      </c>
      <c r="E237" s="1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20" t="s">
        <v>8315</v>
      </c>
      <c r="R237" s="17" t="s">
        <v>8316</v>
      </c>
      <c r="S237" s="21">
        <v>41800.380428240744</v>
      </c>
    </row>
    <row r="238" spans="1:19" ht="45" x14ac:dyDescent="0.25">
      <c r="A238" s="17">
        <v>3435</v>
      </c>
      <c r="B238" s="9" t="s">
        <v>3434</v>
      </c>
      <c r="C238" s="3" t="s">
        <v>7545</v>
      </c>
      <c r="D238" s="18">
        <v>1000</v>
      </c>
      <c r="E238" s="1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20" t="s">
        <v>8315</v>
      </c>
      <c r="R238" s="17" t="s">
        <v>8316</v>
      </c>
      <c r="S238" s="21">
        <v>42572.61681712963</v>
      </c>
    </row>
    <row r="239" spans="1:19" ht="45" x14ac:dyDescent="0.25">
      <c r="A239" s="17">
        <v>3436</v>
      </c>
      <c r="B239" s="9" t="s">
        <v>3435</v>
      </c>
      <c r="C239" s="3" t="s">
        <v>7546</v>
      </c>
      <c r="D239" s="18">
        <v>5000</v>
      </c>
      <c r="E239" s="1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20" t="s">
        <v>8315</v>
      </c>
      <c r="R239" s="17" t="s">
        <v>8316</v>
      </c>
      <c r="S239" s="21">
        <v>41851.541585648149</v>
      </c>
    </row>
    <row r="240" spans="1:19" ht="45" x14ac:dyDescent="0.25">
      <c r="A240" s="17">
        <v>3437</v>
      </c>
      <c r="B240" s="9" t="s">
        <v>3436</v>
      </c>
      <c r="C240" s="3" t="s">
        <v>7547</v>
      </c>
      <c r="D240" s="18">
        <v>3000</v>
      </c>
      <c r="E240" s="1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20" t="s">
        <v>8315</v>
      </c>
      <c r="R240" s="17" t="s">
        <v>8316</v>
      </c>
      <c r="S240" s="21">
        <v>42205.710879629631</v>
      </c>
    </row>
    <row r="241" spans="1:19" ht="30" x14ac:dyDescent="0.25">
      <c r="A241" s="17">
        <v>3439</v>
      </c>
      <c r="B241" s="9" t="s">
        <v>3438</v>
      </c>
      <c r="C241" s="3" t="s">
        <v>7549</v>
      </c>
      <c r="D241" s="18">
        <v>1200</v>
      </c>
      <c r="E241" s="1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20" t="s">
        <v>8315</v>
      </c>
      <c r="R241" s="17" t="s">
        <v>8316</v>
      </c>
      <c r="S241" s="21">
        <v>42374.911226851851</v>
      </c>
    </row>
    <row r="242" spans="1:19" ht="45" x14ac:dyDescent="0.25">
      <c r="A242" s="17">
        <v>3440</v>
      </c>
      <c r="B242" s="9" t="s">
        <v>3439</v>
      </c>
      <c r="C242" s="3" t="s">
        <v>7550</v>
      </c>
      <c r="D242" s="18">
        <v>5000</v>
      </c>
      <c r="E242" s="1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20" t="s">
        <v>8315</v>
      </c>
      <c r="R242" s="17" t="s">
        <v>8316</v>
      </c>
      <c r="S242" s="21">
        <v>41809.12300925926</v>
      </c>
    </row>
    <row r="243" spans="1:19" ht="45" x14ac:dyDescent="0.25">
      <c r="A243" s="17">
        <v>3441</v>
      </c>
      <c r="B243" s="9" t="s">
        <v>3440</v>
      </c>
      <c r="C243" s="3" t="s">
        <v>7551</v>
      </c>
      <c r="D243" s="18">
        <v>2500</v>
      </c>
      <c r="E243" s="1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20" t="s">
        <v>8315</v>
      </c>
      <c r="R243" s="17" t="s">
        <v>8316</v>
      </c>
      <c r="S243" s="21">
        <v>42294.429641203707</v>
      </c>
    </row>
    <row r="244" spans="1:19" ht="45" x14ac:dyDescent="0.25">
      <c r="A244" s="17">
        <v>3442</v>
      </c>
      <c r="B244" s="9" t="s">
        <v>3441</v>
      </c>
      <c r="C244" s="3" t="s">
        <v>7552</v>
      </c>
      <c r="D244" s="18">
        <v>250</v>
      </c>
      <c r="E244" s="1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20" t="s">
        <v>8315</v>
      </c>
      <c r="R244" s="17" t="s">
        <v>8316</v>
      </c>
      <c r="S244" s="21">
        <v>42124.841111111105</v>
      </c>
    </row>
    <row r="245" spans="1:19" ht="45" x14ac:dyDescent="0.25">
      <c r="A245" s="17">
        <v>3443</v>
      </c>
      <c r="B245" s="9" t="s">
        <v>3442</v>
      </c>
      <c r="C245" s="3" t="s">
        <v>7553</v>
      </c>
      <c r="D245" s="18">
        <v>1000</v>
      </c>
      <c r="E245" s="1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20" t="s">
        <v>8315</v>
      </c>
      <c r="R245" s="17" t="s">
        <v>8316</v>
      </c>
      <c r="S245" s="21">
        <v>41861.524837962963</v>
      </c>
    </row>
    <row r="246" spans="1:19" ht="30" x14ac:dyDescent="0.25">
      <c r="A246" s="17">
        <v>3447</v>
      </c>
      <c r="B246" s="9" t="s">
        <v>3446</v>
      </c>
      <c r="C246" s="3" t="s">
        <v>7557</v>
      </c>
      <c r="D246" s="18">
        <v>1000</v>
      </c>
      <c r="E246" s="1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20" t="s">
        <v>8315</v>
      </c>
      <c r="R246" s="17" t="s">
        <v>8316</v>
      </c>
      <c r="S246" s="21">
        <v>42402.889027777783</v>
      </c>
    </row>
    <row r="247" spans="1:19" ht="45" x14ac:dyDescent="0.25">
      <c r="A247" s="17">
        <v>3448</v>
      </c>
      <c r="B247" s="9" t="s">
        <v>3447</v>
      </c>
      <c r="C247" s="3" t="s">
        <v>7558</v>
      </c>
      <c r="D247" s="18">
        <v>2100</v>
      </c>
      <c r="E247" s="1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20" t="s">
        <v>8315</v>
      </c>
      <c r="R247" s="17" t="s">
        <v>8316</v>
      </c>
      <c r="S247" s="21">
        <v>41960.119085648148</v>
      </c>
    </row>
    <row r="248" spans="1:19" ht="45" x14ac:dyDescent="0.25">
      <c r="A248" s="17">
        <v>3449</v>
      </c>
      <c r="B248" s="9" t="s">
        <v>3448</v>
      </c>
      <c r="C248" s="3" t="s">
        <v>7559</v>
      </c>
      <c r="D248" s="18">
        <v>800</v>
      </c>
      <c r="E248" s="1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20" t="s">
        <v>8315</v>
      </c>
      <c r="R248" s="17" t="s">
        <v>8316</v>
      </c>
      <c r="S248" s="21">
        <v>42532.052523148144</v>
      </c>
    </row>
    <row r="249" spans="1:19" ht="45" x14ac:dyDescent="0.25">
      <c r="A249" s="17">
        <v>3451</v>
      </c>
      <c r="B249" s="9" t="s">
        <v>3450</v>
      </c>
      <c r="C249" s="3" t="s">
        <v>7561</v>
      </c>
      <c r="D249" s="18">
        <v>650</v>
      </c>
      <c r="E249" s="1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20" t="s">
        <v>8315</v>
      </c>
      <c r="R249" s="17" t="s">
        <v>8316</v>
      </c>
      <c r="S249" s="21">
        <v>42088.723692129628</v>
      </c>
    </row>
    <row r="250" spans="1:19" ht="45" x14ac:dyDescent="0.25">
      <c r="A250" s="17">
        <v>3452</v>
      </c>
      <c r="B250" s="9" t="s">
        <v>3451</v>
      </c>
      <c r="C250" s="3" t="s">
        <v>7562</v>
      </c>
      <c r="D250" s="18">
        <v>1000</v>
      </c>
      <c r="E250" s="1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20" t="s">
        <v>8315</v>
      </c>
      <c r="R250" s="17" t="s">
        <v>8316</v>
      </c>
      <c r="S250" s="21">
        <v>41820.639189814814</v>
      </c>
    </row>
    <row r="251" spans="1:19" ht="45" x14ac:dyDescent="0.25">
      <c r="A251" s="17">
        <v>3455</v>
      </c>
      <c r="B251" s="9" t="s">
        <v>3454</v>
      </c>
      <c r="C251" s="3" t="s">
        <v>7565</v>
      </c>
      <c r="D251" s="18">
        <v>10000</v>
      </c>
      <c r="E251" s="1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20" t="s">
        <v>8315</v>
      </c>
      <c r="R251" s="17" t="s">
        <v>8316</v>
      </c>
      <c r="S251" s="21">
        <v>42626.7503125</v>
      </c>
    </row>
    <row r="252" spans="1:19" ht="45" x14ac:dyDescent="0.25">
      <c r="A252" s="17">
        <v>3456</v>
      </c>
      <c r="B252" s="9" t="s">
        <v>3455</v>
      </c>
      <c r="C252" s="3" t="s">
        <v>7566</v>
      </c>
      <c r="D252" s="18">
        <v>3000</v>
      </c>
      <c r="E252" s="1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20" t="s">
        <v>8315</v>
      </c>
      <c r="R252" s="17" t="s">
        <v>8316</v>
      </c>
      <c r="S252" s="21">
        <v>41821.205636574072</v>
      </c>
    </row>
    <row r="253" spans="1:19" ht="30" x14ac:dyDescent="0.25">
      <c r="A253" s="17">
        <v>3457</v>
      </c>
      <c r="B253" s="9" t="s">
        <v>3456</v>
      </c>
      <c r="C253" s="3" t="s">
        <v>7567</v>
      </c>
      <c r="D253" s="18">
        <v>2000</v>
      </c>
      <c r="E253" s="1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20" t="s">
        <v>8315</v>
      </c>
      <c r="R253" s="17" t="s">
        <v>8316</v>
      </c>
      <c r="S253" s="21">
        <v>42016.706678240742</v>
      </c>
    </row>
    <row r="254" spans="1:19" ht="45" x14ac:dyDescent="0.25">
      <c r="A254" s="17">
        <v>3458</v>
      </c>
      <c r="B254" s="9" t="s">
        <v>3457</v>
      </c>
      <c r="C254" s="3" t="s">
        <v>7568</v>
      </c>
      <c r="D254" s="18">
        <v>978</v>
      </c>
      <c r="E254" s="1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20" t="s">
        <v>8315</v>
      </c>
      <c r="R254" s="17" t="s">
        <v>8316</v>
      </c>
      <c r="S254" s="21">
        <v>42011.202581018515</v>
      </c>
    </row>
    <row r="255" spans="1:19" ht="45" x14ac:dyDescent="0.25">
      <c r="A255" s="17">
        <v>3461</v>
      </c>
      <c r="B255" s="9" t="s">
        <v>3460</v>
      </c>
      <c r="C255" s="3" t="s">
        <v>7571</v>
      </c>
      <c r="D255" s="18">
        <v>500</v>
      </c>
      <c r="E255" s="1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20" t="s">
        <v>8315</v>
      </c>
      <c r="R255" s="17" t="s">
        <v>8316</v>
      </c>
      <c r="S255" s="21">
        <v>42643.632858796293</v>
      </c>
    </row>
    <row r="256" spans="1:19" ht="45" x14ac:dyDescent="0.25">
      <c r="A256" s="17">
        <v>3462</v>
      </c>
      <c r="B256" s="9" t="s">
        <v>3461</v>
      </c>
      <c r="C256" s="3" t="s">
        <v>7572</v>
      </c>
      <c r="D256" s="18">
        <v>250</v>
      </c>
      <c r="E256" s="1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20" t="s">
        <v>8315</v>
      </c>
      <c r="R256" s="17" t="s">
        <v>8316</v>
      </c>
      <c r="S256" s="21">
        <v>42179.898472222223</v>
      </c>
    </row>
    <row r="257" spans="1:19" ht="45" x14ac:dyDescent="0.25">
      <c r="A257" s="17">
        <v>3464</v>
      </c>
      <c r="B257" s="9" t="s">
        <v>3463</v>
      </c>
      <c r="C257" s="3" t="s">
        <v>7574</v>
      </c>
      <c r="D257" s="18">
        <v>5000</v>
      </c>
      <c r="E257" s="1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20" t="s">
        <v>8315</v>
      </c>
      <c r="R257" s="17" t="s">
        <v>8316</v>
      </c>
      <c r="S257" s="21">
        <v>42575.130057870367</v>
      </c>
    </row>
    <row r="258" spans="1:19" ht="30" x14ac:dyDescent="0.25">
      <c r="A258" s="17">
        <v>3466</v>
      </c>
      <c r="B258" s="9" t="s">
        <v>3465</v>
      </c>
      <c r="C258" s="3" t="s">
        <v>7576</v>
      </c>
      <c r="D258" s="18">
        <v>3500</v>
      </c>
      <c r="E258" s="1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20" t="s">
        <v>8315</v>
      </c>
      <c r="R258" s="17" t="s">
        <v>8316</v>
      </c>
      <c r="S258" s="21">
        <v>42420.019097222219</v>
      </c>
    </row>
    <row r="259" spans="1:19" x14ac:dyDescent="0.25">
      <c r="A259" s="17">
        <v>3467</v>
      </c>
      <c r="B259" s="9" t="s">
        <v>3466</v>
      </c>
      <c r="C259" s="3" t="s">
        <v>7577</v>
      </c>
      <c r="D259" s="18">
        <v>3000</v>
      </c>
      <c r="E259" s="1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20" t="s">
        <v>8315</v>
      </c>
      <c r="R259" s="17" t="s">
        <v>8316</v>
      </c>
      <c r="S259" s="21">
        <v>42053.671666666662</v>
      </c>
    </row>
    <row r="260" spans="1:19" ht="45" x14ac:dyDescent="0.25">
      <c r="A260" s="17">
        <v>3468</v>
      </c>
      <c r="B260" s="9" t="s">
        <v>3467</v>
      </c>
      <c r="C260" s="3" t="s">
        <v>7578</v>
      </c>
      <c r="D260" s="18">
        <v>10000</v>
      </c>
      <c r="E260" s="1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20" t="s">
        <v>8315</v>
      </c>
      <c r="R260" s="17" t="s">
        <v>8316</v>
      </c>
      <c r="S260" s="21">
        <v>42605.765381944439</v>
      </c>
    </row>
    <row r="261" spans="1:19" ht="45" x14ac:dyDescent="0.25">
      <c r="A261" s="17">
        <v>3469</v>
      </c>
      <c r="B261" s="9" t="s">
        <v>3468</v>
      </c>
      <c r="C261" s="3" t="s">
        <v>7579</v>
      </c>
      <c r="D261" s="18">
        <v>2800</v>
      </c>
      <c r="E261" s="1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20" t="s">
        <v>8315</v>
      </c>
      <c r="R261" s="17" t="s">
        <v>8316</v>
      </c>
      <c r="S261" s="21">
        <v>42458.641724537039</v>
      </c>
    </row>
    <row r="262" spans="1:19" ht="30" x14ac:dyDescent="0.25">
      <c r="A262" s="17">
        <v>3470</v>
      </c>
      <c r="B262" s="9" t="s">
        <v>3469</v>
      </c>
      <c r="C262" s="3" t="s">
        <v>7580</v>
      </c>
      <c r="D262" s="18">
        <v>250</v>
      </c>
      <c r="E262" s="1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20" t="s">
        <v>8315</v>
      </c>
      <c r="R262" s="17" t="s">
        <v>8316</v>
      </c>
      <c r="S262" s="21">
        <v>42529.022013888884</v>
      </c>
    </row>
    <row r="263" spans="1:19" ht="45" x14ac:dyDescent="0.25">
      <c r="A263" s="17">
        <v>3472</v>
      </c>
      <c r="B263" s="9" t="s">
        <v>3471</v>
      </c>
      <c r="C263" s="3" t="s">
        <v>7582</v>
      </c>
      <c r="D263" s="18">
        <v>2000</v>
      </c>
      <c r="E263" s="1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20" t="s">
        <v>8315</v>
      </c>
      <c r="R263" s="17" t="s">
        <v>8316</v>
      </c>
      <c r="S263" s="21">
        <v>41928.170497685183</v>
      </c>
    </row>
    <row r="264" spans="1:19" ht="45" x14ac:dyDescent="0.25">
      <c r="A264" s="17">
        <v>3473</v>
      </c>
      <c r="B264" s="9" t="s">
        <v>3472</v>
      </c>
      <c r="C264" s="3" t="s">
        <v>7583</v>
      </c>
      <c r="D264" s="18">
        <v>4900</v>
      </c>
      <c r="E264" s="1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20" t="s">
        <v>8315</v>
      </c>
      <c r="R264" s="17" t="s">
        <v>8316</v>
      </c>
      <c r="S264" s="21">
        <v>42062.834444444445</v>
      </c>
    </row>
    <row r="265" spans="1:19" ht="45" x14ac:dyDescent="0.25">
      <c r="A265" s="17">
        <v>3476</v>
      </c>
      <c r="B265" s="9" t="s">
        <v>3475</v>
      </c>
      <c r="C265" s="3" t="s">
        <v>7586</v>
      </c>
      <c r="D265" s="18">
        <v>300</v>
      </c>
      <c r="E265" s="1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20" t="s">
        <v>8315</v>
      </c>
      <c r="R265" s="17" t="s">
        <v>8316</v>
      </c>
      <c r="S265" s="21">
        <v>41921.279976851853</v>
      </c>
    </row>
    <row r="266" spans="1:19" ht="45" x14ac:dyDescent="0.25">
      <c r="A266" s="17">
        <v>3477</v>
      </c>
      <c r="B266" s="9" t="s">
        <v>3476</v>
      </c>
      <c r="C266" s="3" t="s">
        <v>7587</v>
      </c>
      <c r="D266" s="18">
        <v>1800</v>
      </c>
      <c r="E266" s="1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20" t="s">
        <v>8315</v>
      </c>
      <c r="R266" s="17" t="s">
        <v>8316</v>
      </c>
      <c r="S266" s="21">
        <v>42128.736608796295</v>
      </c>
    </row>
    <row r="267" spans="1:19" ht="45" x14ac:dyDescent="0.25">
      <c r="A267" s="17">
        <v>3478</v>
      </c>
      <c r="B267" s="9" t="s">
        <v>3477</v>
      </c>
      <c r="C267" s="3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20" t="s">
        <v>8315</v>
      </c>
      <c r="R267" s="17" t="s">
        <v>8316</v>
      </c>
      <c r="S267" s="21">
        <v>42053.916921296302</v>
      </c>
    </row>
    <row r="268" spans="1:19" ht="45" x14ac:dyDescent="0.25">
      <c r="A268" s="17">
        <v>3480</v>
      </c>
      <c r="B268" s="9" t="s">
        <v>3479</v>
      </c>
      <c r="C268" s="3" t="s">
        <v>7590</v>
      </c>
      <c r="D268" s="18">
        <v>1500</v>
      </c>
      <c r="E268" s="1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20" t="s">
        <v>8315</v>
      </c>
      <c r="R268" s="17" t="s">
        <v>8316</v>
      </c>
      <c r="S268" s="21">
        <v>42171.317442129628</v>
      </c>
    </row>
    <row r="269" spans="1:19" ht="45" x14ac:dyDescent="0.25">
      <c r="A269" s="17">
        <v>3483</v>
      </c>
      <c r="B269" s="9" t="s">
        <v>3482</v>
      </c>
      <c r="C269" s="3" t="s">
        <v>7593</v>
      </c>
      <c r="D269" s="18">
        <v>3350</v>
      </c>
      <c r="E269" s="1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20" t="s">
        <v>8315</v>
      </c>
      <c r="R269" s="17" t="s">
        <v>8316</v>
      </c>
      <c r="S269" s="21">
        <v>41793.668761574074</v>
      </c>
    </row>
    <row r="270" spans="1:19" ht="45" x14ac:dyDescent="0.25">
      <c r="A270" s="17">
        <v>3484</v>
      </c>
      <c r="B270" s="9" t="s">
        <v>3483</v>
      </c>
      <c r="C270" s="3" t="s">
        <v>7594</v>
      </c>
      <c r="D270" s="18">
        <v>2500</v>
      </c>
      <c r="E270" s="1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20" t="s">
        <v>8315</v>
      </c>
      <c r="R270" s="17" t="s">
        <v>8316</v>
      </c>
      <c r="S270" s="21">
        <v>42506.760405092587</v>
      </c>
    </row>
    <row r="271" spans="1:19" ht="45" x14ac:dyDescent="0.25">
      <c r="A271" s="17">
        <v>3485</v>
      </c>
      <c r="B271" s="9" t="s">
        <v>3484</v>
      </c>
      <c r="C271" s="3" t="s">
        <v>7595</v>
      </c>
      <c r="D271" s="18">
        <v>1650</v>
      </c>
      <c r="E271" s="1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20" t="s">
        <v>8315</v>
      </c>
      <c r="R271" s="17" t="s">
        <v>8316</v>
      </c>
      <c r="S271" s="21">
        <v>42372.693055555559</v>
      </c>
    </row>
    <row r="272" spans="1:19" ht="45" x14ac:dyDescent="0.25">
      <c r="A272" s="17">
        <v>3486</v>
      </c>
      <c r="B272" s="9" t="s">
        <v>3485</v>
      </c>
      <c r="C272" s="3" t="s">
        <v>7596</v>
      </c>
      <c r="D272" s="18">
        <v>3000</v>
      </c>
      <c r="E272" s="1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20" t="s">
        <v>8315</v>
      </c>
      <c r="R272" s="17" t="s">
        <v>8316</v>
      </c>
      <c r="S272" s="21">
        <v>42126.87501157407</v>
      </c>
    </row>
    <row r="273" spans="1:19" ht="45" x14ac:dyDescent="0.25">
      <c r="A273" s="17">
        <v>3488</v>
      </c>
      <c r="B273" s="9" t="s">
        <v>3487</v>
      </c>
      <c r="C273" s="3" t="s">
        <v>7598</v>
      </c>
      <c r="D273" s="18">
        <v>3000</v>
      </c>
      <c r="E273" s="1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20" t="s">
        <v>8315</v>
      </c>
      <c r="R273" s="17" t="s">
        <v>8316</v>
      </c>
      <c r="S273" s="21">
        <v>42087.768055555556</v>
      </c>
    </row>
    <row r="274" spans="1:19" ht="45" x14ac:dyDescent="0.25">
      <c r="A274" s="17">
        <v>3490</v>
      </c>
      <c r="B274" s="9" t="s">
        <v>3489</v>
      </c>
      <c r="C274" s="3" t="s">
        <v>7600</v>
      </c>
      <c r="D274" s="18">
        <v>1000</v>
      </c>
      <c r="E274" s="1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20" t="s">
        <v>8315</v>
      </c>
      <c r="R274" s="17" t="s">
        <v>8316</v>
      </c>
      <c r="S274" s="21">
        <v>42443.802361111113</v>
      </c>
    </row>
    <row r="275" spans="1:19" ht="45" x14ac:dyDescent="0.25">
      <c r="A275" s="17">
        <v>3491</v>
      </c>
      <c r="B275" s="9" t="s">
        <v>3490</v>
      </c>
      <c r="C275" s="3" t="s">
        <v>7601</v>
      </c>
      <c r="D275" s="18">
        <v>500</v>
      </c>
      <c r="E275" s="1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20" t="s">
        <v>8315</v>
      </c>
      <c r="R275" s="17" t="s">
        <v>8316</v>
      </c>
      <c r="S275" s="21">
        <v>42121.249814814815</v>
      </c>
    </row>
    <row r="276" spans="1:19" ht="45" x14ac:dyDescent="0.25">
      <c r="A276" s="17">
        <v>3492</v>
      </c>
      <c r="B276" s="9" t="s">
        <v>3491</v>
      </c>
      <c r="C276" s="3" t="s">
        <v>7602</v>
      </c>
      <c r="D276" s="18">
        <v>3800</v>
      </c>
      <c r="E276" s="1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20" t="s">
        <v>8315</v>
      </c>
      <c r="R276" s="17" t="s">
        <v>8316</v>
      </c>
      <c r="S276" s="21">
        <v>42268.009224537032</v>
      </c>
    </row>
    <row r="277" spans="1:19" ht="45" x14ac:dyDescent="0.25">
      <c r="A277" s="17">
        <v>3493</v>
      </c>
      <c r="B277" s="9" t="s">
        <v>3492</v>
      </c>
      <c r="C277" s="3" t="s">
        <v>7603</v>
      </c>
      <c r="D277" s="18">
        <v>1500</v>
      </c>
      <c r="E277" s="1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20" t="s">
        <v>8315</v>
      </c>
      <c r="R277" s="17" t="s">
        <v>8316</v>
      </c>
      <c r="S277" s="21">
        <v>41848.866157407407</v>
      </c>
    </row>
    <row r="278" spans="1:19" ht="45" x14ac:dyDescent="0.25">
      <c r="A278" s="17">
        <v>3494</v>
      </c>
      <c r="B278" s="9" t="s">
        <v>3493</v>
      </c>
      <c r="C278" s="3" t="s">
        <v>7604</v>
      </c>
      <c r="D278" s="18">
        <v>400</v>
      </c>
      <c r="E278" s="1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20" t="s">
        <v>8315</v>
      </c>
      <c r="R278" s="17" t="s">
        <v>8316</v>
      </c>
      <c r="S278" s="21">
        <v>42689.214988425927</v>
      </c>
    </row>
    <row r="279" spans="1:19" ht="45" x14ac:dyDescent="0.25">
      <c r="A279" s="17">
        <v>3496</v>
      </c>
      <c r="B279" s="9" t="s">
        <v>3495</v>
      </c>
      <c r="C279" s="3" t="s">
        <v>7606</v>
      </c>
      <c r="D279" s="18">
        <v>3000</v>
      </c>
      <c r="E279" s="1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20" t="s">
        <v>8315</v>
      </c>
      <c r="R279" s="17" t="s">
        <v>8316</v>
      </c>
      <c r="S279" s="21">
        <v>42584.846828703703</v>
      </c>
    </row>
    <row r="280" spans="1:19" ht="45" x14ac:dyDescent="0.25">
      <c r="A280" s="17">
        <v>3497</v>
      </c>
      <c r="B280" s="9" t="s">
        <v>3496</v>
      </c>
      <c r="C280" s="3" t="s">
        <v>7607</v>
      </c>
      <c r="D280" s="18">
        <v>1551</v>
      </c>
      <c r="E280" s="1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20" t="s">
        <v>8315</v>
      </c>
      <c r="R280" s="17" t="s">
        <v>8316</v>
      </c>
      <c r="S280" s="21">
        <v>42511.741944444439</v>
      </c>
    </row>
    <row r="281" spans="1:19" ht="45" x14ac:dyDescent="0.25">
      <c r="A281" s="17">
        <v>3499</v>
      </c>
      <c r="B281" s="9" t="s">
        <v>3498</v>
      </c>
      <c r="C281" s="3" t="s">
        <v>7609</v>
      </c>
      <c r="D281" s="18">
        <v>2000</v>
      </c>
      <c r="E281" s="1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20" t="s">
        <v>8315</v>
      </c>
      <c r="R281" s="17" t="s">
        <v>8316</v>
      </c>
      <c r="S281" s="21">
        <v>42132.036168981482</v>
      </c>
    </row>
    <row r="282" spans="1:19" ht="45" x14ac:dyDescent="0.25">
      <c r="A282" s="17">
        <v>3500</v>
      </c>
      <c r="B282" s="9" t="s">
        <v>3499</v>
      </c>
      <c r="C282" s="3" t="s">
        <v>7610</v>
      </c>
      <c r="D282" s="18">
        <v>1000</v>
      </c>
      <c r="E282" s="1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20" t="s">
        <v>8315</v>
      </c>
      <c r="R282" s="17" t="s">
        <v>8316</v>
      </c>
      <c r="S282" s="21">
        <v>42419.91942129629</v>
      </c>
    </row>
    <row r="283" spans="1:19" ht="45" x14ac:dyDescent="0.25">
      <c r="A283" s="17">
        <v>3502</v>
      </c>
      <c r="B283" s="9" t="s">
        <v>3501</v>
      </c>
      <c r="C283" s="3" t="s">
        <v>7612</v>
      </c>
      <c r="D283" s="18">
        <v>4000</v>
      </c>
      <c r="E283" s="1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20" t="s">
        <v>8315</v>
      </c>
      <c r="R283" s="17" t="s">
        <v>8316</v>
      </c>
      <c r="S283" s="21">
        <v>42430.839398148149</v>
      </c>
    </row>
    <row r="284" spans="1:19" ht="45" x14ac:dyDescent="0.25">
      <c r="A284" s="17">
        <v>3504</v>
      </c>
      <c r="B284" s="9" t="s">
        <v>3503</v>
      </c>
      <c r="C284" s="3" t="s">
        <v>7614</v>
      </c>
      <c r="D284" s="18">
        <v>1000</v>
      </c>
      <c r="E284" s="1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20" t="s">
        <v>8315</v>
      </c>
      <c r="R284" s="17" t="s">
        <v>8316</v>
      </c>
      <c r="S284" s="21">
        <v>42297.748738425929</v>
      </c>
    </row>
    <row r="285" spans="1:19" ht="90" x14ac:dyDescent="0.25">
      <c r="A285" s="17">
        <v>3505</v>
      </c>
      <c r="B285" s="9" t="s">
        <v>3504</v>
      </c>
      <c r="C285" s="3" t="s">
        <v>7615</v>
      </c>
      <c r="D285" s="18">
        <v>2500</v>
      </c>
      <c r="E285" s="1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20" t="s">
        <v>8315</v>
      </c>
      <c r="R285" s="17" t="s">
        <v>8316</v>
      </c>
      <c r="S285" s="21">
        <v>41760.935706018521</v>
      </c>
    </row>
    <row r="286" spans="1:19" ht="45" x14ac:dyDescent="0.25">
      <c r="A286" s="17">
        <v>3506</v>
      </c>
      <c r="B286" s="9" t="s">
        <v>3505</v>
      </c>
      <c r="C286" s="3" t="s">
        <v>7616</v>
      </c>
      <c r="D286" s="18">
        <v>3000</v>
      </c>
      <c r="E286" s="1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20" t="s">
        <v>8315</v>
      </c>
      <c r="R286" s="17" t="s">
        <v>8316</v>
      </c>
      <c r="S286" s="21">
        <v>41829.734259259261</v>
      </c>
    </row>
    <row r="287" spans="1:19" ht="30" x14ac:dyDescent="0.25">
      <c r="A287" s="17">
        <v>3507</v>
      </c>
      <c r="B287" s="9" t="s">
        <v>3506</v>
      </c>
      <c r="C287" s="3" t="s">
        <v>7617</v>
      </c>
      <c r="D287" s="18">
        <v>10000</v>
      </c>
      <c r="E287" s="1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20" t="s">
        <v>8315</v>
      </c>
      <c r="R287" s="17" t="s">
        <v>8316</v>
      </c>
      <c r="S287" s="21">
        <v>42491.92288194444</v>
      </c>
    </row>
    <row r="288" spans="1:19" ht="45" x14ac:dyDescent="0.25">
      <c r="A288" s="17">
        <v>3509</v>
      </c>
      <c r="B288" s="9" t="s">
        <v>3508</v>
      </c>
      <c r="C288" s="3" t="s">
        <v>7619</v>
      </c>
      <c r="D288" s="18">
        <v>3000</v>
      </c>
      <c r="E288" s="1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20" t="s">
        <v>8315</v>
      </c>
      <c r="R288" s="17" t="s">
        <v>8316</v>
      </c>
      <c r="S288" s="21">
        <v>41950.859560185185</v>
      </c>
    </row>
    <row r="289" spans="1:19" ht="45" x14ac:dyDescent="0.25">
      <c r="A289" s="17">
        <v>3510</v>
      </c>
      <c r="B289" s="9" t="s">
        <v>3509</v>
      </c>
      <c r="C289" s="3" t="s">
        <v>7620</v>
      </c>
      <c r="D289" s="18">
        <v>900</v>
      </c>
      <c r="E289" s="1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20" t="s">
        <v>8315</v>
      </c>
      <c r="R289" s="17" t="s">
        <v>8316</v>
      </c>
      <c r="S289" s="21">
        <v>41802.62090277778</v>
      </c>
    </row>
    <row r="290" spans="1:19" ht="45" x14ac:dyDescent="0.25">
      <c r="A290" s="17">
        <v>3513</v>
      </c>
      <c r="B290" s="9" t="s">
        <v>3512</v>
      </c>
      <c r="C290" s="3" t="s">
        <v>7623</v>
      </c>
      <c r="D290" s="18">
        <v>2800</v>
      </c>
      <c r="E290" s="1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20" t="s">
        <v>8315</v>
      </c>
      <c r="R290" s="17" t="s">
        <v>8316</v>
      </c>
      <c r="S290" s="21">
        <v>41781.096203703702</v>
      </c>
    </row>
    <row r="291" spans="1:19" ht="45" x14ac:dyDescent="0.25">
      <c r="A291" s="17">
        <v>3514</v>
      </c>
      <c r="B291" s="9" t="s">
        <v>3513</v>
      </c>
      <c r="C291" s="3" t="s">
        <v>7624</v>
      </c>
      <c r="D291" s="18">
        <v>500</v>
      </c>
      <c r="E291" s="1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20" t="s">
        <v>8315</v>
      </c>
      <c r="R291" s="17" t="s">
        <v>8316</v>
      </c>
      <c r="S291" s="21">
        <v>42020.846666666665</v>
      </c>
    </row>
    <row r="292" spans="1:19" ht="45" x14ac:dyDescent="0.25">
      <c r="A292" s="17">
        <v>3515</v>
      </c>
      <c r="B292" s="9" t="s">
        <v>3514</v>
      </c>
      <c r="C292" s="3" t="s">
        <v>7625</v>
      </c>
      <c r="D292" s="18">
        <v>3000</v>
      </c>
      <c r="E292" s="1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20" t="s">
        <v>8315</v>
      </c>
      <c r="R292" s="17" t="s">
        <v>8316</v>
      </c>
      <c r="S292" s="21">
        <v>42125.772812499999</v>
      </c>
    </row>
    <row r="293" spans="1:19" ht="45" x14ac:dyDescent="0.25">
      <c r="A293" s="17">
        <v>3516</v>
      </c>
      <c r="B293" s="9" t="s">
        <v>3515</v>
      </c>
      <c r="C293" s="3" t="s">
        <v>7626</v>
      </c>
      <c r="D293" s="18">
        <v>2500</v>
      </c>
      <c r="E293" s="1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20" t="s">
        <v>8315</v>
      </c>
      <c r="R293" s="17" t="s">
        <v>8316</v>
      </c>
      <c r="S293" s="21">
        <v>41856.010069444441</v>
      </c>
    </row>
    <row r="294" spans="1:19" ht="45" x14ac:dyDescent="0.25">
      <c r="A294" s="17">
        <v>3518</v>
      </c>
      <c r="B294" s="9" t="s">
        <v>3517</v>
      </c>
      <c r="C294" s="3" t="s">
        <v>7628</v>
      </c>
      <c r="D294" s="18">
        <v>1500</v>
      </c>
      <c r="E294" s="1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20" t="s">
        <v>8315</v>
      </c>
      <c r="R294" s="17" t="s">
        <v>8316</v>
      </c>
      <c r="S294" s="21">
        <v>41893.783553240741</v>
      </c>
    </row>
    <row r="295" spans="1:19" ht="45" x14ac:dyDescent="0.25">
      <c r="A295" s="17">
        <v>3521</v>
      </c>
      <c r="B295" s="9" t="s">
        <v>3520</v>
      </c>
      <c r="C295" s="3" t="s">
        <v>7631</v>
      </c>
      <c r="D295" s="18">
        <v>350</v>
      </c>
      <c r="E295" s="1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20" t="s">
        <v>8315</v>
      </c>
      <c r="R295" s="17" t="s">
        <v>8316</v>
      </c>
      <c r="S295" s="21">
        <v>41881.361342592594</v>
      </c>
    </row>
    <row r="296" spans="1:19" ht="45" x14ac:dyDescent="0.25">
      <c r="A296" s="17">
        <v>3524</v>
      </c>
      <c r="B296" s="9" t="s">
        <v>3523</v>
      </c>
      <c r="C296" s="3" t="s">
        <v>7634</v>
      </c>
      <c r="D296" s="18">
        <v>10000</v>
      </c>
      <c r="E296" s="1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20" t="s">
        <v>8315</v>
      </c>
      <c r="R296" s="17" t="s">
        <v>8316</v>
      </c>
      <c r="S296" s="21">
        <v>41880.76357638889</v>
      </c>
    </row>
    <row r="297" spans="1:19" ht="45" x14ac:dyDescent="0.25">
      <c r="A297" s="17">
        <v>3525</v>
      </c>
      <c r="B297" s="9" t="s">
        <v>3524</v>
      </c>
      <c r="C297" s="3" t="s">
        <v>7635</v>
      </c>
      <c r="D297" s="18">
        <v>500</v>
      </c>
      <c r="E297" s="1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20" t="s">
        <v>8315</v>
      </c>
      <c r="R297" s="17" t="s">
        <v>8316</v>
      </c>
      <c r="S297" s="21">
        <v>42214.6956712963</v>
      </c>
    </row>
    <row r="298" spans="1:19" ht="45" x14ac:dyDescent="0.25">
      <c r="A298" s="17">
        <v>3526</v>
      </c>
      <c r="B298" s="9" t="s">
        <v>3525</v>
      </c>
      <c r="C298" s="3" t="s">
        <v>7636</v>
      </c>
      <c r="D298" s="18">
        <v>3300</v>
      </c>
      <c r="E298" s="1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20" t="s">
        <v>8315</v>
      </c>
      <c r="R298" s="17" t="s">
        <v>8316</v>
      </c>
      <c r="S298" s="21">
        <v>42460.335312499999</v>
      </c>
    </row>
    <row r="299" spans="1:19" ht="45" x14ac:dyDescent="0.25">
      <c r="A299" s="17">
        <v>3527</v>
      </c>
      <c r="B299" s="9" t="s">
        <v>3526</v>
      </c>
      <c r="C299" s="3" t="s">
        <v>7637</v>
      </c>
      <c r="D299" s="18">
        <v>6000</v>
      </c>
      <c r="E299" s="1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20" t="s">
        <v>8315</v>
      </c>
      <c r="R299" s="17" t="s">
        <v>8316</v>
      </c>
      <c r="S299" s="21">
        <v>42167.023206018523</v>
      </c>
    </row>
    <row r="300" spans="1:19" ht="45" x14ac:dyDescent="0.25">
      <c r="A300" s="17">
        <v>3529</v>
      </c>
      <c r="B300" s="9" t="s">
        <v>3528</v>
      </c>
      <c r="C300" s="3" t="s">
        <v>7639</v>
      </c>
      <c r="D300" s="18">
        <v>500</v>
      </c>
      <c r="E300" s="1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20" t="s">
        <v>8315</v>
      </c>
      <c r="R300" s="17" t="s">
        <v>8316</v>
      </c>
      <c r="S300" s="21">
        <v>42177.761782407411</v>
      </c>
    </row>
    <row r="301" spans="1:19" x14ac:dyDescent="0.25">
      <c r="A301" s="17">
        <v>3531</v>
      </c>
      <c r="B301" s="9" t="s">
        <v>3530</v>
      </c>
      <c r="C301" s="3" t="s">
        <v>7641</v>
      </c>
      <c r="D301" s="18">
        <v>1000</v>
      </c>
      <c r="E301" s="1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20" t="s">
        <v>8315</v>
      </c>
      <c r="R301" s="17" t="s">
        <v>8316</v>
      </c>
      <c r="S301" s="21">
        <v>42521.654328703706</v>
      </c>
    </row>
    <row r="302" spans="1:19" ht="45" x14ac:dyDescent="0.25">
      <c r="A302" s="17">
        <v>3532</v>
      </c>
      <c r="B302" s="9" t="s">
        <v>3531</v>
      </c>
      <c r="C302" s="3" t="s">
        <v>7642</v>
      </c>
      <c r="D302" s="18">
        <v>960</v>
      </c>
      <c r="E302" s="1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20" t="s">
        <v>8315</v>
      </c>
      <c r="R302" s="17" t="s">
        <v>8316</v>
      </c>
      <c r="S302" s="21">
        <v>41884.599849537037</v>
      </c>
    </row>
    <row r="303" spans="1:19" ht="45" x14ac:dyDescent="0.25">
      <c r="A303" s="17">
        <v>3533</v>
      </c>
      <c r="B303" s="9" t="s">
        <v>3532</v>
      </c>
      <c r="C303" s="3" t="s">
        <v>7643</v>
      </c>
      <c r="D303" s="18">
        <v>500</v>
      </c>
      <c r="E303" s="1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20" t="s">
        <v>8315</v>
      </c>
      <c r="R303" s="17" t="s">
        <v>8316</v>
      </c>
      <c r="S303" s="21">
        <v>42289.761192129634</v>
      </c>
    </row>
    <row r="304" spans="1:19" ht="30" x14ac:dyDescent="0.25">
      <c r="A304" s="17">
        <v>3534</v>
      </c>
      <c r="B304" s="9" t="s">
        <v>3533</v>
      </c>
      <c r="C304" s="3" t="s">
        <v>7644</v>
      </c>
      <c r="D304" s="18">
        <v>5000</v>
      </c>
      <c r="E304" s="1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20" t="s">
        <v>8315</v>
      </c>
      <c r="R304" s="17" t="s">
        <v>8316</v>
      </c>
      <c r="S304" s="21">
        <v>42243.6252662037</v>
      </c>
    </row>
    <row r="305" spans="1:19" ht="45" x14ac:dyDescent="0.25">
      <c r="A305" s="17">
        <v>3539</v>
      </c>
      <c r="B305" s="9" t="s">
        <v>3538</v>
      </c>
      <c r="C305" s="3" t="s">
        <v>7649</v>
      </c>
      <c r="D305" s="18">
        <v>600</v>
      </c>
      <c r="E305" s="1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20" t="s">
        <v>8315</v>
      </c>
      <c r="R305" s="17" t="s">
        <v>8316</v>
      </c>
      <c r="S305" s="21">
        <v>42600.756041666667</v>
      </c>
    </row>
    <row r="306" spans="1:19" ht="45" x14ac:dyDescent="0.25">
      <c r="A306" s="17">
        <v>3542</v>
      </c>
      <c r="B306" s="9" t="s">
        <v>3541</v>
      </c>
      <c r="C306" s="3" t="s">
        <v>7652</v>
      </c>
      <c r="D306" s="18">
        <v>5500</v>
      </c>
      <c r="E306" s="1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20" t="s">
        <v>8315</v>
      </c>
      <c r="R306" s="17" t="s">
        <v>8316</v>
      </c>
      <c r="S306" s="21">
        <v>41829.599791666667</v>
      </c>
    </row>
    <row r="307" spans="1:19" ht="30" x14ac:dyDescent="0.25">
      <c r="A307" s="17">
        <v>3544</v>
      </c>
      <c r="B307" s="9" t="s">
        <v>3543</v>
      </c>
      <c r="C307" s="3" t="s">
        <v>7654</v>
      </c>
      <c r="D307" s="18">
        <v>2500</v>
      </c>
      <c r="E307" s="1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20" t="s">
        <v>8315</v>
      </c>
      <c r="R307" s="17" t="s">
        <v>8316</v>
      </c>
      <c r="S307" s="21">
        <v>42040.831678240742</v>
      </c>
    </row>
    <row r="308" spans="1:19" ht="45" x14ac:dyDescent="0.25">
      <c r="A308" s="17">
        <v>3545</v>
      </c>
      <c r="B308" s="9" t="s">
        <v>3544</v>
      </c>
      <c r="C308" s="3" t="s">
        <v>7655</v>
      </c>
      <c r="D308" s="18">
        <v>250</v>
      </c>
      <c r="E308" s="1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20" t="s">
        <v>8315</v>
      </c>
      <c r="R308" s="17" t="s">
        <v>8316</v>
      </c>
      <c r="S308" s="21">
        <v>42075.807395833333</v>
      </c>
    </row>
    <row r="309" spans="1:19" ht="45" x14ac:dyDescent="0.25">
      <c r="A309" s="17">
        <v>3546</v>
      </c>
      <c r="B309" s="9" t="s">
        <v>3545</v>
      </c>
      <c r="C309" s="3" t="s">
        <v>7656</v>
      </c>
      <c r="D309" s="18">
        <v>1100</v>
      </c>
      <c r="E309" s="1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20" t="s">
        <v>8315</v>
      </c>
      <c r="R309" s="17" t="s">
        <v>8316</v>
      </c>
      <c r="S309" s="21">
        <v>42073.660694444443</v>
      </c>
    </row>
    <row r="310" spans="1:19" ht="45" x14ac:dyDescent="0.25">
      <c r="A310" s="17">
        <v>3547</v>
      </c>
      <c r="B310" s="9" t="s">
        <v>3546</v>
      </c>
      <c r="C310" s="3" t="s">
        <v>7657</v>
      </c>
      <c r="D310" s="18">
        <v>35000</v>
      </c>
      <c r="E310" s="1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20" t="s">
        <v>8315</v>
      </c>
      <c r="R310" s="17" t="s">
        <v>8316</v>
      </c>
      <c r="S310" s="21">
        <v>42480.078715277778</v>
      </c>
    </row>
    <row r="311" spans="1:19" ht="45" x14ac:dyDescent="0.25">
      <c r="A311" s="17">
        <v>3548</v>
      </c>
      <c r="B311" s="9" t="s">
        <v>3547</v>
      </c>
      <c r="C311" s="3" t="s">
        <v>7658</v>
      </c>
      <c r="D311" s="18">
        <v>2100</v>
      </c>
      <c r="E311" s="1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20" t="s">
        <v>8315</v>
      </c>
      <c r="R311" s="17" t="s">
        <v>8316</v>
      </c>
      <c r="S311" s="21">
        <v>42411.942291666666</v>
      </c>
    </row>
    <row r="312" spans="1:19" ht="45" x14ac:dyDescent="0.25">
      <c r="A312" s="17">
        <v>3551</v>
      </c>
      <c r="B312" s="9" t="s">
        <v>3550</v>
      </c>
      <c r="C312" s="3" t="s">
        <v>7661</v>
      </c>
      <c r="D312" s="18">
        <v>1500</v>
      </c>
      <c r="E312" s="1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20" t="s">
        <v>8315</v>
      </c>
      <c r="R312" s="17" t="s">
        <v>8316</v>
      </c>
      <c r="S312" s="21">
        <v>41753.515856481477</v>
      </c>
    </row>
    <row r="313" spans="1:19" ht="45" x14ac:dyDescent="0.25">
      <c r="A313" s="17">
        <v>3553</v>
      </c>
      <c r="B313" s="9" t="s">
        <v>3552</v>
      </c>
      <c r="C313" s="3" t="s">
        <v>7663</v>
      </c>
      <c r="D313" s="18">
        <v>5500</v>
      </c>
      <c r="E313" s="1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20" t="s">
        <v>8315</v>
      </c>
      <c r="R313" s="17" t="s">
        <v>8316</v>
      </c>
      <c r="S313" s="21">
        <v>42196.028703703705</v>
      </c>
    </row>
    <row r="314" spans="1:19" ht="45" x14ac:dyDescent="0.25">
      <c r="A314" s="17">
        <v>3554</v>
      </c>
      <c r="B314" s="9" t="s">
        <v>3553</v>
      </c>
      <c r="C314" s="3" t="s">
        <v>7664</v>
      </c>
      <c r="D314" s="18">
        <v>5000</v>
      </c>
      <c r="E314" s="1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20" t="s">
        <v>8315</v>
      </c>
      <c r="R314" s="17" t="s">
        <v>8316</v>
      </c>
      <c r="S314" s="21">
        <v>42016.050451388888</v>
      </c>
    </row>
    <row r="315" spans="1:19" ht="45" x14ac:dyDescent="0.25">
      <c r="A315" s="17">
        <v>3557</v>
      </c>
      <c r="B315" s="9" t="s">
        <v>3556</v>
      </c>
      <c r="C315" s="3" t="s">
        <v>7667</v>
      </c>
      <c r="D315" s="18">
        <v>100000</v>
      </c>
      <c r="E315" s="1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20" t="s">
        <v>8315</v>
      </c>
      <c r="R315" s="17" t="s">
        <v>8316</v>
      </c>
      <c r="S315" s="21">
        <v>41730.276747685188</v>
      </c>
    </row>
    <row r="316" spans="1:19" ht="105" x14ac:dyDescent="0.25">
      <c r="A316" s="17">
        <v>3561</v>
      </c>
      <c r="B316" s="9" t="s">
        <v>3560</v>
      </c>
      <c r="C316" s="3" t="s">
        <v>7671</v>
      </c>
      <c r="D316" s="18">
        <v>2500</v>
      </c>
      <c r="E316" s="1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20" t="s">
        <v>8315</v>
      </c>
      <c r="R316" s="17" t="s">
        <v>8316</v>
      </c>
      <c r="S316" s="21">
        <v>42203.680300925931</v>
      </c>
    </row>
    <row r="317" spans="1:19" ht="45" x14ac:dyDescent="0.25">
      <c r="A317" s="17">
        <v>3565</v>
      </c>
      <c r="B317" s="9" t="s">
        <v>3564</v>
      </c>
      <c r="C317" s="3" t="s">
        <v>7675</v>
      </c>
      <c r="D317" s="18">
        <v>900</v>
      </c>
      <c r="E317" s="1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20" t="s">
        <v>8315</v>
      </c>
      <c r="R317" s="17" t="s">
        <v>8316</v>
      </c>
      <c r="S317" s="21">
        <v>41974.743148148147</v>
      </c>
    </row>
    <row r="318" spans="1:19" ht="45" x14ac:dyDescent="0.25">
      <c r="A318" s="17">
        <v>3568</v>
      </c>
      <c r="B318" s="9" t="s">
        <v>3567</v>
      </c>
      <c r="C318" s="3" t="s">
        <v>7678</v>
      </c>
      <c r="D318" s="18">
        <v>1000</v>
      </c>
      <c r="E318" s="1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20" t="s">
        <v>8315</v>
      </c>
      <c r="R318" s="17" t="s">
        <v>8316</v>
      </c>
      <c r="S318" s="21">
        <v>41869.740671296298</v>
      </c>
    </row>
    <row r="319" spans="1:19" ht="45" x14ac:dyDescent="0.25">
      <c r="A319" s="17">
        <v>3569</v>
      </c>
      <c r="B319" s="9" t="s">
        <v>3568</v>
      </c>
      <c r="C319" s="3" t="s">
        <v>7679</v>
      </c>
      <c r="D319" s="18">
        <v>5000</v>
      </c>
      <c r="E319" s="1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20" t="s">
        <v>8315</v>
      </c>
      <c r="R319" s="17" t="s">
        <v>8316</v>
      </c>
      <c r="S319" s="21">
        <v>41982.688611111109</v>
      </c>
    </row>
    <row r="320" spans="1:19" ht="45" x14ac:dyDescent="0.25">
      <c r="A320" s="17">
        <v>3570</v>
      </c>
      <c r="B320" s="9" t="s">
        <v>3569</v>
      </c>
      <c r="C320" s="3" t="s">
        <v>7680</v>
      </c>
      <c r="D320" s="18">
        <v>2000</v>
      </c>
      <c r="E320" s="1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20" t="s">
        <v>8315</v>
      </c>
      <c r="R320" s="17" t="s">
        <v>8316</v>
      </c>
      <c r="S320" s="21">
        <v>41976.331979166673</v>
      </c>
    </row>
    <row r="321" spans="1:19" ht="45" x14ac:dyDescent="0.25">
      <c r="A321" s="17">
        <v>3574</v>
      </c>
      <c r="B321" s="9" t="s">
        <v>3573</v>
      </c>
      <c r="C321" s="3" t="s">
        <v>7684</v>
      </c>
      <c r="D321" s="18">
        <v>5800</v>
      </c>
      <c r="E321" s="1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20" t="s">
        <v>8315</v>
      </c>
      <c r="R321" s="17" t="s">
        <v>8316</v>
      </c>
      <c r="S321" s="21">
        <v>41926.942685185182</v>
      </c>
    </row>
    <row r="322" spans="1:19" ht="45" x14ac:dyDescent="0.25">
      <c r="A322" s="17">
        <v>3575</v>
      </c>
      <c r="B322" s="9" t="s">
        <v>3574</v>
      </c>
      <c r="C322" s="3" t="s">
        <v>7685</v>
      </c>
      <c r="D322" s="18">
        <v>10000</v>
      </c>
      <c r="E322" s="1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20" t="s">
        <v>8315</v>
      </c>
      <c r="R322" s="17" t="s">
        <v>8316</v>
      </c>
      <c r="S322" s="21">
        <v>42561.783877314811</v>
      </c>
    </row>
    <row r="323" spans="1:19" ht="45" x14ac:dyDescent="0.25">
      <c r="A323" s="17">
        <v>3576</v>
      </c>
      <c r="B323" s="9" t="s">
        <v>3575</v>
      </c>
      <c r="C323" s="3" t="s">
        <v>7686</v>
      </c>
      <c r="D323" s="18">
        <v>100</v>
      </c>
      <c r="E323" s="1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20" t="s">
        <v>8315</v>
      </c>
      <c r="R323" s="17" t="s">
        <v>8316</v>
      </c>
      <c r="S323" s="21">
        <v>42649.54923611111</v>
      </c>
    </row>
    <row r="324" spans="1:19" ht="45" x14ac:dyDescent="0.25">
      <c r="A324" s="17">
        <v>3577</v>
      </c>
      <c r="B324" s="9" t="s">
        <v>3576</v>
      </c>
      <c r="C324" s="3" t="s">
        <v>7687</v>
      </c>
      <c r="D324" s="18">
        <v>600</v>
      </c>
      <c r="E324" s="1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20" t="s">
        <v>8315</v>
      </c>
      <c r="R324" s="17" t="s">
        <v>8316</v>
      </c>
      <c r="S324" s="21">
        <v>42093.786840277782</v>
      </c>
    </row>
    <row r="325" spans="1:19" ht="45" x14ac:dyDescent="0.25">
      <c r="A325" s="17">
        <v>3580</v>
      </c>
      <c r="B325" s="9" t="s">
        <v>3579</v>
      </c>
      <c r="C325" s="3" t="s">
        <v>7690</v>
      </c>
      <c r="D325" s="18">
        <v>900</v>
      </c>
      <c r="E325" s="1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20" t="s">
        <v>8315</v>
      </c>
      <c r="R325" s="17" t="s">
        <v>8316</v>
      </c>
      <c r="S325" s="21">
        <v>42026.176180555558</v>
      </c>
    </row>
    <row r="326" spans="1:19" ht="45" x14ac:dyDescent="0.25">
      <c r="A326" s="17">
        <v>3582</v>
      </c>
      <c r="B326" s="9" t="s">
        <v>3581</v>
      </c>
      <c r="C326" s="3" t="s">
        <v>7692</v>
      </c>
      <c r="D326" s="18">
        <v>1000</v>
      </c>
      <c r="E326" s="1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20" t="s">
        <v>8315</v>
      </c>
      <c r="R326" s="17" t="s">
        <v>8316</v>
      </c>
      <c r="S326" s="21">
        <v>42451.095856481479</v>
      </c>
    </row>
    <row r="327" spans="1:19" ht="45" x14ac:dyDescent="0.25">
      <c r="A327" s="17">
        <v>3583</v>
      </c>
      <c r="B327" s="9" t="s">
        <v>3582</v>
      </c>
      <c r="C327" s="3" t="s">
        <v>7693</v>
      </c>
      <c r="D327" s="18">
        <v>3000</v>
      </c>
      <c r="E327" s="1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20" t="s">
        <v>8315</v>
      </c>
      <c r="R327" s="17" t="s">
        <v>8316</v>
      </c>
      <c r="S327" s="21">
        <v>42418.425983796296</v>
      </c>
    </row>
    <row r="328" spans="1:19" ht="45" x14ac:dyDescent="0.25">
      <c r="A328" s="17">
        <v>3585</v>
      </c>
      <c r="B328" s="9" t="s">
        <v>3584</v>
      </c>
      <c r="C328" s="3" t="s">
        <v>7695</v>
      </c>
      <c r="D328" s="18">
        <v>3400</v>
      </c>
      <c r="E328" s="1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20" t="s">
        <v>8315</v>
      </c>
      <c r="R328" s="17" t="s">
        <v>8316</v>
      </c>
      <c r="S328" s="21">
        <v>41964.716319444444</v>
      </c>
    </row>
    <row r="329" spans="1:19" ht="30" x14ac:dyDescent="0.25">
      <c r="A329" s="17">
        <v>3586</v>
      </c>
      <c r="B329" s="9" t="s">
        <v>3585</v>
      </c>
      <c r="C329" s="3" t="s">
        <v>7696</v>
      </c>
      <c r="D329" s="18">
        <v>7500</v>
      </c>
      <c r="E329" s="1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20" t="s">
        <v>8315</v>
      </c>
      <c r="R329" s="17" t="s">
        <v>8316</v>
      </c>
      <c r="S329" s="21">
        <v>42576.697569444441</v>
      </c>
    </row>
    <row r="330" spans="1:19" ht="45" x14ac:dyDescent="0.25">
      <c r="A330" s="17">
        <v>3589</v>
      </c>
      <c r="B330" s="9" t="s">
        <v>3588</v>
      </c>
      <c r="C330" s="3" t="s">
        <v>7699</v>
      </c>
      <c r="D330" s="18">
        <v>4000</v>
      </c>
      <c r="E330" s="1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20" t="s">
        <v>8315</v>
      </c>
      <c r="R330" s="17" t="s">
        <v>8316</v>
      </c>
      <c r="S330" s="21">
        <v>42125.647534722222</v>
      </c>
    </row>
    <row r="331" spans="1:19" ht="45" x14ac:dyDescent="0.25">
      <c r="A331" s="17">
        <v>3591</v>
      </c>
      <c r="B331" s="9" t="s">
        <v>3590</v>
      </c>
      <c r="C331" s="3" t="s">
        <v>7701</v>
      </c>
      <c r="D331" s="18">
        <v>700</v>
      </c>
      <c r="E331" s="1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20" t="s">
        <v>8315</v>
      </c>
      <c r="R331" s="17" t="s">
        <v>8316</v>
      </c>
      <c r="S331" s="21">
        <v>42003.948425925926</v>
      </c>
    </row>
    <row r="332" spans="1:19" ht="45" x14ac:dyDescent="0.25">
      <c r="A332" s="17">
        <v>3592</v>
      </c>
      <c r="B332" s="9" t="s">
        <v>3591</v>
      </c>
      <c r="C332" s="3" t="s">
        <v>7702</v>
      </c>
      <c r="D332" s="18">
        <v>2000</v>
      </c>
      <c r="E332" s="1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20" t="s">
        <v>8315</v>
      </c>
      <c r="R332" s="17" t="s">
        <v>8316</v>
      </c>
      <c r="S332" s="21">
        <v>41988.829942129625</v>
      </c>
    </row>
    <row r="333" spans="1:19" ht="45" x14ac:dyDescent="0.25">
      <c r="A333" s="17">
        <v>3593</v>
      </c>
      <c r="B333" s="9" t="s">
        <v>3592</v>
      </c>
      <c r="C333" s="3" t="s">
        <v>7703</v>
      </c>
      <c r="D333" s="18">
        <v>3000</v>
      </c>
      <c r="E333" s="1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20" t="s">
        <v>8315</v>
      </c>
      <c r="R333" s="17" t="s">
        <v>8316</v>
      </c>
      <c r="S333" s="21">
        <v>41974.898599537039</v>
      </c>
    </row>
    <row r="334" spans="1:19" ht="45" x14ac:dyDescent="0.25">
      <c r="A334" s="17">
        <v>3594</v>
      </c>
      <c r="B334" s="9" t="s">
        <v>3593</v>
      </c>
      <c r="C334" s="3" t="s">
        <v>7704</v>
      </c>
      <c r="D334" s="18">
        <v>1600</v>
      </c>
      <c r="E334" s="1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20" t="s">
        <v>8315</v>
      </c>
      <c r="R334" s="17" t="s">
        <v>8316</v>
      </c>
      <c r="S334" s="21">
        <v>42592.066921296297</v>
      </c>
    </row>
    <row r="335" spans="1:19" ht="30" x14ac:dyDescent="0.25">
      <c r="A335" s="17">
        <v>3595</v>
      </c>
      <c r="B335" s="9" t="s">
        <v>3594</v>
      </c>
      <c r="C335" s="3" t="s">
        <v>7705</v>
      </c>
      <c r="D335" s="18">
        <v>2600</v>
      </c>
      <c r="E335" s="1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20" t="s">
        <v>8315</v>
      </c>
      <c r="R335" s="17" t="s">
        <v>8316</v>
      </c>
      <c r="S335" s="21">
        <v>42050.008368055554</v>
      </c>
    </row>
    <row r="336" spans="1:19" ht="30" x14ac:dyDescent="0.25">
      <c r="A336" s="17">
        <v>3597</v>
      </c>
      <c r="B336" s="9" t="s">
        <v>3596</v>
      </c>
      <c r="C336" s="3" t="s">
        <v>7707</v>
      </c>
      <c r="D336" s="18">
        <v>2500</v>
      </c>
      <c r="E336" s="1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20" t="s">
        <v>8315</v>
      </c>
      <c r="R336" s="17" t="s">
        <v>8316</v>
      </c>
      <c r="S336" s="21">
        <v>42417.585532407407</v>
      </c>
    </row>
    <row r="337" spans="1:19" ht="45" x14ac:dyDescent="0.25">
      <c r="A337" s="17">
        <v>3598</v>
      </c>
      <c r="B337" s="9" t="s">
        <v>3597</v>
      </c>
      <c r="C337" s="3" t="s">
        <v>7708</v>
      </c>
      <c r="D337" s="18">
        <v>1000</v>
      </c>
      <c r="E337" s="1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20" t="s">
        <v>8315</v>
      </c>
      <c r="R337" s="17" t="s">
        <v>8316</v>
      </c>
      <c r="S337" s="21">
        <v>41866.79886574074</v>
      </c>
    </row>
    <row r="338" spans="1:19" ht="45" x14ac:dyDescent="0.25">
      <c r="A338" s="17">
        <v>3599</v>
      </c>
      <c r="B338" s="9" t="s">
        <v>3598</v>
      </c>
      <c r="C338" s="3" t="s">
        <v>7709</v>
      </c>
      <c r="D338" s="18">
        <v>500</v>
      </c>
      <c r="E338" s="1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20" t="s">
        <v>8315</v>
      </c>
      <c r="R338" s="17" t="s">
        <v>8316</v>
      </c>
      <c r="S338" s="21">
        <v>42220.79487268519</v>
      </c>
    </row>
    <row r="339" spans="1:19" ht="30" x14ac:dyDescent="0.25">
      <c r="A339" s="17">
        <v>3600</v>
      </c>
      <c r="B339" s="9" t="s">
        <v>3599</v>
      </c>
      <c r="C339" s="3" t="s">
        <v>7710</v>
      </c>
      <c r="D339" s="18">
        <v>10</v>
      </c>
      <c r="E339" s="1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20" t="s">
        <v>8315</v>
      </c>
      <c r="R339" s="17" t="s">
        <v>8316</v>
      </c>
      <c r="S339" s="21">
        <v>42628.849120370374</v>
      </c>
    </row>
    <row r="340" spans="1:19" ht="45" x14ac:dyDescent="0.25">
      <c r="A340" s="17">
        <v>3602</v>
      </c>
      <c r="B340" s="9" t="s">
        <v>3601</v>
      </c>
      <c r="C340" s="3" t="s">
        <v>7712</v>
      </c>
      <c r="D340" s="18">
        <v>4000</v>
      </c>
      <c r="E340" s="1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20" t="s">
        <v>8315</v>
      </c>
      <c r="R340" s="17" t="s">
        <v>8316</v>
      </c>
      <c r="S340" s="21">
        <v>42447.894432870366</v>
      </c>
    </row>
    <row r="341" spans="1:19" ht="45" x14ac:dyDescent="0.25">
      <c r="A341" s="17">
        <v>3603</v>
      </c>
      <c r="B341" s="9" t="s">
        <v>3602</v>
      </c>
      <c r="C341" s="3" t="s">
        <v>7713</v>
      </c>
      <c r="D341" s="18">
        <v>1500</v>
      </c>
      <c r="E341" s="1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20" t="s">
        <v>8315</v>
      </c>
      <c r="R341" s="17" t="s">
        <v>8316</v>
      </c>
      <c r="S341" s="21">
        <v>42283.864351851851</v>
      </c>
    </row>
    <row r="342" spans="1:19" ht="45" x14ac:dyDescent="0.25">
      <c r="A342" s="17">
        <v>3604</v>
      </c>
      <c r="B342" s="9" t="s">
        <v>3603</v>
      </c>
      <c r="C342" s="3" t="s">
        <v>7714</v>
      </c>
      <c r="D342" s="18">
        <v>3000</v>
      </c>
      <c r="E342" s="1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20" t="s">
        <v>8315</v>
      </c>
      <c r="R342" s="17" t="s">
        <v>8316</v>
      </c>
      <c r="S342" s="21">
        <v>42483.015694444446</v>
      </c>
    </row>
    <row r="343" spans="1:19" ht="30" x14ac:dyDescent="0.25">
      <c r="A343" s="17">
        <v>3613</v>
      </c>
      <c r="B343" s="9" t="s">
        <v>3612</v>
      </c>
      <c r="C343" s="3" t="s">
        <v>7723</v>
      </c>
      <c r="D343" s="18">
        <v>1250</v>
      </c>
      <c r="E343" s="1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20" t="s">
        <v>8315</v>
      </c>
      <c r="R343" s="17" t="s">
        <v>8316</v>
      </c>
      <c r="S343" s="21">
        <v>41788.58997685185</v>
      </c>
    </row>
    <row r="344" spans="1:19" ht="45" x14ac:dyDescent="0.25">
      <c r="A344" s="17">
        <v>3614</v>
      </c>
      <c r="B344" s="9" t="s">
        <v>3439</v>
      </c>
      <c r="C344" s="3" t="s">
        <v>7724</v>
      </c>
      <c r="D344" s="18">
        <v>2500</v>
      </c>
      <c r="E344" s="1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20" t="s">
        <v>8315</v>
      </c>
      <c r="R344" s="17" t="s">
        <v>8316</v>
      </c>
      <c r="S344" s="21">
        <v>42144.041851851856</v>
      </c>
    </row>
    <row r="345" spans="1:19" ht="45" x14ac:dyDescent="0.25">
      <c r="A345" s="17">
        <v>3619</v>
      </c>
      <c r="B345" s="9" t="s">
        <v>3617</v>
      </c>
      <c r="C345" s="3" t="s">
        <v>7729</v>
      </c>
      <c r="D345" s="18">
        <v>1000</v>
      </c>
      <c r="E345" s="1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20" t="s">
        <v>8315</v>
      </c>
      <c r="R345" s="17" t="s">
        <v>8316</v>
      </c>
      <c r="S345" s="21">
        <v>42661.132245370376</v>
      </c>
    </row>
    <row r="346" spans="1:19" ht="45" x14ac:dyDescent="0.25">
      <c r="A346" s="17">
        <v>3620</v>
      </c>
      <c r="B346" s="9" t="s">
        <v>3618</v>
      </c>
      <c r="C346" s="3" t="s">
        <v>7730</v>
      </c>
      <c r="D346" s="18">
        <v>10500</v>
      </c>
      <c r="E346" s="1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20" t="s">
        <v>8315</v>
      </c>
      <c r="R346" s="17" t="s">
        <v>8316</v>
      </c>
      <c r="S346" s="21">
        <v>42037.938206018516</v>
      </c>
    </row>
    <row r="347" spans="1:19" ht="45" x14ac:dyDescent="0.25">
      <c r="A347" s="17">
        <v>3621</v>
      </c>
      <c r="B347" s="9" t="s">
        <v>3619</v>
      </c>
      <c r="C347" s="3" t="s">
        <v>7731</v>
      </c>
      <c r="D347" s="18">
        <v>3000</v>
      </c>
      <c r="E347" s="1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20" t="s">
        <v>8315</v>
      </c>
      <c r="R347" s="17" t="s">
        <v>8316</v>
      </c>
      <c r="S347" s="21">
        <v>42619.935694444444</v>
      </c>
    </row>
    <row r="348" spans="1:19" ht="30" x14ac:dyDescent="0.25">
      <c r="A348" s="17">
        <v>3622</v>
      </c>
      <c r="B348" s="9" t="s">
        <v>3620</v>
      </c>
      <c r="C348" s="3" t="s">
        <v>7732</v>
      </c>
      <c r="D348" s="18">
        <v>1000</v>
      </c>
      <c r="E348" s="1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20" t="s">
        <v>8315</v>
      </c>
      <c r="R348" s="17" t="s">
        <v>8316</v>
      </c>
      <c r="S348" s="21">
        <v>41877.221886574072</v>
      </c>
    </row>
    <row r="349" spans="1:19" ht="30" x14ac:dyDescent="0.25">
      <c r="A349" s="17">
        <v>3623</v>
      </c>
      <c r="B349" s="9" t="s">
        <v>3621</v>
      </c>
      <c r="C349" s="3" t="s">
        <v>7733</v>
      </c>
      <c r="D349" s="18">
        <v>2500</v>
      </c>
      <c r="E349" s="1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20" t="s">
        <v>8315</v>
      </c>
      <c r="R349" s="17" t="s">
        <v>8316</v>
      </c>
      <c r="S349" s="21">
        <v>41828.736921296295</v>
      </c>
    </row>
    <row r="350" spans="1:19" ht="75" x14ac:dyDescent="0.25">
      <c r="A350" s="17">
        <v>3624</v>
      </c>
      <c r="B350" s="9" t="s">
        <v>3622</v>
      </c>
      <c r="C350" s="3" t="s">
        <v>7734</v>
      </c>
      <c r="D350" s="18">
        <v>3000</v>
      </c>
      <c r="E350" s="1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20" t="s">
        <v>8315</v>
      </c>
      <c r="R350" s="17" t="s">
        <v>8316</v>
      </c>
      <c r="S350" s="21">
        <v>42545.774189814809</v>
      </c>
    </row>
    <row r="351" spans="1:19" ht="45" x14ac:dyDescent="0.25">
      <c r="A351" s="17">
        <v>3627</v>
      </c>
      <c r="B351" s="9" t="s">
        <v>3625</v>
      </c>
      <c r="C351" s="3" t="s">
        <v>7737</v>
      </c>
      <c r="D351" s="18">
        <v>2000</v>
      </c>
      <c r="E351" s="1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20" t="s">
        <v>8315</v>
      </c>
      <c r="R351" s="17" t="s">
        <v>8316</v>
      </c>
      <c r="S351" s="21">
        <v>42460.741747685184</v>
      </c>
    </row>
    <row r="352" spans="1:19" ht="30" x14ac:dyDescent="0.25">
      <c r="A352" s="17">
        <v>3648</v>
      </c>
      <c r="B352" s="9" t="s">
        <v>3646</v>
      </c>
      <c r="C352" s="3" t="s">
        <v>7758</v>
      </c>
      <c r="D352" s="18">
        <v>40000</v>
      </c>
      <c r="E352" s="1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20" t="s">
        <v>8315</v>
      </c>
      <c r="R352" s="17" t="s">
        <v>8316</v>
      </c>
      <c r="S352" s="21">
        <v>41887.292187500003</v>
      </c>
    </row>
    <row r="353" spans="1:19" ht="30" x14ac:dyDescent="0.25">
      <c r="A353" s="17">
        <v>3651</v>
      </c>
      <c r="B353" s="9" t="s">
        <v>3649</v>
      </c>
      <c r="C353" s="3" t="s">
        <v>7761</v>
      </c>
      <c r="D353" s="18">
        <v>500</v>
      </c>
      <c r="E353" s="1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20" t="s">
        <v>8315</v>
      </c>
      <c r="R353" s="17" t="s">
        <v>8316</v>
      </c>
      <c r="S353" s="21">
        <v>41828.646319444444</v>
      </c>
    </row>
    <row r="354" spans="1:19" ht="45" x14ac:dyDescent="0.25">
      <c r="A354" s="17">
        <v>3655</v>
      </c>
      <c r="B354" s="9" t="s">
        <v>3652</v>
      </c>
      <c r="C354" s="3" t="s">
        <v>7765</v>
      </c>
      <c r="D354" s="18">
        <v>5000</v>
      </c>
      <c r="E354" s="1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20" t="s">
        <v>8315</v>
      </c>
      <c r="R354" s="17" t="s">
        <v>8316</v>
      </c>
      <c r="S354" s="21">
        <v>42173.803217592591</v>
      </c>
    </row>
    <row r="355" spans="1:19" ht="30" x14ac:dyDescent="0.25">
      <c r="A355" s="17">
        <v>3658</v>
      </c>
      <c r="B355" s="9" t="s">
        <v>3655</v>
      </c>
      <c r="C355" s="3" t="s">
        <v>7768</v>
      </c>
      <c r="D355" s="18">
        <v>1500</v>
      </c>
      <c r="E355" s="1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20" t="s">
        <v>8315</v>
      </c>
      <c r="R355" s="17" t="s">
        <v>8316</v>
      </c>
      <c r="S355" s="21">
        <v>41775.858564814815</v>
      </c>
    </row>
    <row r="356" spans="1:19" ht="45" x14ac:dyDescent="0.25">
      <c r="A356" s="17">
        <v>3659</v>
      </c>
      <c r="B356" s="9" t="s">
        <v>3656</v>
      </c>
      <c r="C356" s="3" t="s">
        <v>7769</v>
      </c>
      <c r="D356" s="18">
        <v>3000</v>
      </c>
      <c r="E356" s="1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20" t="s">
        <v>8315</v>
      </c>
      <c r="R356" s="17" t="s">
        <v>8316</v>
      </c>
      <c r="S356" s="21">
        <v>42055.277199074073</v>
      </c>
    </row>
    <row r="357" spans="1:19" ht="45" x14ac:dyDescent="0.25">
      <c r="A357" s="17">
        <v>3661</v>
      </c>
      <c r="B357" s="9" t="s">
        <v>3658</v>
      </c>
      <c r="C357" s="3" t="s">
        <v>7771</v>
      </c>
      <c r="D357" s="18">
        <v>3000</v>
      </c>
      <c r="E357" s="1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20" t="s">
        <v>8315</v>
      </c>
      <c r="R357" s="17" t="s">
        <v>8316</v>
      </c>
      <c r="S357" s="21">
        <v>42447.896666666667</v>
      </c>
    </row>
    <row r="358" spans="1:19" ht="45" x14ac:dyDescent="0.25">
      <c r="A358" s="17">
        <v>3664</v>
      </c>
      <c r="B358" s="9" t="s">
        <v>3661</v>
      </c>
      <c r="C358" s="3" t="s">
        <v>7774</v>
      </c>
      <c r="D358" s="18">
        <v>800</v>
      </c>
      <c r="E358" s="1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20" t="s">
        <v>8315</v>
      </c>
      <c r="R358" s="17" t="s">
        <v>8316</v>
      </c>
      <c r="S358" s="21">
        <v>42523.248715277776</v>
      </c>
    </row>
    <row r="359" spans="1:19" ht="30" x14ac:dyDescent="0.25">
      <c r="A359" s="17">
        <v>3666</v>
      </c>
      <c r="B359" s="9" t="s">
        <v>3663</v>
      </c>
      <c r="C359" s="3" t="s">
        <v>7776</v>
      </c>
      <c r="D359" s="18">
        <v>1200</v>
      </c>
      <c r="E359" s="1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20" t="s">
        <v>8315</v>
      </c>
      <c r="R359" s="17" t="s">
        <v>8316</v>
      </c>
      <c r="S359" s="21">
        <v>41822.90488425926</v>
      </c>
    </row>
    <row r="360" spans="1:19" ht="45" x14ac:dyDescent="0.25">
      <c r="A360" s="17">
        <v>3668</v>
      </c>
      <c r="B360" s="9" t="s">
        <v>3665</v>
      </c>
      <c r="C360" s="3" t="s">
        <v>7778</v>
      </c>
      <c r="D360" s="18">
        <v>1000</v>
      </c>
      <c r="E360" s="1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20" t="s">
        <v>8315</v>
      </c>
      <c r="R360" s="17" t="s">
        <v>8316</v>
      </c>
      <c r="S360" s="21">
        <v>42185.556157407409</v>
      </c>
    </row>
    <row r="361" spans="1:19" ht="45" x14ac:dyDescent="0.25">
      <c r="A361" s="17">
        <v>3671</v>
      </c>
      <c r="B361" s="9" t="s">
        <v>3668</v>
      </c>
      <c r="C361" s="3" t="s">
        <v>7781</v>
      </c>
      <c r="D361" s="18">
        <v>3500</v>
      </c>
      <c r="E361" s="1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20" t="s">
        <v>8315</v>
      </c>
      <c r="R361" s="17" t="s">
        <v>8316</v>
      </c>
      <c r="S361" s="21">
        <v>41820.62809027778</v>
      </c>
    </row>
    <row r="362" spans="1:19" ht="45" x14ac:dyDescent="0.25">
      <c r="A362" s="17">
        <v>3676</v>
      </c>
      <c r="B362" s="9" t="s">
        <v>3673</v>
      </c>
      <c r="C362" s="3" t="s">
        <v>7786</v>
      </c>
      <c r="D362" s="18">
        <v>800</v>
      </c>
      <c r="E362" s="1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20" t="s">
        <v>8315</v>
      </c>
      <c r="R362" s="17" t="s">
        <v>8316</v>
      </c>
      <c r="S362" s="21">
        <v>41876.815787037034</v>
      </c>
    </row>
    <row r="363" spans="1:19" ht="30" x14ac:dyDescent="0.25">
      <c r="A363" s="17">
        <v>3677</v>
      </c>
      <c r="B363" s="9" t="s">
        <v>3674</v>
      </c>
      <c r="C363" s="3" t="s">
        <v>7787</v>
      </c>
      <c r="D363" s="18">
        <v>12000</v>
      </c>
      <c r="E363" s="1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20" t="s">
        <v>8315</v>
      </c>
      <c r="R363" s="17" t="s">
        <v>8316</v>
      </c>
      <c r="S363" s="21">
        <v>41802.574282407404</v>
      </c>
    </row>
    <row r="364" spans="1:19" ht="45" x14ac:dyDescent="0.25">
      <c r="A364" s="17">
        <v>3679</v>
      </c>
      <c r="B364" s="9" t="s">
        <v>3676</v>
      </c>
      <c r="C364" s="3" t="s">
        <v>7789</v>
      </c>
      <c r="D364" s="18">
        <v>2000</v>
      </c>
      <c r="E364" s="1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20" t="s">
        <v>8315</v>
      </c>
      <c r="R364" s="17" t="s">
        <v>8316</v>
      </c>
      <c r="S364" s="21">
        <v>41786.761354166665</v>
      </c>
    </row>
    <row r="365" spans="1:19" ht="45" x14ac:dyDescent="0.25">
      <c r="A365" s="17">
        <v>3680</v>
      </c>
      <c r="B365" s="9" t="s">
        <v>3677</v>
      </c>
      <c r="C365" s="3" t="s">
        <v>7790</v>
      </c>
      <c r="D365" s="18">
        <v>3000</v>
      </c>
      <c r="E365" s="1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20" t="s">
        <v>8315</v>
      </c>
      <c r="R365" s="17" t="s">
        <v>8316</v>
      </c>
      <c r="S365" s="21">
        <v>42627.454097222217</v>
      </c>
    </row>
    <row r="366" spans="1:19" ht="60" x14ac:dyDescent="0.25">
      <c r="A366" s="17">
        <v>3681</v>
      </c>
      <c r="B366" s="9" t="s">
        <v>3678</v>
      </c>
      <c r="C366" s="3" t="s">
        <v>7791</v>
      </c>
      <c r="D366" s="18">
        <v>1000</v>
      </c>
      <c r="E366" s="1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20" t="s">
        <v>8315</v>
      </c>
      <c r="R366" s="17" t="s">
        <v>8316</v>
      </c>
      <c r="S366" s="21">
        <v>42374.651504629626</v>
      </c>
    </row>
    <row r="367" spans="1:19" ht="45" x14ac:dyDescent="0.25">
      <c r="A367" s="17">
        <v>3682</v>
      </c>
      <c r="B367" s="9" t="s">
        <v>3679</v>
      </c>
      <c r="C367" s="3" t="s">
        <v>7792</v>
      </c>
      <c r="D367" s="18">
        <v>3000</v>
      </c>
      <c r="E367" s="1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20" t="s">
        <v>8315</v>
      </c>
      <c r="R367" s="17" t="s">
        <v>8316</v>
      </c>
      <c r="S367" s="21">
        <v>41772.685393518521</v>
      </c>
    </row>
    <row r="368" spans="1:19" ht="45" x14ac:dyDescent="0.25">
      <c r="A368" s="17">
        <v>3683</v>
      </c>
      <c r="B368" s="9" t="s">
        <v>3680</v>
      </c>
      <c r="C368" s="3" t="s">
        <v>7793</v>
      </c>
      <c r="D368" s="18">
        <v>3500</v>
      </c>
      <c r="E368" s="1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20" t="s">
        <v>8315</v>
      </c>
      <c r="R368" s="17" t="s">
        <v>8316</v>
      </c>
      <c r="S368" s="21">
        <v>42633.116851851853</v>
      </c>
    </row>
    <row r="369" spans="1:19" ht="45" x14ac:dyDescent="0.25">
      <c r="A369" s="17">
        <v>3684</v>
      </c>
      <c r="B369" s="9" t="s">
        <v>3681</v>
      </c>
      <c r="C369" s="3" t="s">
        <v>7794</v>
      </c>
      <c r="D369" s="18">
        <v>750</v>
      </c>
      <c r="E369" s="1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20" t="s">
        <v>8315</v>
      </c>
      <c r="R369" s="17" t="s">
        <v>8316</v>
      </c>
      <c r="S369" s="21">
        <v>42219.180393518516</v>
      </c>
    </row>
    <row r="370" spans="1:19" ht="45" x14ac:dyDescent="0.25">
      <c r="A370" s="17">
        <v>3685</v>
      </c>
      <c r="B370" s="9" t="s">
        <v>3682</v>
      </c>
      <c r="C370" s="3" t="s">
        <v>7795</v>
      </c>
      <c r="D370" s="18">
        <v>5000</v>
      </c>
      <c r="E370" s="1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20" t="s">
        <v>8315</v>
      </c>
      <c r="R370" s="17" t="s">
        <v>8316</v>
      </c>
      <c r="S370" s="21">
        <v>41753.593275462961</v>
      </c>
    </row>
    <row r="371" spans="1:19" ht="45" x14ac:dyDescent="0.25">
      <c r="A371" s="17">
        <v>3686</v>
      </c>
      <c r="B371" s="9" t="s">
        <v>3683</v>
      </c>
      <c r="C371" s="3" t="s">
        <v>7796</v>
      </c>
      <c r="D371" s="18">
        <v>350</v>
      </c>
      <c r="E371" s="1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20" t="s">
        <v>8315</v>
      </c>
      <c r="R371" s="17" t="s">
        <v>8316</v>
      </c>
      <c r="S371" s="21">
        <v>42230.662731481483</v>
      </c>
    </row>
    <row r="372" spans="1:19" ht="45" x14ac:dyDescent="0.25">
      <c r="A372" s="17">
        <v>3687</v>
      </c>
      <c r="B372" s="9" t="s">
        <v>3684</v>
      </c>
      <c r="C372" s="3" t="s">
        <v>7797</v>
      </c>
      <c r="D372" s="18">
        <v>5000</v>
      </c>
      <c r="E372" s="1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20" t="s">
        <v>8315</v>
      </c>
      <c r="R372" s="17" t="s">
        <v>8316</v>
      </c>
      <c r="S372" s="21">
        <v>41787.218229166669</v>
      </c>
    </row>
    <row r="373" spans="1:19" ht="45" x14ac:dyDescent="0.25">
      <c r="A373" s="17">
        <v>3689</v>
      </c>
      <c r="B373" s="9" t="s">
        <v>3686</v>
      </c>
      <c r="C373" s="3" t="s">
        <v>7799</v>
      </c>
      <c r="D373" s="18">
        <v>3000</v>
      </c>
      <c r="E373" s="1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20" t="s">
        <v>8315</v>
      </c>
      <c r="R373" s="17" t="s">
        <v>8316</v>
      </c>
      <c r="S373" s="21">
        <v>42147.826840277776</v>
      </c>
    </row>
    <row r="374" spans="1:19" ht="45" x14ac:dyDescent="0.25">
      <c r="A374" s="17">
        <v>3690</v>
      </c>
      <c r="B374" s="9" t="s">
        <v>3687</v>
      </c>
      <c r="C374" s="3" t="s">
        <v>7800</v>
      </c>
      <c r="D374" s="18">
        <v>1500</v>
      </c>
      <c r="E374" s="1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20" t="s">
        <v>8315</v>
      </c>
      <c r="R374" s="17" t="s">
        <v>8316</v>
      </c>
      <c r="S374" s="21">
        <v>41940.598182870373</v>
      </c>
    </row>
    <row r="375" spans="1:19" ht="30" x14ac:dyDescent="0.25">
      <c r="A375" s="17">
        <v>3691</v>
      </c>
      <c r="B375" s="9" t="s">
        <v>3688</v>
      </c>
      <c r="C375" s="3" t="s">
        <v>7801</v>
      </c>
      <c r="D375" s="18">
        <v>40000</v>
      </c>
      <c r="E375" s="1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20" t="s">
        <v>8315</v>
      </c>
      <c r="R375" s="17" t="s">
        <v>8316</v>
      </c>
      <c r="S375" s="21">
        <v>42020.700567129628</v>
      </c>
    </row>
    <row r="376" spans="1:19" ht="30" x14ac:dyDescent="0.25">
      <c r="A376" s="17">
        <v>3692</v>
      </c>
      <c r="B376" s="9" t="s">
        <v>3689</v>
      </c>
      <c r="C376" s="3" t="s">
        <v>7802</v>
      </c>
      <c r="D376" s="18">
        <v>1000</v>
      </c>
      <c r="E376" s="1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20" t="s">
        <v>8315</v>
      </c>
      <c r="R376" s="17" t="s">
        <v>8316</v>
      </c>
      <c r="S376" s="21">
        <v>41891.96503472222</v>
      </c>
    </row>
    <row r="377" spans="1:19" ht="45" x14ac:dyDescent="0.25">
      <c r="A377" s="17">
        <v>3694</v>
      </c>
      <c r="B377" s="9" t="s">
        <v>3691</v>
      </c>
      <c r="C377" s="3" t="s">
        <v>7804</v>
      </c>
      <c r="D377" s="18">
        <v>3500</v>
      </c>
      <c r="E377" s="1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20" t="s">
        <v>8315</v>
      </c>
      <c r="R377" s="17" t="s">
        <v>8316</v>
      </c>
      <c r="S377" s="21">
        <v>42490.133877314816</v>
      </c>
    </row>
    <row r="378" spans="1:19" ht="60" x14ac:dyDescent="0.25">
      <c r="A378" s="17">
        <v>3695</v>
      </c>
      <c r="B378" s="9" t="s">
        <v>3692</v>
      </c>
      <c r="C378" s="3" t="s">
        <v>7805</v>
      </c>
      <c r="D378" s="18">
        <v>4000</v>
      </c>
      <c r="E378" s="1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20" t="s">
        <v>8315</v>
      </c>
      <c r="R378" s="17" t="s">
        <v>8316</v>
      </c>
      <c r="S378" s="21">
        <v>41995.870486111111</v>
      </c>
    </row>
    <row r="379" spans="1:19" ht="30" x14ac:dyDescent="0.25">
      <c r="A379" s="17">
        <v>3698</v>
      </c>
      <c r="B379" s="9" t="s">
        <v>3695</v>
      </c>
      <c r="C379" s="3" t="s">
        <v>7808</v>
      </c>
      <c r="D379" s="18">
        <v>5000</v>
      </c>
      <c r="E379" s="1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20" t="s">
        <v>8315</v>
      </c>
      <c r="R379" s="17" t="s">
        <v>8316</v>
      </c>
      <c r="S379" s="21">
        <v>42401.806562500002</v>
      </c>
    </row>
    <row r="380" spans="1:19" ht="45" x14ac:dyDescent="0.25">
      <c r="A380" s="17">
        <v>3699</v>
      </c>
      <c r="B380" s="9" t="s">
        <v>3696</v>
      </c>
      <c r="C380" s="3" t="s">
        <v>7809</v>
      </c>
      <c r="D380" s="18">
        <v>2500</v>
      </c>
      <c r="E380" s="1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20" t="s">
        <v>8315</v>
      </c>
      <c r="R380" s="17" t="s">
        <v>8316</v>
      </c>
      <c r="S380" s="21">
        <v>41897.602037037039</v>
      </c>
    </row>
    <row r="381" spans="1:19" ht="30" x14ac:dyDescent="0.25">
      <c r="A381" s="17">
        <v>3700</v>
      </c>
      <c r="B381" s="9" t="s">
        <v>3697</v>
      </c>
      <c r="C381" s="3" t="s">
        <v>7810</v>
      </c>
      <c r="D381" s="18">
        <v>500</v>
      </c>
      <c r="E381" s="1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20" t="s">
        <v>8315</v>
      </c>
      <c r="R381" s="17" t="s">
        <v>8316</v>
      </c>
      <c r="S381" s="21">
        <v>41882.585648148146</v>
      </c>
    </row>
    <row r="382" spans="1:19" ht="45" x14ac:dyDescent="0.25">
      <c r="A382" s="17">
        <v>3703</v>
      </c>
      <c r="B382" s="9" t="s">
        <v>3700</v>
      </c>
      <c r="C382" s="3" t="s">
        <v>7813</v>
      </c>
      <c r="D382" s="18">
        <v>1050</v>
      </c>
      <c r="E382" s="1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20" t="s">
        <v>8315</v>
      </c>
      <c r="R382" s="17" t="s">
        <v>8316</v>
      </c>
      <c r="S382" s="21">
        <v>42556.504490740743</v>
      </c>
    </row>
    <row r="383" spans="1:19" ht="45" x14ac:dyDescent="0.25">
      <c r="A383" s="17">
        <v>3705</v>
      </c>
      <c r="B383" s="9" t="s">
        <v>3702</v>
      </c>
      <c r="C383" s="3" t="s">
        <v>7815</v>
      </c>
      <c r="D383" s="18">
        <v>2827</v>
      </c>
      <c r="E383" s="1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20" t="s">
        <v>8315</v>
      </c>
      <c r="R383" s="17" t="s">
        <v>8316</v>
      </c>
      <c r="S383" s="21">
        <v>41792.542986111112</v>
      </c>
    </row>
    <row r="384" spans="1:19" ht="45" x14ac:dyDescent="0.25">
      <c r="A384" s="17">
        <v>3706</v>
      </c>
      <c r="B384" s="9" t="s">
        <v>3703</v>
      </c>
      <c r="C384" s="3" t="s">
        <v>7816</v>
      </c>
      <c r="D384" s="18">
        <v>1500</v>
      </c>
      <c r="E384" s="1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20" t="s">
        <v>8315</v>
      </c>
      <c r="R384" s="17" t="s">
        <v>8316</v>
      </c>
      <c r="S384" s="21">
        <v>41879.913761574076</v>
      </c>
    </row>
    <row r="385" spans="1:19" ht="30" x14ac:dyDescent="0.25">
      <c r="A385" s="17">
        <v>3707</v>
      </c>
      <c r="B385" s="9" t="s">
        <v>3704</v>
      </c>
      <c r="C385" s="3" t="s">
        <v>7817</v>
      </c>
      <c r="D385" s="18">
        <v>1000</v>
      </c>
      <c r="E385" s="1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20" t="s">
        <v>8315</v>
      </c>
      <c r="R385" s="17" t="s">
        <v>8316</v>
      </c>
      <c r="S385" s="21">
        <v>42552.048356481479</v>
      </c>
    </row>
    <row r="386" spans="1:19" ht="45" x14ac:dyDescent="0.25">
      <c r="A386" s="17">
        <v>3708</v>
      </c>
      <c r="B386" s="9" t="s">
        <v>3705</v>
      </c>
      <c r="C386" s="3" t="s">
        <v>7818</v>
      </c>
      <c r="D386" s="18">
        <v>700</v>
      </c>
      <c r="E386" s="1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20" t="s">
        <v>8315</v>
      </c>
      <c r="R386" s="17" t="s">
        <v>8316</v>
      </c>
      <c r="S386" s="21">
        <v>41810.142199074071</v>
      </c>
    </row>
    <row r="387" spans="1:19" ht="30" x14ac:dyDescent="0.25">
      <c r="A387" s="17">
        <v>3710</v>
      </c>
      <c r="B387" s="9" t="s">
        <v>3707</v>
      </c>
      <c r="C387" s="3" t="s">
        <v>7820</v>
      </c>
      <c r="D387" s="18">
        <v>1300</v>
      </c>
      <c r="E387" s="1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20" t="s">
        <v>8315</v>
      </c>
      <c r="R387" s="17" t="s">
        <v>8316</v>
      </c>
      <c r="S387" s="21">
        <v>42072.576249999998</v>
      </c>
    </row>
    <row r="388" spans="1:19" ht="30" x14ac:dyDescent="0.25">
      <c r="A388" s="17">
        <v>3711</v>
      </c>
      <c r="B388" s="9" t="s">
        <v>3708</v>
      </c>
      <c r="C388" s="3" t="s">
        <v>7821</v>
      </c>
      <c r="D388" s="18">
        <v>500</v>
      </c>
      <c r="E388" s="1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20" t="s">
        <v>8315</v>
      </c>
      <c r="R388" s="17" t="s">
        <v>8316</v>
      </c>
      <c r="S388" s="21">
        <v>41779.724224537036</v>
      </c>
    </row>
    <row r="389" spans="1:19" ht="45" x14ac:dyDescent="0.25">
      <c r="A389" s="17">
        <v>3712</v>
      </c>
      <c r="B389" s="9" t="s">
        <v>3709</v>
      </c>
      <c r="C389" s="3" t="s">
        <v>7822</v>
      </c>
      <c r="D389" s="18">
        <v>7500</v>
      </c>
      <c r="E389" s="1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20" t="s">
        <v>8315</v>
      </c>
      <c r="R389" s="17" t="s">
        <v>8316</v>
      </c>
      <c r="S389" s="21">
        <v>42134.172071759262</v>
      </c>
    </row>
    <row r="390" spans="1:19" ht="45" x14ac:dyDescent="0.25">
      <c r="A390" s="17">
        <v>3713</v>
      </c>
      <c r="B390" s="9" t="s">
        <v>3710</v>
      </c>
      <c r="C390" s="3" t="s">
        <v>7823</v>
      </c>
      <c r="D390" s="18">
        <v>2000</v>
      </c>
      <c r="E390" s="1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20" t="s">
        <v>8315</v>
      </c>
      <c r="R390" s="17" t="s">
        <v>8316</v>
      </c>
      <c r="S390" s="21">
        <v>42505.738032407404</v>
      </c>
    </row>
    <row r="391" spans="1:19" ht="45" x14ac:dyDescent="0.25">
      <c r="A391" s="17">
        <v>3714</v>
      </c>
      <c r="B391" s="9" t="s">
        <v>3711</v>
      </c>
      <c r="C391" s="3" t="s">
        <v>7824</v>
      </c>
      <c r="D391" s="18">
        <v>10000</v>
      </c>
      <c r="E391" s="1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20" t="s">
        <v>8315</v>
      </c>
      <c r="R391" s="17" t="s">
        <v>8316</v>
      </c>
      <c r="S391" s="21">
        <v>42118.556331018524</v>
      </c>
    </row>
    <row r="392" spans="1:19" ht="45" x14ac:dyDescent="0.25">
      <c r="A392" s="17">
        <v>3716</v>
      </c>
      <c r="B392" s="9" t="s">
        <v>3713</v>
      </c>
      <c r="C392" s="3" t="s">
        <v>7826</v>
      </c>
      <c r="D392" s="18">
        <v>800</v>
      </c>
      <c r="E392" s="1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20" t="s">
        <v>8315</v>
      </c>
      <c r="R392" s="17" t="s">
        <v>8316</v>
      </c>
      <c r="S392" s="21">
        <v>42360.887835648144</v>
      </c>
    </row>
    <row r="393" spans="1:19" ht="30" x14ac:dyDescent="0.25">
      <c r="A393" s="17">
        <v>3720</v>
      </c>
      <c r="B393" s="9" t="s">
        <v>3717</v>
      </c>
      <c r="C393" s="3" t="s">
        <v>7830</v>
      </c>
      <c r="D393" s="18">
        <v>3300</v>
      </c>
      <c r="E393" s="1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20" t="s">
        <v>8315</v>
      </c>
      <c r="R393" s="17" t="s">
        <v>8316</v>
      </c>
      <c r="S393" s="21">
        <v>42165.993125000001</v>
      </c>
    </row>
    <row r="394" spans="1:19" ht="45" x14ac:dyDescent="0.25">
      <c r="A394" s="17">
        <v>3721</v>
      </c>
      <c r="B394" s="9" t="s">
        <v>3718</v>
      </c>
      <c r="C394" s="3" t="s">
        <v>7831</v>
      </c>
      <c r="D394" s="18">
        <v>5000</v>
      </c>
      <c r="E394" s="1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20" t="s">
        <v>8315</v>
      </c>
      <c r="R394" s="17" t="s">
        <v>8316</v>
      </c>
      <c r="S394" s="21">
        <v>41927.936157407406</v>
      </c>
    </row>
    <row r="395" spans="1:19" ht="45" x14ac:dyDescent="0.25">
      <c r="A395" s="17">
        <v>3726</v>
      </c>
      <c r="B395" s="9" t="s">
        <v>3723</v>
      </c>
      <c r="C395" s="3" t="s">
        <v>7836</v>
      </c>
      <c r="D395" s="18">
        <v>850</v>
      </c>
      <c r="E395" s="1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20" t="s">
        <v>8315</v>
      </c>
      <c r="R395" s="17" t="s">
        <v>8316</v>
      </c>
      <c r="S395" s="21">
        <v>42462.140868055561</v>
      </c>
    </row>
    <row r="396" spans="1:19" ht="45" x14ac:dyDescent="0.25">
      <c r="A396" s="17">
        <v>3727</v>
      </c>
      <c r="B396" s="9" t="s">
        <v>3724</v>
      </c>
      <c r="C396" s="3" t="s">
        <v>7837</v>
      </c>
      <c r="D396" s="18">
        <v>2000</v>
      </c>
      <c r="E396" s="1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20" t="s">
        <v>8315</v>
      </c>
      <c r="R396" s="17" t="s">
        <v>8316</v>
      </c>
      <c r="S396" s="21">
        <v>42632.348310185189</v>
      </c>
    </row>
    <row r="397" spans="1:19" ht="45" x14ac:dyDescent="0.25">
      <c r="A397" s="17">
        <v>3810</v>
      </c>
      <c r="B397" s="9" t="s">
        <v>3807</v>
      </c>
      <c r="C397" s="3" t="s">
        <v>7920</v>
      </c>
      <c r="D397" s="18">
        <v>1500</v>
      </c>
      <c r="E397" s="1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20" t="s">
        <v>8315</v>
      </c>
      <c r="R397" s="17" t="s">
        <v>8316</v>
      </c>
      <c r="S397" s="21">
        <v>42054.849050925928</v>
      </c>
    </row>
    <row r="398" spans="1:19" ht="45" x14ac:dyDescent="0.25">
      <c r="A398" s="17">
        <v>3813</v>
      </c>
      <c r="B398" s="9" t="s">
        <v>3810</v>
      </c>
      <c r="C398" s="3" t="s">
        <v>7923</v>
      </c>
      <c r="D398" s="18">
        <v>2100</v>
      </c>
      <c r="E398" s="1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20" t="s">
        <v>8315</v>
      </c>
      <c r="R398" s="17" t="s">
        <v>8316</v>
      </c>
      <c r="S398" s="21">
        <v>42497.275706018518</v>
      </c>
    </row>
    <row r="399" spans="1:19" ht="45" x14ac:dyDescent="0.25">
      <c r="A399" s="17">
        <v>3814</v>
      </c>
      <c r="B399" s="9" t="s">
        <v>3811</v>
      </c>
      <c r="C399" s="3" t="s">
        <v>7924</v>
      </c>
      <c r="D399" s="18">
        <v>1500</v>
      </c>
      <c r="E399" s="1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20" t="s">
        <v>8315</v>
      </c>
      <c r="R399" s="17" t="s">
        <v>8316</v>
      </c>
      <c r="S399" s="21">
        <v>42058.904074074075</v>
      </c>
    </row>
    <row r="400" spans="1:19" ht="60" x14ac:dyDescent="0.25">
      <c r="A400" s="17">
        <v>3816</v>
      </c>
      <c r="B400" s="9" t="s">
        <v>3813</v>
      </c>
      <c r="C400" s="3" t="s">
        <v>7926</v>
      </c>
      <c r="D400" s="18">
        <v>1500</v>
      </c>
      <c r="E400" s="1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20" t="s">
        <v>8315</v>
      </c>
      <c r="R400" s="17" t="s">
        <v>8316</v>
      </c>
      <c r="S400" s="21">
        <v>41807.690081018518</v>
      </c>
    </row>
    <row r="401" spans="1:19" ht="45" x14ac:dyDescent="0.25">
      <c r="A401" s="17">
        <v>3817</v>
      </c>
      <c r="B401" s="9" t="s">
        <v>3814</v>
      </c>
      <c r="C401" s="3" t="s">
        <v>7927</v>
      </c>
      <c r="D401" s="18">
        <v>2000</v>
      </c>
      <c r="E401" s="1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20" t="s">
        <v>8315</v>
      </c>
      <c r="R401" s="17" t="s">
        <v>8316</v>
      </c>
      <c r="S401" s="21">
        <v>42284.69694444444</v>
      </c>
    </row>
    <row r="402" spans="1:19" ht="45" x14ac:dyDescent="0.25">
      <c r="A402" s="17">
        <v>3818</v>
      </c>
      <c r="B402" s="9" t="s">
        <v>3815</v>
      </c>
      <c r="C402" s="3" t="s">
        <v>7928</v>
      </c>
      <c r="D402" s="18">
        <v>250</v>
      </c>
      <c r="E402" s="1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20" t="s">
        <v>8315</v>
      </c>
      <c r="R402" s="17" t="s">
        <v>8316</v>
      </c>
      <c r="S402" s="21">
        <v>42045.84238425926</v>
      </c>
    </row>
    <row r="403" spans="1:19" ht="30" x14ac:dyDescent="0.25">
      <c r="A403" s="17">
        <v>3819</v>
      </c>
      <c r="B403" s="9" t="s">
        <v>3816</v>
      </c>
      <c r="C403" s="3" t="s">
        <v>7817</v>
      </c>
      <c r="D403" s="18">
        <v>1000</v>
      </c>
      <c r="E403" s="1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20" t="s">
        <v>8315</v>
      </c>
      <c r="R403" s="17" t="s">
        <v>8316</v>
      </c>
      <c r="S403" s="21">
        <v>42184.209537037037</v>
      </c>
    </row>
    <row r="404" spans="1:19" ht="45" x14ac:dyDescent="0.25">
      <c r="A404" s="17">
        <v>3821</v>
      </c>
      <c r="B404" s="9" t="s">
        <v>3818</v>
      </c>
      <c r="C404" s="3" t="s">
        <v>7930</v>
      </c>
      <c r="D404" s="18">
        <v>3500</v>
      </c>
      <c r="E404" s="1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20" t="s">
        <v>8315</v>
      </c>
      <c r="R404" s="17" t="s">
        <v>8316</v>
      </c>
      <c r="S404" s="21">
        <v>42341.180636574078</v>
      </c>
    </row>
    <row r="405" spans="1:19" ht="45" x14ac:dyDescent="0.25">
      <c r="A405" s="17">
        <v>3823</v>
      </c>
      <c r="B405" s="9" t="s">
        <v>3820</v>
      </c>
      <c r="C405" s="3" t="s">
        <v>7932</v>
      </c>
      <c r="D405" s="18">
        <v>2500</v>
      </c>
      <c r="E405" s="1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20" t="s">
        <v>8315</v>
      </c>
      <c r="R405" s="17" t="s">
        <v>8316</v>
      </c>
      <c r="S405" s="21">
        <v>42170.910231481481</v>
      </c>
    </row>
    <row r="406" spans="1:19" ht="45" x14ac:dyDescent="0.25">
      <c r="A406" s="17">
        <v>3825</v>
      </c>
      <c r="B406" s="9" t="s">
        <v>3822</v>
      </c>
      <c r="C406" s="3" t="s">
        <v>7934</v>
      </c>
      <c r="D406" s="18">
        <v>5000</v>
      </c>
      <c r="E406" s="1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20" t="s">
        <v>8315</v>
      </c>
      <c r="R406" s="17" t="s">
        <v>8316</v>
      </c>
      <c r="S406" s="21">
        <v>42151.069606481484</v>
      </c>
    </row>
    <row r="407" spans="1:19" ht="45" x14ac:dyDescent="0.25">
      <c r="A407" s="17">
        <v>3828</v>
      </c>
      <c r="B407" s="9" t="s">
        <v>3825</v>
      </c>
      <c r="C407" s="3" t="s">
        <v>7937</v>
      </c>
      <c r="D407" s="18">
        <v>5000</v>
      </c>
      <c r="E407" s="1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20" t="s">
        <v>8315</v>
      </c>
      <c r="R407" s="17" t="s">
        <v>8316</v>
      </c>
      <c r="S407" s="21">
        <v>41944.527627314819</v>
      </c>
    </row>
    <row r="408" spans="1:19" ht="45" x14ac:dyDescent="0.25">
      <c r="A408" s="17">
        <v>3829</v>
      </c>
      <c r="B408" s="9" t="s">
        <v>3826</v>
      </c>
      <c r="C408" s="3" t="s">
        <v>7938</v>
      </c>
      <c r="D408" s="18">
        <v>500</v>
      </c>
      <c r="E408" s="1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20" t="s">
        <v>8315</v>
      </c>
      <c r="R408" s="17" t="s">
        <v>8316</v>
      </c>
      <c r="S408" s="21">
        <v>42593.865405092598</v>
      </c>
    </row>
    <row r="409" spans="1:19" ht="45" x14ac:dyDescent="0.25">
      <c r="A409" s="17">
        <v>3830</v>
      </c>
      <c r="B409" s="9" t="s">
        <v>3827</v>
      </c>
      <c r="C409" s="3" t="s">
        <v>7939</v>
      </c>
      <c r="D409" s="18">
        <v>100</v>
      </c>
      <c r="E409" s="1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20" t="s">
        <v>8315</v>
      </c>
      <c r="R409" s="17" t="s">
        <v>8316</v>
      </c>
      <c r="S409" s="21">
        <v>42503.740868055553</v>
      </c>
    </row>
    <row r="410" spans="1:19" ht="45" x14ac:dyDescent="0.25">
      <c r="A410" s="17">
        <v>3831</v>
      </c>
      <c r="B410" s="9" t="s">
        <v>3828</v>
      </c>
      <c r="C410" s="3" t="s">
        <v>7940</v>
      </c>
      <c r="D410" s="18">
        <v>500</v>
      </c>
      <c r="E410" s="1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20" t="s">
        <v>8315</v>
      </c>
      <c r="R410" s="17" t="s">
        <v>8316</v>
      </c>
      <c r="S410" s="21">
        <v>41927.848900462966</v>
      </c>
    </row>
    <row r="411" spans="1:19" ht="45" x14ac:dyDescent="0.25">
      <c r="A411" s="17">
        <v>3832</v>
      </c>
      <c r="B411" s="9" t="s">
        <v>3829</v>
      </c>
      <c r="C411" s="3" t="s">
        <v>7941</v>
      </c>
      <c r="D411" s="18">
        <v>1200</v>
      </c>
      <c r="E411" s="1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20" t="s">
        <v>8315</v>
      </c>
      <c r="R411" s="17" t="s">
        <v>8316</v>
      </c>
      <c r="S411" s="21">
        <v>42375.114988425921</v>
      </c>
    </row>
    <row r="412" spans="1:19" ht="45" x14ac:dyDescent="0.25">
      <c r="A412" s="17">
        <v>3836</v>
      </c>
      <c r="B412" s="9" t="s">
        <v>3833</v>
      </c>
      <c r="C412" s="3" t="s">
        <v>7945</v>
      </c>
      <c r="D412" s="18">
        <v>800</v>
      </c>
      <c r="E412" s="1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20" t="s">
        <v>8315</v>
      </c>
      <c r="R412" s="17" t="s">
        <v>8316</v>
      </c>
      <c r="S412" s="21">
        <v>42553.926527777774</v>
      </c>
    </row>
    <row r="413" spans="1:19" ht="45" x14ac:dyDescent="0.25">
      <c r="A413" s="17">
        <v>3839</v>
      </c>
      <c r="B413" s="9" t="s">
        <v>3836</v>
      </c>
      <c r="C413" s="3" t="s">
        <v>7948</v>
      </c>
      <c r="D413" s="18">
        <v>2000</v>
      </c>
      <c r="E413" s="1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20" t="s">
        <v>8315</v>
      </c>
      <c r="R413" s="17" t="s">
        <v>8316</v>
      </c>
      <c r="S413" s="21">
        <v>42155.142638888887</v>
      </c>
    </row>
  </sheetData>
  <conditionalFormatting sqref="O2:O413 O1: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D16" sqref="D16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H7" sqref="H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3.5703125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VLOOKUP(B2, Kickstarter!C:D, 2, FALSE)</f>
        <v>2000</v>
      </c>
      <c r="D2">
        <f>VLOOKUP(C2, Kickstarter!D:E, 2, FALSE)</f>
        <v>2132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VLOOKUP(B3, Kickstarter!C:D, 2, FALSE)</f>
        <v>2000</v>
      </c>
      <c r="D3">
        <f>VLOOKUP(C3, Kickstarter!D:E, 2, FALSE)</f>
        <v>2132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VLOOKUP(B4, Kickstarter!C:D, 2, FALSE)</f>
        <v>1500</v>
      </c>
      <c r="D4">
        <f>VLOOKUP(C4, Kickstarter!D:E, 2, FALSE)</f>
        <v>1510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VLOOKUP(B5, Kickstarter!C:D, 2, FALSE)</f>
        <v>1000</v>
      </c>
      <c r="D5">
        <f>VLOOKUP(C5, Kickstarter!D:E, 2, FALSE)</f>
        <v>1665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VLOOKUP(B6, Kickstarter!C:D, 2, FALSE)</f>
        <v>4000</v>
      </c>
      <c r="D6">
        <f>VLOOKUP(C6, Kickstarter!D:E, 2, FALSE)</f>
        <v>4051.99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C4" sqref="C4"/>
    </sheetView>
  </sheetViews>
  <sheetFormatPr defaultRowHeight="15" x14ac:dyDescent="0.25"/>
  <cols>
    <col min="1" max="1" width="15.140625" customWidth="1"/>
    <col min="2" max="2" width="21.140625" customWidth="1"/>
    <col min="3" max="3" width="33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60" x14ac:dyDescent="0.25">
      <c r="A2" s="17">
        <v>2843</v>
      </c>
      <c r="B2" s="9" t="s">
        <v>2843</v>
      </c>
      <c r="C2" s="3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17">
        <v>0</v>
      </c>
      <c r="Q2" s="20" t="s">
        <v>8315</v>
      </c>
      <c r="R2" s="17" t="s">
        <v>8316</v>
      </c>
      <c r="S2" s="21">
        <v>42492.737847222219</v>
      </c>
    </row>
    <row r="3" spans="1:19" ht="60" x14ac:dyDescent="0.25">
      <c r="A3" s="17">
        <v>2845</v>
      </c>
      <c r="B3" s="9" t="s">
        <v>2845</v>
      </c>
      <c r="C3" s="3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17">
        <v>60.67</v>
      </c>
      <c r="Q3" s="20" t="s">
        <v>8315</v>
      </c>
      <c r="R3" s="17" t="s">
        <v>8316</v>
      </c>
      <c r="S3" s="21">
        <v>42103.016585648147</v>
      </c>
    </row>
    <row r="4" spans="1:19" ht="75" x14ac:dyDescent="0.25">
      <c r="A4" s="17">
        <v>2846</v>
      </c>
      <c r="B4" s="9" t="s">
        <v>2846</v>
      </c>
      <c r="C4" s="3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17">
        <v>0</v>
      </c>
      <c r="Q4" s="20" t="s">
        <v>8315</v>
      </c>
      <c r="R4" s="17" t="s">
        <v>8316</v>
      </c>
      <c r="S4" s="21">
        <v>42108.692060185189</v>
      </c>
    </row>
    <row r="5" spans="1:19" ht="60" x14ac:dyDescent="0.25">
      <c r="A5" s="17">
        <v>2847</v>
      </c>
      <c r="B5" s="9" t="s">
        <v>2847</v>
      </c>
      <c r="C5" s="3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17">
        <v>0</v>
      </c>
      <c r="Q5" s="20" t="s">
        <v>8315</v>
      </c>
      <c r="R5" s="17" t="s">
        <v>8316</v>
      </c>
      <c r="S5" s="21">
        <v>42453.806307870371</v>
      </c>
    </row>
    <row r="6" spans="1:19" ht="75" x14ac:dyDescent="0.25">
      <c r="A6" s="17">
        <v>2848</v>
      </c>
      <c r="B6" s="9" t="s">
        <v>2848</v>
      </c>
      <c r="C6" s="3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17">
        <v>23.33</v>
      </c>
      <c r="Q6" s="20" t="s">
        <v>8315</v>
      </c>
      <c r="R6" s="17" t="s">
        <v>8316</v>
      </c>
      <c r="S6" s="21">
        <v>42123.648831018523</v>
      </c>
    </row>
    <row r="7" spans="1:19" ht="60" x14ac:dyDescent="0.25">
      <c r="A7" s="17">
        <v>2850</v>
      </c>
      <c r="B7" s="9" t="s">
        <v>2850</v>
      </c>
      <c r="C7" s="3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17">
        <v>23.92</v>
      </c>
      <c r="Q7" s="20" t="s">
        <v>8315</v>
      </c>
      <c r="R7" s="17" t="s">
        <v>8316</v>
      </c>
      <c r="S7" s="21">
        <v>41858.007071759261</v>
      </c>
    </row>
    <row r="8" spans="1:19" ht="60" x14ac:dyDescent="0.25">
      <c r="A8" s="17">
        <v>2852</v>
      </c>
      <c r="B8" s="9" t="s">
        <v>2852</v>
      </c>
      <c r="C8" s="3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17">
        <v>15.83</v>
      </c>
      <c r="Q8" s="20" t="s">
        <v>8315</v>
      </c>
      <c r="R8" s="17" t="s">
        <v>8316</v>
      </c>
      <c r="S8" s="21">
        <v>41781.045173611114</v>
      </c>
    </row>
    <row r="9" spans="1:19" ht="75" x14ac:dyDescent="0.25">
      <c r="A9" s="17">
        <v>2855</v>
      </c>
      <c r="B9" s="9" t="s">
        <v>2855</v>
      </c>
      <c r="C9" s="3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17">
        <v>60</v>
      </c>
      <c r="Q9" s="20" t="s">
        <v>8315</v>
      </c>
      <c r="R9" s="17" t="s">
        <v>8316</v>
      </c>
      <c r="S9" s="21">
        <v>42370.007766203707</v>
      </c>
    </row>
    <row r="10" spans="1:19" ht="60" x14ac:dyDescent="0.25">
      <c r="A10" s="17">
        <v>2856</v>
      </c>
      <c r="B10" s="9" t="s">
        <v>2856</v>
      </c>
      <c r="C10" s="3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17">
        <v>24.33</v>
      </c>
      <c r="Q10" s="20" t="s">
        <v>8315</v>
      </c>
      <c r="R10" s="17" t="s">
        <v>8316</v>
      </c>
      <c r="S10" s="21">
        <v>42165.037581018521</v>
      </c>
    </row>
    <row r="11" spans="1:19" ht="60" x14ac:dyDescent="0.25">
      <c r="A11" s="17">
        <v>2860</v>
      </c>
      <c r="B11" s="9" t="s">
        <v>2860</v>
      </c>
      <c r="C11" s="3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17">
        <v>29.56</v>
      </c>
      <c r="Q11" s="20" t="s">
        <v>8315</v>
      </c>
      <c r="R11" s="17" t="s">
        <v>8316</v>
      </c>
      <c r="S11" s="21">
        <v>42480.800648148142</v>
      </c>
    </row>
    <row r="12" spans="1:19" ht="60" x14ac:dyDescent="0.25">
      <c r="A12" s="17">
        <v>2862</v>
      </c>
      <c r="B12" s="9" t="s">
        <v>2862</v>
      </c>
      <c r="C12" s="3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17">
        <v>18.329999999999998</v>
      </c>
      <c r="Q12" s="20" t="s">
        <v>8315</v>
      </c>
      <c r="R12" s="17" t="s">
        <v>8316</v>
      </c>
      <c r="S12" s="21">
        <v>41784.789687500001</v>
      </c>
    </row>
    <row r="13" spans="1:19" ht="75" x14ac:dyDescent="0.25">
      <c r="A13" s="17">
        <v>2863</v>
      </c>
      <c r="B13" s="9" t="s">
        <v>2863</v>
      </c>
      <c r="C13" s="3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17">
        <v>20</v>
      </c>
      <c r="Q13" s="20" t="s">
        <v>8315</v>
      </c>
      <c r="R13" s="17" t="s">
        <v>8316</v>
      </c>
      <c r="S13" s="21">
        <v>41831.675034722226</v>
      </c>
    </row>
    <row r="14" spans="1:19" ht="60" x14ac:dyDescent="0.25">
      <c r="A14" s="17">
        <v>2865</v>
      </c>
      <c r="B14" s="9" t="s">
        <v>2865</v>
      </c>
      <c r="C14" s="3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17">
        <v>0</v>
      </c>
      <c r="Q14" s="20" t="s">
        <v>8315</v>
      </c>
      <c r="R14" s="17" t="s">
        <v>8316</v>
      </c>
      <c r="S14" s="21">
        <v>41950.114108796297</v>
      </c>
    </row>
    <row r="15" spans="1:19" ht="60" x14ac:dyDescent="0.25">
      <c r="A15" s="17">
        <v>2866</v>
      </c>
      <c r="B15" s="9" t="s">
        <v>2866</v>
      </c>
      <c r="C15" s="3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17">
        <v>22.5</v>
      </c>
      <c r="Q15" s="20" t="s">
        <v>8315</v>
      </c>
      <c r="R15" s="17" t="s">
        <v>8316</v>
      </c>
      <c r="S15" s="21">
        <v>42627.955104166671</v>
      </c>
    </row>
    <row r="16" spans="1:19" ht="75" x14ac:dyDescent="0.25">
      <c r="A16" s="17">
        <v>2867</v>
      </c>
      <c r="B16" s="9" t="s">
        <v>2867</v>
      </c>
      <c r="C16" s="3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17">
        <v>50.4</v>
      </c>
      <c r="Q16" s="20" t="s">
        <v>8315</v>
      </c>
      <c r="R16" s="17" t="s">
        <v>8316</v>
      </c>
      <c r="S16" s="21">
        <v>42531.195277777777</v>
      </c>
    </row>
    <row r="17" spans="1:19" ht="75" x14ac:dyDescent="0.25">
      <c r="A17" s="17">
        <v>2868</v>
      </c>
      <c r="B17" s="9" t="s">
        <v>2868</v>
      </c>
      <c r="C17" s="3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17">
        <v>105.03</v>
      </c>
      <c r="Q17" s="20" t="s">
        <v>8315</v>
      </c>
      <c r="R17" s="17" t="s">
        <v>8316</v>
      </c>
      <c r="S17" s="21">
        <v>42618.827013888891</v>
      </c>
    </row>
    <row r="18" spans="1:19" ht="75" x14ac:dyDescent="0.25">
      <c r="A18" s="17">
        <v>2869</v>
      </c>
      <c r="B18" s="9" t="s">
        <v>2869</v>
      </c>
      <c r="C18" s="3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17">
        <v>35.4</v>
      </c>
      <c r="Q18" s="20" t="s">
        <v>8315</v>
      </c>
      <c r="R18" s="17" t="s">
        <v>8316</v>
      </c>
      <c r="S18" s="21">
        <v>42540.593530092592</v>
      </c>
    </row>
    <row r="19" spans="1:19" ht="60" x14ac:dyDescent="0.25">
      <c r="A19" s="17">
        <v>2870</v>
      </c>
      <c r="B19" s="9" t="s">
        <v>2870</v>
      </c>
      <c r="C19" s="3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17">
        <v>83.33</v>
      </c>
      <c r="Q19" s="20" t="s">
        <v>8315</v>
      </c>
      <c r="R19" s="17" t="s">
        <v>8316</v>
      </c>
      <c r="S19" s="21">
        <v>41746.189409722225</v>
      </c>
    </row>
    <row r="20" spans="1:19" ht="60" x14ac:dyDescent="0.25">
      <c r="A20" s="17">
        <v>2871</v>
      </c>
      <c r="B20" s="9" t="s">
        <v>2871</v>
      </c>
      <c r="C20" s="3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17">
        <v>35.92</v>
      </c>
      <c r="Q20" s="20" t="s">
        <v>8315</v>
      </c>
      <c r="R20" s="17" t="s">
        <v>8316</v>
      </c>
      <c r="S20" s="21">
        <v>41974.738576388889</v>
      </c>
    </row>
    <row r="21" spans="1:19" ht="45" x14ac:dyDescent="0.25">
      <c r="A21" s="17">
        <v>2872</v>
      </c>
      <c r="B21" s="9" t="s">
        <v>2872</v>
      </c>
      <c r="C21" s="3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17">
        <v>0</v>
      </c>
      <c r="Q21" s="20" t="s">
        <v>8315</v>
      </c>
      <c r="R21" s="17" t="s">
        <v>8316</v>
      </c>
      <c r="S21" s="21">
        <v>42115.11618055556</v>
      </c>
    </row>
    <row r="22" spans="1:19" ht="75" x14ac:dyDescent="0.25">
      <c r="A22" s="17">
        <v>2873</v>
      </c>
      <c r="B22" s="9" t="s">
        <v>2873</v>
      </c>
      <c r="C22" s="3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17">
        <v>119.13</v>
      </c>
      <c r="Q22" s="20" t="s">
        <v>8315</v>
      </c>
      <c r="R22" s="17" t="s">
        <v>8316</v>
      </c>
      <c r="S22" s="21">
        <v>42002.817488425921</v>
      </c>
    </row>
    <row r="23" spans="1:19" ht="60" x14ac:dyDescent="0.25">
      <c r="A23" s="17">
        <v>2874</v>
      </c>
      <c r="B23" s="9" t="s">
        <v>2874</v>
      </c>
      <c r="C23" s="3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17">
        <v>90.33</v>
      </c>
      <c r="Q23" s="20" t="s">
        <v>8315</v>
      </c>
      <c r="R23" s="17" t="s">
        <v>8316</v>
      </c>
      <c r="S23" s="21">
        <v>42722.84474537037</v>
      </c>
    </row>
    <row r="24" spans="1:19" ht="75" x14ac:dyDescent="0.25">
      <c r="A24" s="17">
        <v>2875</v>
      </c>
      <c r="B24" s="9" t="s">
        <v>2875</v>
      </c>
      <c r="C24" s="3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17">
        <v>2.33</v>
      </c>
      <c r="Q24" s="20" t="s">
        <v>8315</v>
      </c>
      <c r="R24" s="17" t="s">
        <v>8316</v>
      </c>
      <c r="S24" s="21">
        <v>42465.128391203703</v>
      </c>
    </row>
    <row r="25" spans="1:19" ht="60" x14ac:dyDescent="0.25">
      <c r="A25" s="17">
        <v>2876</v>
      </c>
      <c r="B25" s="9" t="s">
        <v>2876</v>
      </c>
      <c r="C25" s="3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17">
        <v>0</v>
      </c>
      <c r="Q25" s="20" t="s">
        <v>8315</v>
      </c>
      <c r="R25" s="17" t="s">
        <v>8316</v>
      </c>
      <c r="S25" s="21">
        <v>42171.743969907402</v>
      </c>
    </row>
    <row r="26" spans="1:19" ht="75" x14ac:dyDescent="0.25">
      <c r="A26" s="17">
        <v>2877</v>
      </c>
      <c r="B26" s="9" t="s">
        <v>2877</v>
      </c>
      <c r="C26" s="3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17">
        <v>108.33</v>
      </c>
      <c r="Q26" s="20" t="s">
        <v>8315</v>
      </c>
      <c r="R26" s="17" t="s">
        <v>8316</v>
      </c>
      <c r="S26" s="21">
        <v>42672.955138888887</v>
      </c>
    </row>
    <row r="27" spans="1:19" ht="60" x14ac:dyDescent="0.25">
      <c r="A27" s="17">
        <v>2879</v>
      </c>
      <c r="B27" s="9" t="s">
        <v>2879</v>
      </c>
      <c r="C27" s="3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17">
        <v>29</v>
      </c>
      <c r="Q27" s="20" t="s">
        <v>8315</v>
      </c>
      <c r="R27" s="17" t="s">
        <v>8316</v>
      </c>
      <c r="S27" s="21">
        <v>42359.725243055553</v>
      </c>
    </row>
    <row r="28" spans="1:19" ht="60" x14ac:dyDescent="0.25">
      <c r="A28" s="17">
        <v>2880</v>
      </c>
      <c r="B28" s="9" t="s">
        <v>2880</v>
      </c>
      <c r="C28" s="3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17">
        <v>96.55</v>
      </c>
      <c r="Q28" s="20" t="s">
        <v>8315</v>
      </c>
      <c r="R28" s="17" t="s">
        <v>8316</v>
      </c>
      <c r="S28" s="21">
        <v>42192.905694444446</v>
      </c>
    </row>
    <row r="29" spans="1:19" ht="60" x14ac:dyDescent="0.25">
      <c r="A29" s="17">
        <v>2881</v>
      </c>
      <c r="B29" s="9" t="s">
        <v>2881</v>
      </c>
      <c r="C29" s="3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17">
        <v>0</v>
      </c>
      <c r="Q29" s="20" t="s">
        <v>8315</v>
      </c>
      <c r="R29" s="17" t="s">
        <v>8316</v>
      </c>
      <c r="S29" s="21">
        <v>41916.597638888888</v>
      </c>
    </row>
    <row r="30" spans="1:19" ht="60" x14ac:dyDescent="0.25">
      <c r="A30" s="17">
        <v>2882</v>
      </c>
      <c r="B30" s="9" t="s">
        <v>2882</v>
      </c>
      <c r="C30" s="3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17">
        <v>63</v>
      </c>
      <c r="Q30" s="20" t="s">
        <v>8315</v>
      </c>
      <c r="R30" s="17" t="s">
        <v>8316</v>
      </c>
      <c r="S30" s="21">
        <v>42461.596273148149</v>
      </c>
    </row>
    <row r="31" spans="1:19" ht="75" x14ac:dyDescent="0.25">
      <c r="A31" s="17">
        <v>2883</v>
      </c>
      <c r="B31" s="9" t="s">
        <v>2883</v>
      </c>
      <c r="C31" s="3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17">
        <v>381.6</v>
      </c>
      <c r="Q31" s="20" t="s">
        <v>8315</v>
      </c>
      <c r="R31" s="17" t="s">
        <v>8316</v>
      </c>
      <c r="S31" s="21">
        <v>42370.90320601852</v>
      </c>
    </row>
    <row r="32" spans="1:19" ht="45" x14ac:dyDescent="0.25">
      <c r="A32" s="17">
        <v>2884</v>
      </c>
      <c r="B32" s="9" t="s">
        <v>2884</v>
      </c>
      <c r="C32" s="3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17">
        <v>46.25</v>
      </c>
      <c r="Q32" s="20" t="s">
        <v>8315</v>
      </c>
      <c r="R32" s="17" t="s">
        <v>8316</v>
      </c>
      <c r="S32" s="21">
        <v>41948.727256944447</v>
      </c>
    </row>
    <row r="33" spans="1:19" ht="45" x14ac:dyDescent="0.25">
      <c r="A33" s="17">
        <v>2885</v>
      </c>
      <c r="B33" s="9" t="s">
        <v>2885</v>
      </c>
      <c r="C33" s="3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17">
        <v>26</v>
      </c>
      <c r="Q33" s="20" t="s">
        <v>8315</v>
      </c>
      <c r="R33" s="17" t="s">
        <v>8316</v>
      </c>
      <c r="S33" s="21">
        <v>42047.07640046296</v>
      </c>
    </row>
    <row r="34" spans="1:19" ht="60" x14ac:dyDescent="0.25">
      <c r="A34" s="17">
        <v>2886</v>
      </c>
      <c r="B34" s="9" t="s">
        <v>2886</v>
      </c>
      <c r="C34" s="3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17">
        <v>10</v>
      </c>
      <c r="Q34" s="20" t="s">
        <v>8315</v>
      </c>
      <c r="R34" s="17" t="s">
        <v>8316</v>
      </c>
      <c r="S34" s="21">
        <v>42261.632916666669</v>
      </c>
    </row>
    <row r="35" spans="1:19" ht="60" x14ac:dyDescent="0.25">
      <c r="A35" s="17">
        <v>2887</v>
      </c>
      <c r="B35" s="9" t="s">
        <v>2887</v>
      </c>
      <c r="C35" s="3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17">
        <v>5</v>
      </c>
      <c r="Q35" s="20" t="s">
        <v>8315</v>
      </c>
      <c r="R35" s="17" t="s">
        <v>8316</v>
      </c>
      <c r="S35" s="21">
        <v>41985.427361111113</v>
      </c>
    </row>
    <row r="36" spans="1:19" ht="75" x14ac:dyDescent="0.25">
      <c r="A36" s="17">
        <v>2888</v>
      </c>
      <c r="B36" s="9" t="s">
        <v>2888</v>
      </c>
      <c r="C36" s="3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17">
        <v>0</v>
      </c>
      <c r="Q36" s="20" t="s">
        <v>8315</v>
      </c>
      <c r="R36" s="17" t="s">
        <v>8316</v>
      </c>
      <c r="S36" s="21">
        <v>41922.535185185188</v>
      </c>
    </row>
    <row r="37" spans="1:19" ht="60" x14ac:dyDescent="0.25">
      <c r="A37" s="17">
        <v>2889</v>
      </c>
      <c r="B37" s="9" t="s">
        <v>2889</v>
      </c>
      <c r="C37" s="3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17">
        <v>81.569999999999993</v>
      </c>
      <c r="Q37" s="20" t="s">
        <v>8315</v>
      </c>
      <c r="R37" s="17" t="s">
        <v>8316</v>
      </c>
      <c r="S37" s="21">
        <v>41850.863252314812</v>
      </c>
    </row>
    <row r="38" spans="1:19" ht="60" x14ac:dyDescent="0.25">
      <c r="A38" s="17">
        <v>2890</v>
      </c>
      <c r="B38" s="9" t="s">
        <v>2890</v>
      </c>
      <c r="C38" s="3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17">
        <v>7</v>
      </c>
      <c r="Q38" s="20" t="s">
        <v>8315</v>
      </c>
      <c r="R38" s="17" t="s">
        <v>8316</v>
      </c>
      <c r="S38" s="21">
        <v>41831.742962962962</v>
      </c>
    </row>
    <row r="39" spans="1:19" ht="60" x14ac:dyDescent="0.25">
      <c r="A39" s="17">
        <v>2891</v>
      </c>
      <c r="B39" s="9" t="s">
        <v>2891</v>
      </c>
      <c r="C39" s="3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17">
        <v>27.3</v>
      </c>
      <c r="Q39" s="20" t="s">
        <v>8315</v>
      </c>
      <c r="R39" s="17" t="s">
        <v>8316</v>
      </c>
      <c r="S39" s="21">
        <v>42415.883425925931</v>
      </c>
    </row>
    <row r="40" spans="1:19" ht="60" x14ac:dyDescent="0.25">
      <c r="A40" s="17">
        <v>2892</v>
      </c>
      <c r="B40" s="9" t="s">
        <v>2892</v>
      </c>
      <c r="C40" s="3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17">
        <v>29.41</v>
      </c>
      <c r="Q40" s="20" t="s">
        <v>8315</v>
      </c>
      <c r="R40" s="17" t="s">
        <v>8316</v>
      </c>
      <c r="S40" s="21">
        <v>41869.714166666665</v>
      </c>
    </row>
    <row r="41" spans="1:19" ht="30" x14ac:dyDescent="0.25">
      <c r="A41" s="17">
        <v>2893</v>
      </c>
      <c r="B41" s="9" t="s">
        <v>2893</v>
      </c>
      <c r="C41" s="3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17">
        <v>12.5</v>
      </c>
      <c r="Q41" s="20" t="s">
        <v>8315</v>
      </c>
      <c r="R41" s="17" t="s">
        <v>8316</v>
      </c>
      <c r="S41" s="21">
        <v>41953.773090277777</v>
      </c>
    </row>
    <row r="42" spans="1:19" ht="45" x14ac:dyDescent="0.25">
      <c r="A42" s="17">
        <v>2894</v>
      </c>
      <c r="B42" s="9" t="s">
        <v>2894</v>
      </c>
      <c r="C42" s="3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17">
        <v>0</v>
      </c>
      <c r="Q42" s="20" t="s">
        <v>8315</v>
      </c>
      <c r="R42" s="17" t="s">
        <v>8316</v>
      </c>
      <c r="S42" s="21">
        <v>42037.986284722225</v>
      </c>
    </row>
    <row r="43" spans="1:19" ht="60" x14ac:dyDescent="0.25">
      <c r="A43" s="17">
        <v>2895</v>
      </c>
      <c r="B43" s="9" t="s">
        <v>2895</v>
      </c>
      <c r="C43" s="3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17">
        <v>5.75</v>
      </c>
      <c r="Q43" s="20" t="s">
        <v>8315</v>
      </c>
      <c r="R43" s="17" t="s">
        <v>8316</v>
      </c>
      <c r="S43" s="21">
        <v>41811.555462962962</v>
      </c>
    </row>
    <row r="44" spans="1:19" ht="45" x14ac:dyDescent="0.25">
      <c r="A44" s="17">
        <v>2896</v>
      </c>
      <c r="B44" s="9" t="s">
        <v>2896</v>
      </c>
      <c r="C44" s="3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17">
        <v>52.08</v>
      </c>
      <c r="Q44" s="20" t="s">
        <v>8315</v>
      </c>
      <c r="R44" s="17" t="s">
        <v>8316</v>
      </c>
      <c r="S44" s="21">
        <v>42701.908807870372</v>
      </c>
    </row>
    <row r="45" spans="1:19" ht="60" x14ac:dyDescent="0.25">
      <c r="A45" s="17">
        <v>2897</v>
      </c>
      <c r="B45" s="9" t="s">
        <v>2897</v>
      </c>
      <c r="C45" s="3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17">
        <v>183.33</v>
      </c>
      <c r="Q45" s="20" t="s">
        <v>8315</v>
      </c>
      <c r="R45" s="17" t="s">
        <v>8316</v>
      </c>
      <c r="S45" s="21">
        <v>42258.646504629629</v>
      </c>
    </row>
    <row r="46" spans="1:19" ht="60" x14ac:dyDescent="0.25">
      <c r="A46" s="17">
        <v>2898</v>
      </c>
      <c r="B46" s="9" t="s">
        <v>2898</v>
      </c>
      <c r="C46" s="3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17">
        <v>26.33</v>
      </c>
      <c r="Q46" s="20" t="s">
        <v>8315</v>
      </c>
      <c r="R46" s="17" t="s">
        <v>8316</v>
      </c>
      <c r="S46" s="21">
        <v>42278.664965277778</v>
      </c>
    </row>
    <row r="47" spans="1:19" ht="60" x14ac:dyDescent="0.25">
      <c r="A47" s="17">
        <v>2899</v>
      </c>
      <c r="B47" s="9" t="s">
        <v>2899</v>
      </c>
      <c r="C47" s="3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17">
        <v>0</v>
      </c>
      <c r="Q47" s="20" t="s">
        <v>8315</v>
      </c>
      <c r="R47" s="17" t="s">
        <v>8316</v>
      </c>
      <c r="S47" s="21">
        <v>42515.078217592592</v>
      </c>
    </row>
    <row r="48" spans="1:19" ht="75" x14ac:dyDescent="0.25">
      <c r="A48" s="17">
        <v>2900</v>
      </c>
      <c r="B48" s="9" t="s">
        <v>2900</v>
      </c>
      <c r="C48" s="3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17">
        <v>486.43</v>
      </c>
      <c r="Q48" s="20" t="s">
        <v>8315</v>
      </c>
      <c r="R48" s="17" t="s">
        <v>8316</v>
      </c>
      <c r="S48" s="21">
        <v>41830.234166666669</v>
      </c>
    </row>
    <row r="49" spans="1:19" ht="60" x14ac:dyDescent="0.25">
      <c r="A49" s="17">
        <v>2901</v>
      </c>
      <c r="B49" s="9" t="s">
        <v>2901</v>
      </c>
      <c r="C49" s="3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17">
        <v>3</v>
      </c>
      <c r="Q49" s="20" t="s">
        <v>8315</v>
      </c>
      <c r="R49" s="17" t="s">
        <v>8316</v>
      </c>
      <c r="S49" s="21">
        <v>41982.904386574075</v>
      </c>
    </row>
    <row r="50" spans="1:19" ht="45" x14ac:dyDescent="0.25">
      <c r="A50" s="17">
        <v>2902</v>
      </c>
      <c r="B50" s="9" t="s">
        <v>2902</v>
      </c>
      <c r="C50" s="3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17">
        <v>25</v>
      </c>
      <c r="Q50" s="20" t="s">
        <v>8315</v>
      </c>
      <c r="R50" s="17" t="s">
        <v>8316</v>
      </c>
      <c r="S50" s="21">
        <v>42210.439768518518</v>
      </c>
    </row>
    <row r="51" spans="1:19" ht="75" x14ac:dyDescent="0.25">
      <c r="A51" s="17">
        <v>2903</v>
      </c>
      <c r="B51" s="9" t="s">
        <v>2903</v>
      </c>
      <c r="C51" s="3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17">
        <v>9.75</v>
      </c>
      <c r="Q51" s="20" t="s">
        <v>8315</v>
      </c>
      <c r="R51" s="17" t="s">
        <v>8316</v>
      </c>
      <c r="S51" s="21">
        <v>42196.166874999995</v>
      </c>
    </row>
    <row r="52" spans="1:19" ht="60" x14ac:dyDescent="0.25">
      <c r="A52" s="17">
        <v>2905</v>
      </c>
      <c r="B52" s="9" t="s">
        <v>2905</v>
      </c>
      <c r="C52" s="3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17">
        <v>36.590000000000003</v>
      </c>
      <c r="Q52" s="20" t="s">
        <v>8315</v>
      </c>
      <c r="R52" s="17" t="s">
        <v>8316</v>
      </c>
      <c r="S52" s="21">
        <v>42606.056863425925</v>
      </c>
    </row>
    <row r="53" spans="1:19" ht="75" x14ac:dyDescent="0.25">
      <c r="A53" s="17">
        <v>2906</v>
      </c>
      <c r="B53" s="9" t="s">
        <v>2906</v>
      </c>
      <c r="C53" s="3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17">
        <v>80.709999999999994</v>
      </c>
      <c r="Q53" s="20" t="s">
        <v>8315</v>
      </c>
      <c r="R53" s="17" t="s">
        <v>8316</v>
      </c>
      <c r="S53" s="21">
        <v>42199.648912037039</v>
      </c>
    </row>
    <row r="54" spans="1:19" ht="60" x14ac:dyDescent="0.25">
      <c r="A54" s="17">
        <v>2907</v>
      </c>
      <c r="B54" s="9" t="s">
        <v>2907</v>
      </c>
      <c r="C54" s="3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17">
        <v>1</v>
      </c>
      <c r="Q54" s="20" t="s">
        <v>8315</v>
      </c>
      <c r="R54" s="17" t="s">
        <v>8316</v>
      </c>
      <c r="S54" s="21">
        <v>42444.877743055549</v>
      </c>
    </row>
    <row r="55" spans="1:19" ht="60" x14ac:dyDescent="0.25">
      <c r="A55" s="17">
        <v>2908</v>
      </c>
      <c r="B55" s="9" t="s">
        <v>2908</v>
      </c>
      <c r="C55" s="3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17">
        <v>52.8</v>
      </c>
      <c r="Q55" s="20" t="s">
        <v>8315</v>
      </c>
      <c r="R55" s="17" t="s">
        <v>8316</v>
      </c>
      <c r="S55" s="21">
        <v>42499.731701388882</v>
      </c>
    </row>
    <row r="56" spans="1:19" ht="75" x14ac:dyDescent="0.25">
      <c r="A56" s="17">
        <v>2909</v>
      </c>
      <c r="B56" s="9" t="s">
        <v>2909</v>
      </c>
      <c r="C56" s="3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17">
        <v>20</v>
      </c>
      <c r="Q56" s="20" t="s">
        <v>8315</v>
      </c>
      <c r="R56" s="17" t="s">
        <v>8316</v>
      </c>
      <c r="S56" s="21">
        <v>41929.266215277778</v>
      </c>
    </row>
    <row r="57" spans="1:19" ht="60" x14ac:dyDescent="0.25">
      <c r="A57" s="17">
        <v>2911</v>
      </c>
      <c r="B57" s="9" t="s">
        <v>2911</v>
      </c>
      <c r="C57" s="3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17">
        <v>46.93</v>
      </c>
      <c r="Q57" s="20" t="s">
        <v>8315</v>
      </c>
      <c r="R57" s="17" t="s">
        <v>8316</v>
      </c>
      <c r="S57" s="21">
        <v>42142.768819444449</v>
      </c>
    </row>
    <row r="58" spans="1:19" ht="60" x14ac:dyDescent="0.25">
      <c r="A58" s="17">
        <v>2912</v>
      </c>
      <c r="B58" s="9" t="s">
        <v>2912</v>
      </c>
      <c r="C58" s="3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17">
        <v>78.08</v>
      </c>
      <c r="Q58" s="20" t="s">
        <v>8315</v>
      </c>
      <c r="R58" s="17" t="s">
        <v>8316</v>
      </c>
      <c r="S58" s="21">
        <v>42354.131643518514</v>
      </c>
    </row>
    <row r="59" spans="1:19" ht="60" x14ac:dyDescent="0.25">
      <c r="A59" s="17">
        <v>2913</v>
      </c>
      <c r="B59" s="9" t="s">
        <v>2913</v>
      </c>
      <c r="C59" s="3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17">
        <v>1</v>
      </c>
      <c r="Q59" s="20" t="s">
        <v>8315</v>
      </c>
      <c r="R59" s="17" t="s">
        <v>8316</v>
      </c>
      <c r="S59" s="21">
        <v>41828.922905092593</v>
      </c>
    </row>
    <row r="60" spans="1:19" ht="60" x14ac:dyDescent="0.25">
      <c r="A60" s="17">
        <v>2917</v>
      </c>
      <c r="B60" s="9" t="s">
        <v>2917</v>
      </c>
      <c r="C60" s="3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17">
        <v>48.56</v>
      </c>
      <c r="Q60" s="20" t="s">
        <v>8315</v>
      </c>
      <c r="R60" s="17" t="s">
        <v>8316</v>
      </c>
      <c r="S60" s="21">
        <v>42245.234340277777</v>
      </c>
    </row>
    <row r="61" spans="1:19" ht="60" x14ac:dyDescent="0.25">
      <c r="A61" s="17">
        <v>2918</v>
      </c>
      <c r="B61" s="9" t="s">
        <v>2918</v>
      </c>
      <c r="C61" s="3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17">
        <v>68.099999999999994</v>
      </c>
      <c r="Q61" s="20" t="s">
        <v>8315</v>
      </c>
      <c r="R61" s="17" t="s">
        <v>8316</v>
      </c>
      <c r="S61" s="21">
        <v>42278.629710648151</v>
      </c>
    </row>
    <row r="62" spans="1:19" ht="60" x14ac:dyDescent="0.25">
      <c r="A62" s="17">
        <v>2919</v>
      </c>
      <c r="B62" s="9" t="s">
        <v>2919</v>
      </c>
      <c r="C62" s="3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17">
        <v>8.5</v>
      </c>
      <c r="Q62" s="20" t="s">
        <v>8315</v>
      </c>
      <c r="R62" s="17" t="s">
        <v>8316</v>
      </c>
      <c r="S62" s="21">
        <v>41826.61954861111</v>
      </c>
    </row>
    <row r="63" spans="1:19" ht="45" x14ac:dyDescent="0.25">
      <c r="A63" s="17">
        <v>3728</v>
      </c>
      <c r="B63" s="9" t="s">
        <v>3725</v>
      </c>
      <c r="C63" s="3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17">
        <v>60.06</v>
      </c>
      <c r="Q63" s="20" t="s">
        <v>8315</v>
      </c>
      <c r="R63" s="17" t="s">
        <v>8316</v>
      </c>
      <c r="S63" s="21">
        <v>42205.171018518522</v>
      </c>
    </row>
    <row r="64" spans="1:19" ht="60" x14ac:dyDescent="0.25">
      <c r="A64" s="17">
        <v>3729</v>
      </c>
      <c r="B64" s="9" t="s">
        <v>3726</v>
      </c>
      <c r="C64" s="3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17">
        <v>72.400000000000006</v>
      </c>
      <c r="Q64" s="20" t="s">
        <v>8315</v>
      </c>
      <c r="R64" s="17" t="s">
        <v>8316</v>
      </c>
      <c r="S64" s="21">
        <v>42041.205000000002</v>
      </c>
    </row>
    <row r="65" spans="1:19" ht="60" x14ac:dyDescent="0.25">
      <c r="A65" s="17">
        <v>3730</v>
      </c>
      <c r="B65" s="9" t="s">
        <v>3727</v>
      </c>
      <c r="C65" s="3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17">
        <v>100</v>
      </c>
      <c r="Q65" s="20" t="s">
        <v>8315</v>
      </c>
      <c r="R65" s="17" t="s">
        <v>8316</v>
      </c>
      <c r="S65" s="21">
        <v>42203.677766203706</v>
      </c>
    </row>
    <row r="66" spans="1:19" ht="60" x14ac:dyDescent="0.25">
      <c r="A66" s="17">
        <v>3731</v>
      </c>
      <c r="B66" s="9" t="s">
        <v>3728</v>
      </c>
      <c r="C66" s="3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17">
        <v>51.67</v>
      </c>
      <c r="Q66" s="20" t="s">
        <v>8315</v>
      </c>
      <c r="R66" s="17" t="s">
        <v>8316</v>
      </c>
      <c r="S66" s="21">
        <v>41983.752847222218</v>
      </c>
    </row>
    <row r="67" spans="1:19" ht="45" x14ac:dyDescent="0.25">
      <c r="A67" s="17">
        <v>3733</v>
      </c>
      <c r="B67" s="9" t="s">
        <v>3730</v>
      </c>
      <c r="C67" s="3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17">
        <v>0</v>
      </c>
      <c r="Q67" s="20" t="s">
        <v>8315</v>
      </c>
      <c r="R67" s="17" t="s">
        <v>8316</v>
      </c>
      <c r="S67" s="21">
        <v>42103.024398148147</v>
      </c>
    </row>
    <row r="68" spans="1:19" ht="75" x14ac:dyDescent="0.25">
      <c r="A68" s="17">
        <v>3734</v>
      </c>
      <c r="B68" s="9" t="s">
        <v>3731</v>
      </c>
      <c r="C68" s="3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17">
        <v>61</v>
      </c>
      <c r="Q68" s="20" t="s">
        <v>8315</v>
      </c>
      <c r="R68" s="17" t="s">
        <v>8316</v>
      </c>
      <c r="S68" s="21">
        <v>42089.901574074072</v>
      </c>
    </row>
    <row r="69" spans="1:19" ht="45" x14ac:dyDescent="0.25">
      <c r="A69" s="17">
        <v>3737</v>
      </c>
      <c r="B69" s="9" t="s">
        <v>3734</v>
      </c>
      <c r="C69" s="3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17">
        <v>37.5</v>
      </c>
      <c r="Q69" s="20" t="s">
        <v>8315</v>
      </c>
      <c r="R69" s="17" t="s">
        <v>8316</v>
      </c>
      <c r="S69" s="21">
        <v>42297.691006944442</v>
      </c>
    </row>
    <row r="70" spans="1:19" ht="75" x14ac:dyDescent="0.25">
      <c r="A70" s="17">
        <v>3740</v>
      </c>
      <c r="B70" s="9" t="s">
        <v>3737</v>
      </c>
      <c r="C70" s="3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17">
        <v>25.57</v>
      </c>
      <c r="Q70" s="20" t="s">
        <v>8315</v>
      </c>
      <c r="R70" s="17" t="s">
        <v>8316</v>
      </c>
      <c r="S70" s="21">
        <v>41833.089756944442</v>
      </c>
    </row>
    <row r="71" spans="1:19" ht="60" x14ac:dyDescent="0.25">
      <c r="A71" s="17">
        <v>3741</v>
      </c>
      <c r="B71" s="9" t="s">
        <v>3738</v>
      </c>
      <c r="C71" s="3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17">
        <v>0</v>
      </c>
      <c r="Q71" s="20" t="s">
        <v>8315</v>
      </c>
      <c r="R71" s="17" t="s">
        <v>8316</v>
      </c>
      <c r="S71" s="21">
        <v>42325.920717592591</v>
      </c>
    </row>
    <row r="72" spans="1:19" ht="75" x14ac:dyDescent="0.25">
      <c r="A72" s="17">
        <v>3742</v>
      </c>
      <c r="B72" s="9" t="s">
        <v>3739</v>
      </c>
      <c r="C72" s="3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17">
        <v>25</v>
      </c>
      <c r="Q72" s="20" t="s">
        <v>8315</v>
      </c>
      <c r="R72" s="17" t="s">
        <v>8316</v>
      </c>
      <c r="S72" s="21">
        <v>41858.214629629627</v>
      </c>
    </row>
    <row r="73" spans="1:19" ht="45" x14ac:dyDescent="0.25">
      <c r="A73" s="17">
        <v>3743</v>
      </c>
      <c r="B73" s="9" t="s">
        <v>3740</v>
      </c>
      <c r="C73" s="3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17">
        <v>0</v>
      </c>
      <c r="Q73" s="20" t="s">
        <v>8315</v>
      </c>
      <c r="R73" s="17" t="s">
        <v>8316</v>
      </c>
      <c r="S73" s="21">
        <v>41793.710231481484</v>
      </c>
    </row>
    <row r="74" spans="1:19" ht="60" x14ac:dyDescent="0.25">
      <c r="A74" s="17">
        <v>3744</v>
      </c>
      <c r="B74" s="9" t="s">
        <v>3741</v>
      </c>
      <c r="C74" s="3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17">
        <v>0</v>
      </c>
      <c r="Q74" s="20" t="s">
        <v>8315</v>
      </c>
      <c r="R74" s="17" t="s">
        <v>8316</v>
      </c>
      <c r="S74" s="21">
        <v>41793.814259259263</v>
      </c>
    </row>
    <row r="75" spans="1:19" ht="45" x14ac:dyDescent="0.25">
      <c r="A75" s="17">
        <v>3745</v>
      </c>
      <c r="B75" s="9" t="s">
        <v>3742</v>
      </c>
      <c r="C75" s="3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17">
        <v>10</v>
      </c>
      <c r="Q75" s="20" t="s">
        <v>8315</v>
      </c>
      <c r="R75" s="17" t="s">
        <v>8316</v>
      </c>
      <c r="S75" s="21">
        <v>41831.697939814818</v>
      </c>
    </row>
    <row r="76" spans="1:19" ht="30" x14ac:dyDescent="0.25">
      <c r="A76" s="17">
        <v>3746</v>
      </c>
      <c r="B76" s="9" t="s">
        <v>3743</v>
      </c>
      <c r="C76" s="3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17">
        <v>202</v>
      </c>
      <c r="Q76" s="20" t="s">
        <v>8315</v>
      </c>
      <c r="R76" s="17" t="s">
        <v>8316</v>
      </c>
      <c r="S76" s="21">
        <v>42621.389340277776</v>
      </c>
    </row>
    <row r="77" spans="1:19" ht="75" x14ac:dyDescent="0.25">
      <c r="A77" s="17">
        <v>3841</v>
      </c>
      <c r="B77" s="9" t="s">
        <v>3838</v>
      </c>
      <c r="C77" s="3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17">
        <v>25.65</v>
      </c>
      <c r="Q77" s="20" t="s">
        <v>8315</v>
      </c>
      <c r="R77" s="17" t="s">
        <v>8316</v>
      </c>
      <c r="S77" s="21">
        <v>41780.785729166666</v>
      </c>
    </row>
    <row r="78" spans="1:19" ht="60" x14ac:dyDescent="0.25">
      <c r="A78" s="17">
        <v>3843</v>
      </c>
      <c r="B78" s="9" t="s">
        <v>3840</v>
      </c>
      <c r="C78" s="3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17">
        <v>56.05</v>
      </c>
      <c r="Q78" s="20" t="s">
        <v>8315</v>
      </c>
      <c r="R78" s="17" t="s">
        <v>8316</v>
      </c>
      <c r="S78" s="21">
        <v>41766.072500000002</v>
      </c>
    </row>
    <row r="79" spans="1:19" ht="75" x14ac:dyDescent="0.25">
      <c r="A79" s="17">
        <v>3844</v>
      </c>
      <c r="B79" s="9" t="s">
        <v>3841</v>
      </c>
      <c r="C79" s="3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17">
        <v>81.319999999999993</v>
      </c>
      <c r="Q79" s="20" t="s">
        <v>8315</v>
      </c>
      <c r="R79" s="17" t="s">
        <v>8316</v>
      </c>
      <c r="S79" s="21">
        <v>41766.617291666669</v>
      </c>
    </row>
    <row r="80" spans="1:19" ht="90" x14ac:dyDescent="0.25">
      <c r="A80" s="17">
        <v>3845</v>
      </c>
      <c r="B80" s="9" t="s">
        <v>3842</v>
      </c>
      <c r="C80" s="3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17">
        <v>70.17</v>
      </c>
      <c r="Q80" s="20" t="s">
        <v>8315</v>
      </c>
      <c r="R80" s="17" t="s">
        <v>8316</v>
      </c>
      <c r="S80" s="21">
        <v>42248.627013888887</v>
      </c>
    </row>
    <row r="81" spans="1:19" ht="60" x14ac:dyDescent="0.25">
      <c r="A81" s="17">
        <v>3846</v>
      </c>
      <c r="B81" s="9" t="s">
        <v>3843</v>
      </c>
      <c r="C81" s="3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17">
        <v>23.63</v>
      </c>
      <c r="Q81" s="20" t="s">
        <v>8315</v>
      </c>
      <c r="R81" s="17" t="s">
        <v>8316</v>
      </c>
      <c r="S81" s="21">
        <v>41885.221550925926</v>
      </c>
    </row>
    <row r="82" spans="1:19" ht="60" x14ac:dyDescent="0.25">
      <c r="A82" s="17">
        <v>3847</v>
      </c>
      <c r="B82" s="9" t="s">
        <v>3844</v>
      </c>
      <c r="C82" s="3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17">
        <v>188.56</v>
      </c>
      <c r="Q82" s="20" t="s">
        <v>8315</v>
      </c>
      <c r="R82" s="17" t="s">
        <v>8316</v>
      </c>
      <c r="S82" s="21">
        <v>42159.224432870367</v>
      </c>
    </row>
    <row r="83" spans="1:19" ht="75" x14ac:dyDescent="0.25">
      <c r="A83" s="17">
        <v>3848</v>
      </c>
      <c r="B83" s="9" t="s">
        <v>3845</v>
      </c>
      <c r="C83" s="3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17">
        <v>49.51</v>
      </c>
      <c r="Q83" s="20" t="s">
        <v>8315</v>
      </c>
      <c r="R83" s="17" t="s">
        <v>8316</v>
      </c>
      <c r="S83" s="21">
        <v>42265.817002314812</v>
      </c>
    </row>
    <row r="84" spans="1:19" ht="45" x14ac:dyDescent="0.25">
      <c r="A84" s="17">
        <v>3850</v>
      </c>
      <c r="B84" s="9" t="s">
        <v>3847</v>
      </c>
      <c r="C84" s="3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17">
        <v>9.5</v>
      </c>
      <c r="Q84" s="20" t="s">
        <v>8315</v>
      </c>
      <c r="R84" s="17" t="s">
        <v>8316</v>
      </c>
      <c r="S84" s="21">
        <v>41975.124340277776</v>
      </c>
    </row>
    <row r="85" spans="1:19" ht="60" x14ac:dyDescent="0.25">
      <c r="A85" s="17">
        <v>3852</v>
      </c>
      <c r="B85" s="9" t="s">
        <v>3849</v>
      </c>
      <c r="C85" s="3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17">
        <v>10</v>
      </c>
      <c r="Q85" s="20" t="s">
        <v>8315</v>
      </c>
      <c r="R85" s="17" t="s">
        <v>8316</v>
      </c>
      <c r="S85" s="21">
        <v>42065.190694444449</v>
      </c>
    </row>
    <row r="86" spans="1:19" ht="45" x14ac:dyDescent="0.25">
      <c r="A86" s="17">
        <v>3853</v>
      </c>
      <c r="B86" s="9" t="s">
        <v>3850</v>
      </c>
      <c r="C86" s="3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17">
        <v>13</v>
      </c>
      <c r="Q86" s="20" t="s">
        <v>8315</v>
      </c>
      <c r="R86" s="17" t="s">
        <v>8316</v>
      </c>
      <c r="S86" s="21">
        <v>41848.84002314815</v>
      </c>
    </row>
    <row r="87" spans="1:19" ht="45" x14ac:dyDescent="0.25">
      <c r="A87" s="17">
        <v>3854</v>
      </c>
      <c r="B87" s="9" t="s">
        <v>3851</v>
      </c>
      <c r="C87" s="3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17">
        <v>89.4</v>
      </c>
      <c r="Q87" s="20" t="s">
        <v>8315</v>
      </c>
      <c r="R87" s="17" t="s">
        <v>8316</v>
      </c>
      <c r="S87" s="21">
        <v>42103.884930555556</v>
      </c>
    </row>
    <row r="88" spans="1:19" ht="75" x14ac:dyDescent="0.25">
      <c r="A88" s="17">
        <v>3855</v>
      </c>
      <c r="B88" s="9" t="s">
        <v>3852</v>
      </c>
      <c r="C88" s="3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17">
        <v>25</v>
      </c>
      <c r="Q88" s="20" t="s">
        <v>8315</v>
      </c>
      <c r="R88" s="17" t="s">
        <v>8316</v>
      </c>
      <c r="S88" s="21">
        <v>42059.970729166671</v>
      </c>
    </row>
    <row r="89" spans="1:19" ht="75" x14ac:dyDescent="0.25">
      <c r="A89" s="17">
        <v>3856</v>
      </c>
      <c r="B89" s="9" t="s">
        <v>3853</v>
      </c>
      <c r="C89" s="3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17">
        <v>1</v>
      </c>
      <c r="Q89" s="20" t="s">
        <v>8315</v>
      </c>
      <c r="R89" s="17" t="s">
        <v>8316</v>
      </c>
      <c r="S89" s="21">
        <v>42041.743090277778</v>
      </c>
    </row>
    <row r="90" spans="1:19" ht="75" x14ac:dyDescent="0.25">
      <c r="A90" s="17">
        <v>3857</v>
      </c>
      <c r="B90" s="9" t="s">
        <v>3854</v>
      </c>
      <c r="C90" s="3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17">
        <v>65</v>
      </c>
      <c r="Q90" s="20" t="s">
        <v>8315</v>
      </c>
      <c r="R90" s="17" t="s">
        <v>8316</v>
      </c>
      <c r="S90" s="21">
        <v>41829.73715277778</v>
      </c>
    </row>
    <row r="91" spans="1:19" ht="60" x14ac:dyDescent="0.25">
      <c r="A91" s="17">
        <v>3859</v>
      </c>
      <c r="B91" s="9" t="s">
        <v>3856</v>
      </c>
      <c r="C91" s="3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17">
        <v>1</v>
      </c>
      <c r="Q91" s="20" t="s">
        <v>8315</v>
      </c>
      <c r="R91" s="17" t="s">
        <v>8316</v>
      </c>
      <c r="S91" s="21">
        <v>41789.893599537041</v>
      </c>
    </row>
    <row r="92" spans="1:19" ht="60" x14ac:dyDescent="0.25">
      <c r="A92" s="17">
        <v>3860</v>
      </c>
      <c r="B92" s="9" t="s">
        <v>3857</v>
      </c>
      <c r="C92" s="3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17">
        <v>81.540000000000006</v>
      </c>
      <c r="Q92" s="20" t="s">
        <v>8315</v>
      </c>
      <c r="R92" s="17" t="s">
        <v>8316</v>
      </c>
      <c r="S92" s="21">
        <v>41833.660995370366</v>
      </c>
    </row>
    <row r="93" spans="1:19" ht="30" x14ac:dyDescent="0.25">
      <c r="A93" s="17">
        <v>3861</v>
      </c>
      <c r="B93" s="9" t="s">
        <v>3858</v>
      </c>
      <c r="C93" s="3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17">
        <v>100</v>
      </c>
      <c r="Q93" s="20" t="s">
        <v>8315</v>
      </c>
      <c r="R93" s="17" t="s">
        <v>8316</v>
      </c>
      <c r="S93" s="21">
        <v>41914.590011574073</v>
      </c>
    </row>
    <row r="94" spans="1:19" ht="45" x14ac:dyDescent="0.25">
      <c r="A94" s="17">
        <v>3862</v>
      </c>
      <c r="B94" s="9" t="s">
        <v>3859</v>
      </c>
      <c r="C94" s="3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17">
        <v>1</v>
      </c>
      <c r="Q94" s="20" t="s">
        <v>8315</v>
      </c>
      <c r="R94" s="17" t="s">
        <v>8316</v>
      </c>
      <c r="S94" s="21">
        <v>42611.261064814811</v>
      </c>
    </row>
    <row r="95" spans="1:19" ht="75" x14ac:dyDescent="0.25">
      <c r="A95" s="17">
        <v>3863</v>
      </c>
      <c r="B95" s="9" t="s">
        <v>3860</v>
      </c>
      <c r="C95" s="3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17">
        <v>0</v>
      </c>
      <c r="Q95" s="20" t="s">
        <v>8315</v>
      </c>
      <c r="R95" s="17" t="s">
        <v>8316</v>
      </c>
      <c r="S95" s="21">
        <v>42253.633159722223</v>
      </c>
    </row>
    <row r="96" spans="1:19" ht="75" x14ac:dyDescent="0.25">
      <c r="A96" s="17">
        <v>3864</v>
      </c>
      <c r="B96" s="9" t="s">
        <v>3861</v>
      </c>
      <c r="C96" s="3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17">
        <v>20</v>
      </c>
      <c r="Q96" s="20" t="s">
        <v>8315</v>
      </c>
      <c r="R96" s="17" t="s">
        <v>8316</v>
      </c>
      <c r="S96" s="21">
        <v>42295.891828703709</v>
      </c>
    </row>
    <row r="97" spans="1:19" ht="45" x14ac:dyDescent="0.25">
      <c r="A97" s="17">
        <v>3866</v>
      </c>
      <c r="B97" s="9" t="s">
        <v>3863</v>
      </c>
      <c r="C97" s="3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17">
        <v>5.5</v>
      </c>
      <c r="Q97" s="20" t="s">
        <v>8315</v>
      </c>
      <c r="R97" s="17" t="s">
        <v>8316</v>
      </c>
      <c r="S97" s="21">
        <v>42402.947002314817</v>
      </c>
    </row>
    <row r="98" spans="1:19" ht="60" x14ac:dyDescent="0.25">
      <c r="A98" s="17">
        <v>3867</v>
      </c>
      <c r="B98" s="9" t="s">
        <v>3864</v>
      </c>
      <c r="C98" s="3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17">
        <v>50.2</v>
      </c>
      <c r="Q98" s="20" t="s">
        <v>8315</v>
      </c>
      <c r="R98" s="17" t="s">
        <v>8316</v>
      </c>
      <c r="S98" s="21">
        <v>42509.814108796301</v>
      </c>
    </row>
    <row r="99" spans="1:19" ht="60" x14ac:dyDescent="0.25">
      <c r="A99" s="17">
        <v>3889</v>
      </c>
      <c r="B99" s="9" t="s">
        <v>3886</v>
      </c>
      <c r="C99" s="3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17">
        <v>13.11</v>
      </c>
      <c r="Q99" s="20" t="s">
        <v>8315</v>
      </c>
      <c r="R99" s="17" t="s">
        <v>8316</v>
      </c>
      <c r="S99" s="21">
        <v>41977.004976851851</v>
      </c>
    </row>
    <row r="100" spans="1:19" ht="75" x14ac:dyDescent="0.25">
      <c r="A100" s="17">
        <v>3890</v>
      </c>
      <c r="B100" s="9" t="s">
        <v>3887</v>
      </c>
      <c r="C100" s="3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17">
        <v>315.5</v>
      </c>
      <c r="Q100" s="20" t="s">
        <v>8315</v>
      </c>
      <c r="R100" s="17" t="s">
        <v>8316</v>
      </c>
      <c r="S100" s="21">
        <v>42171.758611111116</v>
      </c>
    </row>
    <row r="101" spans="1:19" ht="45" x14ac:dyDescent="0.25">
      <c r="A101" s="17">
        <v>3891</v>
      </c>
      <c r="B101" s="9" t="s">
        <v>3888</v>
      </c>
      <c r="C101" s="3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17">
        <v>37.14</v>
      </c>
      <c r="Q101" s="20" t="s">
        <v>8315</v>
      </c>
      <c r="R101" s="17" t="s">
        <v>8316</v>
      </c>
      <c r="S101" s="21">
        <v>42056.1324537037</v>
      </c>
    </row>
    <row r="102" spans="1:19" ht="75" x14ac:dyDescent="0.25">
      <c r="A102" s="17">
        <v>3892</v>
      </c>
      <c r="B102" s="9" t="s">
        <v>3889</v>
      </c>
      <c r="C102" s="3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17">
        <v>0</v>
      </c>
      <c r="Q102" s="20" t="s">
        <v>8315</v>
      </c>
      <c r="R102" s="17" t="s">
        <v>8316</v>
      </c>
      <c r="S102" s="21">
        <v>41867.652280092596</v>
      </c>
    </row>
    <row r="103" spans="1:19" ht="75" x14ac:dyDescent="0.25">
      <c r="A103" s="17">
        <v>3893</v>
      </c>
      <c r="B103" s="9" t="s">
        <v>3890</v>
      </c>
      <c r="C103" s="3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17">
        <v>128.27000000000001</v>
      </c>
      <c r="Q103" s="20" t="s">
        <v>8315</v>
      </c>
      <c r="R103" s="17" t="s">
        <v>8316</v>
      </c>
      <c r="S103" s="21">
        <v>41779.657870370371</v>
      </c>
    </row>
    <row r="104" spans="1:19" ht="75" x14ac:dyDescent="0.25">
      <c r="A104" s="17">
        <v>3894</v>
      </c>
      <c r="B104" s="9" t="s">
        <v>3891</v>
      </c>
      <c r="C104" s="3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17">
        <v>47.27</v>
      </c>
      <c r="Q104" s="20" t="s">
        <v>8315</v>
      </c>
      <c r="R104" s="17" t="s">
        <v>8316</v>
      </c>
      <c r="S104" s="21">
        <v>42679.958472222221</v>
      </c>
    </row>
    <row r="105" spans="1:19" ht="60" x14ac:dyDescent="0.25">
      <c r="A105" s="17">
        <v>3895</v>
      </c>
      <c r="B105" s="9" t="s">
        <v>3892</v>
      </c>
      <c r="C105" s="3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17">
        <v>50</v>
      </c>
      <c r="Q105" s="20" t="s">
        <v>8315</v>
      </c>
      <c r="R105" s="17" t="s">
        <v>8316</v>
      </c>
      <c r="S105" s="21">
        <v>42032.250208333338</v>
      </c>
    </row>
    <row r="106" spans="1:19" ht="60" x14ac:dyDescent="0.25">
      <c r="A106" s="17">
        <v>3896</v>
      </c>
      <c r="B106" s="9" t="s">
        <v>3893</v>
      </c>
      <c r="C106" s="3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17">
        <v>42.5</v>
      </c>
      <c r="Q106" s="20" t="s">
        <v>8315</v>
      </c>
      <c r="R106" s="17" t="s">
        <v>8316</v>
      </c>
      <c r="S106" s="21">
        <v>41793.191875000004</v>
      </c>
    </row>
    <row r="107" spans="1:19" ht="60" x14ac:dyDescent="0.25">
      <c r="A107" s="17">
        <v>3899</v>
      </c>
      <c r="B107" s="9" t="s">
        <v>3896</v>
      </c>
      <c r="C107" s="3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17">
        <v>62.5</v>
      </c>
      <c r="Q107" s="20" t="s">
        <v>8315</v>
      </c>
      <c r="R107" s="17" t="s">
        <v>8316</v>
      </c>
      <c r="S107" s="21">
        <v>41843.775011574071</v>
      </c>
    </row>
    <row r="108" spans="1:19" ht="45" x14ac:dyDescent="0.25">
      <c r="A108" s="17">
        <v>3900</v>
      </c>
      <c r="B108" s="9" t="s">
        <v>3897</v>
      </c>
      <c r="C108" s="3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17">
        <v>27</v>
      </c>
      <c r="Q108" s="20" t="s">
        <v>8315</v>
      </c>
      <c r="R108" s="17" t="s">
        <v>8316</v>
      </c>
      <c r="S108" s="21">
        <v>42136.092488425929</v>
      </c>
    </row>
    <row r="109" spans="1:19" ht="60" x14ac:dyDescent="0.25">
      <c r="A109" s="17">
        <v>3901</v>
      </c>
      <c r="B109" s="9" t="s">
        <v>3898</v>
      </c>
      <c r="C109" s="3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17">
        <v>25</v>
      </c>
      <c r="Q109" s="20" t="s">
        <v>8315</v>
      </c>
      <c r="R109" s="17" t="s">
        <v>8316</v>
      </c>
      <c r="S109" s="21">
        <v>42317.826377314821</v>
      </c>
    </row>
    <row r="110" spans="1:19" ht="75" x14ac:dyDescent="0.25">
      <c r="A110" s="17">
        <v>3903</v>
      </c>
      <c r="B110" s="9" t="s">
        <v>3900</v>
      </c>
      <c r="C110" s="3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17">
        <v>0</v>
      </c>
      <c r="Q110" s="20" t="s">
        <v>8315</v>
      </c>
      <c r="R110" s="17" t="s">
        <v>8316</v>
      </c>
      <c r="S110" s="21">
        <v>42186.01116898148</v>
      </c>
    </row>
    <row r="111" spans="1:19" ht="30" x14ac:dyDescent="0.25">
      <c r="A111" s="17">
        <v>3904</v>
      </c>
      <c r="B111" s="9" t="s">
        <v>3901</v>
      </c>
      <c r="C111" s="3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17">
        <v>1.5</v>
      </c>
      <c r="Q111" s="20" t="s">
        <v>8315</v>
      </c>
      <c r="R111" s="17" t="s">
        <v>8316</v>
      </c>
      <c r="S111" s="21">
        <v>42095.229166666672</v>
      </c>
    </row>
    <row r="112" spans="1:19" ht="45" x14ac:dyDescent="0.25">
      <c r="A112" s="17">
        <v>3907</v>
      </c>
      <c r="B112" s="9" t="s">
        <v>3904</v>
      </c>
      <c r="C112" s="3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17">
        <v>38.25</v>
      </c>
      <c r="Q112" s="20" t="s">
        <v>8315</v>
      </c>
      <c r="R112" s="17" t="s">
        <v>8316</v>
      </c>
      <c r="S112" s="21">
        <v>41906.819513888891</v>
      </c>
    </row>
    <row r="113" spans="1:19" ht="60" x14ac:dyDescent="0.25">
      <c r="A113" s="17">
        <v>3908</v>
      </c>
      <c r="B113" s="9" t="s">
        <v>3905</v>
      </c>
      <c r="C113" s="3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17">
        <v>16.25</v>
      </c>
      <c r="Q113" s="20" t="s">
        <v>8315</v>
      </c>
      <c r="R113" s="17" t="s">
        <v>8316</v>
      </c>
      <c r="S113" s="21">
        <v>41834.135370370372</v>
      </c>
    </row>
    <row r="114" spans="1:19" ht="60" x14ac:dyDescent="0.25">
      <c r="A114" s="17">
        <v>3909</v>
      </c>
      <c r="B114" s="9" t="s">
        <v>3906</v>
      </c>
      <c r="C114" s="3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17">
        <v>33.75</v>
      </c>
      <c r="Q114" s="20" t="s">
        <v>8315</v>
      </c>
      <c r="R114" s="17" t="s">
        <v>8316</v>
      </c>
      <c r="S114" s="21">
        <v>41863.359282407408</v>
      </c>
    </row>
    <row r="115" spans="1:19" ht="60" x14ac:dyDescent="0.25">
      <c r="A115" s="17">
        <v>3910</v>
      </c>
      <c r="B115" s="9" t="s">
        <v>3907</v>
      </c>
      <c r="C115" s="3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17">
        <v>61.67</v>
      </c>
      <c r="Q115" s="20" t="s">
        <v>8315</v>
      </c>
      <c r="R115" s="17" t="s">
        <v>8316</v>
      </c>
      <c r="S115" s="21">
        <v>42224.756909722222</v>
      </c>
    </row>
    <row r="116" spans="1:19" ht="60" x14ac:dyDescent="0.25">
      <c r="A116" s="17">
        <v>3911</v>
      </c>
      <c r="B116" s="9" t="s">
        <v>3908</v>
      </c>
      <c r="C116" s="3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17">
        <v>83.14</v>
      </c>
      <c r="Q116" s="20" t="s">
        <v>8315</v>
      </c>
      <c r="R116" s="17" t="s">
        <v>8316</v>
      </c>
      <c r="S116" s="21">
        <v>41939.8122337963</v>
      </c>
    </row>
    <row r="117" spans="1:19" ht="60" x14ac:dyDescent="0.25">
      <c r="A117" s="17">
        <v>3912</v>
      </c>
      <c r="B117" s="9" t="s">
        <v>3909</v>
      </c>
      <c r="C117" s="3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17">
        <v>1</v>
      </c>
      <c r="Q117" s="20" t="s">
        <v>8315</v>
      </c>
      <c r="R117" s="17" t="s">
        <v>8316</v>
      </c>
      <c r="S117" s="21">
        <v>42059.270023148143</v>
      </c>
    </row>
    <row r="118" spans="1:19" ht="60" x14ac:dyDescent="0.25">
      <c r="A118" s="17">
        <v>3913</v>
      </c>
      <c r="B118" s="9" t="s">
        <v>3910</v>
      </c>
      <c r="C118" s="3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17">
        <v>142.86000000000001</v>
      </c>
      <c r="Q118" s="20" t="s">
        <v>8315</v>
      </c>
      <c r="R118" s="17" t="s">
        <v>8316</v>
      </c>
      <c r="S118" s="21">
        <v>42308.211215277777</v>
      </c>
    </row>
    <row r="119" spans="1:19" ht="75" x14ac:dyDescent="0.25">
      <c r="A119" s="17">
        <v>3922</v>
      </c>
      <c r="B119" s="9" t="s">
        <v>3919</v>
      </c>
      <c r="C119" s="3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17">
        <v>10.17</v>
      </c>
      <c r="Q119" s="20" t="s">
        <v>8315</v>
      </c>
      <c r="R119" s="17" t="s">
        <v>8316</v>
      </c>
      <c r="S119" s="21">
        <v>42020.768634259264</v>
      </c>
    </row>
    <row r="120" spans="1:19" ht="60" x14ac:dyDescent="0.25">
      <c r="A120" s="17">
        <v>3924</v>
      </c>
      <c r="B120" s="9" t="s">
        <v>3921</v>
      </c>
      <c r="C120" s="3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17">
        <v>57.25</v>
      </c>
      <c r="Q120" s="20" t="s">
        <v>8315</v>
      </c>
      <c r="R120" s="17" t="s">
        <v>8316</v>
      </c>
      <c r="S120" s="21">
        <v>41786.959745370368</v>
      </c>
    </row>
    <row r="121" spans="1:19" ht="75" x14ac:dyDescent="0.25">
      <c r="A121" s="17">
        <v>3925</v>
      </c>
      <c r="B121" s="9" t="s">
        <v>3922</v>
      </c>
      <c r="C121" s="3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17">
        <v>5</v>
      </c>
      <c r="Q121" s="20" t="s">
        <v>8315</v>
      </c>
      <c r="R121" s="17" t="s">
        <v>8316</v>
      </c>
      <c r="S121" s="21">
        <v>41820.870821759258</v>
      </c>
    </row>
    <row r="122" spans="1:19" ht="60" x14ac:dyDescent="0.25">
      <c r="A122" s="17">
        <v>3928</v>
      </c>
      <c r="B122" s="9" t="s">
        <v>3925</v>
      </c>
      <c r="C122" s="3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17">
        <v>93</v>
      </c>
      <c r="Q122" s="20" t="s">
        <v>8315</v>
      </c>
      <c r="R122" s="17" t="s">
        <v>8316</v>
      </c>
      <c r="S122" s="21">
        <v>42265.683182870373</v>
      </c>
    </row>
    <row r="123" spans="1:19" ht="60" x14ac:dyDescent="0.25">
      <c r="A123" s="17">
        <v>3929</v>
      </c>
      <c r="B123" s="9" t="s">
        <v>3926</v>
      </c>
      <c r="C123" s="3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17">
        <v>32.36</v>
      </c>
      <c r="Q123" s="20" t="s">
        <v>8315</v>
      </c>
      <c r="R123" s="17" t="s">
        <v>8316</v>
      </c>
      <c r="S123" s="21">
        <v>42601.827141203699</v>
      </c>
    </row>
    <row r="124" spans="1:19" ht="60" x14ac:dyDescent="0.25">
      <c r="A124" s="17">
        <v>3931</v>
      </c>
      <c r="B124" s="9" t="s">
        <v>3928</v>
      </c>
      <c r="C124" s="3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17">
        <v>0</v>
      </c>
      <c r="Q124" s="20" t="s">
        <v>8315</v>
      </c>
      <c r="R124" s="17" t="s">
        <v>8316</v>
      </c>
      <c r="S124" s="21">
        <v>42228.151701388888</v>
      </c>
    </row>
    <row r="125" spans="1:19" ht="60" x14ac:dyDescent="0.25">
      <c r="A125" s="17">
        <v>3932</v>
      </c>
      <c r="B125" s="9" t="s">
        <v>3929</v>
      </c>
      <c r="C125" s="3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17">
        <v>1</v>
      </c>
      <c r="Q125" s="20" t="s">
        <v>8315</v>
      </c>
      <c r="R125" s="17" t="s">
        <v>8316</v>
      </c>
      <c r="S125" s="21">
        <v>42415.168564814812</v>
      </c>
    </row>
    <row r="126" spans="1:19" ht="60" x14ac:dyDescent="0.25">
      <c r="A126" s="17">
        <v>3933</v>
      </c>
      <c r="B126" s="9" t="s">
        <v>3930</v>
      </c>
      <c r="C126" s="3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17">
        <v>91.83</v>
      </c>
      <c r="Q126" s="20" t="s">
        <v>8315</v>
      </c>
      <c r="R126" s="17" t="s">
        <v>8316</v>
      </c>
      <c r="S126" s="21">
        <v>42538.968310185184</v>
      </c>
    </row>
    <row r="127" spans="1:19" ht="60" x14ac:dyDescent="0.25">
      <c r="A127" s="17">
        <v>3934</v>
      </c>
      <c r="B127" s="9" t="s">
        <v>3931</v>
      </c>
      <c r="C127" s="3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17">
        <v>45.83</v>
      </c>
      <c r="Q127" s="20" t="s">
        <v>8315</v>
      </c>
      <c r="R127" s="17" t="s">
        <v>8316</v>
      </c>
      <c r="S127" s="21">
        <v>42233.671747685185</v>
      </c>
    </row>
    <row r="128" spans="1:19" ht="60" x14ac:dyDescent="0.25">
      <c r="A128" s="17">
        <v>3936</v>
      </c>
      <c r="B128" s="9" t="s">
        <v>3933</v>
      </c>
      <c r="C128" s="3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17">
        <v>0</v>
      </c>
      <c r="Q128" s="20" t="s">
        <v>8315</v>
      </c>
      <c r="R128" s="17" t="s">
        <v>8316</v>
      </c>
      <c r="S128" s="21">
        <v>42675.262962962966</v>
      </c>
    </row>
    <row r="129" spans="1:19" ht="60" x14ac:dyDescent="0.25">
      <c r="A129" s="17">
        <v>3937</v>
      </c>
      <c r="B129" s="9" t="s">
        <v>3934</v>
      </c>
      <c r="C129" s="3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17">
        <v>248.5</v>
      </c>
      <c r="Q129" s="20" t="s">
        <v>8315</v>
      </c>
      <c r="R129" s="17" t="s">
        <v>8316</v>
      </c>
      <c r="S129" s="21">
        <v>42534.631481481483</v>
      </c>
    </row>
    <row r="130" spans="1:19" ht="60" x14ac:dyDescent="0.25">
      <c r="A130" s="17">
        <v>3938</v>
      </c>
      <c r="B130" s="9" t="s">
        <v>3935</v>
      </c>
      <c r="C130" s="3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17">
        <v>79.400000000000006</v>
      </c>
      <c r="Q130" s="20" t="s">
        <v>8315</v>
      </c>
      <c r="R130" s="17" t="s">
        <v>8316</v>
      </c>
      <c r="S130" s="21">
        <v>42151.905717592599</v>
      </c>
    </row>
    <row r="131" spans="1:19" ht="60" x14ac:dyDescent="0.25">
      <c r="A131" s="17">
        <v>3940</v>
      </c>
      <c r="B131" s="9" t="s">
        <v>3937</v>
      </c>
      <c r="C131" s="3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17">
        <v>5.5</v>
      </c>
      <c r="Q131" s="20" t="s">
        <v>8315</v>
      </c>
      <c r="R131" s="17" t="s">
        <v>8316</v>
      </c>
      <c r="S131" s="21">
        <v>41961.492488425924</v>
      </c>
    </row>
    <row r="132" spans="1:19" ht="75" x14ac:dyDescent="0.25">
      <c r="A132" s="17">
        <v>3941</v>
      </c>
      <c r="B132" s="9" t="s">
        <v>3938</v>
      </c>
      <c r="C132" s="3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17">
        <v>25</v>
      </c>
      <c r="Q132" s="20" t="s">
        <v>8315</v>
      </c>
      <c r="R132" s="17" t="s">
        <v>8316</v>
      </c>
      <c r="S132" s="21">
        <v>41940.587233796294</v>
      </c>
    </row>
    <row r="133" spans="1:19" ht="60" x14ac:dyDescent="0.25">
      <c r="A133" s="17">
        <v>3942</v>
      </c>
      <c r="B133" s="9" t="s">
        <v>3939</v>
      </c>
      <c r="C133" s="3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17">
        <v>0</v>
      </c>
      <c r="Q133" s="20" t="s">
        <v>8315</v>
      </c>
      <c r="R133" s="17" t="s">
        <v>8316</v>
      </c>
      <c r="S133" s="21">
        <v>42111.904097222221</v>
      </c>
    </row>
    <row r="134" spans="1:19" ht="60" x14ac:dyDescent="0.25">
      <c r="A134" s="17">
        <v>3943</v>
      </c>
      <c r="B134" s="9" t="s">
        <v>3940</v>
      </c>
      <c r="C134" s="3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17">
        <v>137.08000000000001</v>
      </c>
      <c r="Q134" s="20" t="s">
        <v>8315</v>
      </c>
      <c r="R134" s="17" t="s">
        <v>8316</v>
      </c>
      <c r="S134" s="21">
        <v>42279.778564814813</v>
      </c>
    </row>
    <row r="135" spans="1:19" ht="60" x14ac:dyDescent="0.25">
      <c r="A135" s="17">
        <v>3944</v>
      </c>
      <c r="B135" s="9" t="s">
        <v>3941</v>
      </c>
      <c r="C135" s="3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17">
        <v>0</v>
      </c>
      <c r="Q135" s="20" t="s">
        <v>8315</v>
      </c>
      <c r="R135" s="17" t="s">
        <v>8316</v>
      </c>
      <c r="S135" s="21">
        <v>42213.662905092591</v>
      </c>
    </row>
    <row r="136" spans="1:19" ht="75" x14ac:dyDescent="0.25">
      <c r="A136" s="17">
        <v>3945</v>
      </c>
      <c r="B136" s="9" t="s">
        <v>3942</v>
      </c>
      <c r="C136" s="3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17">
        <v>5</v>
      </c>
      <c r="Q136" s="20" t="s">
        <v>8315</v>
      </c>
      <c r="R136" s="17" t="s">
        <v>8316</v>
      </c>
      <c r="S136" s="21">
        <v>42109.801712962959</v>
      </c>
    </row>
    <row r="137" spans="1:19" ht="45" x14ac:dyDescent="0.25">
      <c r="A137" s="17">
        <v>3946</v>
      </c>
      <c r="B137" s="9" t="s">
        <v>3943</v>
      </c>
      <c r="C137" s="3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17">
        <v>39</v>
      </c>
      <c r="Q137" s="20" t="s">
        <v>8315</v>
      </c>
      <c r="R137" s="17" t="s">
        <v>8316</v>
      </c>
      <c r="S137" s="21">
        <v>42031.833587962959</v>
      </c>
    </row>
    <row r="138" spans="1:19" ht="60" x14ac:dyDescent="0.25">
      <c r="A138" s="17">
        <v>3947</v>
      </c>
      <c r="B138" s="9" t="s">
        <v>3944</v>
      </c>
      <c r="C138" s="3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17">
        <v>50.5</v>
      </c>
      <c r="Q138" s="20" t="s">
        <v>8315</v>
      </c>
      <c r="R138" s="17" t="s">
        <v>8316</v>
      </c>
      <c r="S138" s="21">
        <v>42615.142870370371</v>
      </c>
    </row>
    <row r="139" spans="1:19" ht="75" x14ac:dyDescent="0.25">
      <c r="A139" s="17">
        <v>3950</v>
      </c>
      <c r="B139" s="9" t="s">
        <v>3947</v>
      </c>
      <c r="C139" s="3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17">
        <v>25</v>
      </c>
      <c r="Q139" s="20" t="s">
        <v>8315</v>
      </c>
      <c r="R139" s="17" t="s">
        <v>8316</v>
      </c>
      <c r="S139" s="21">
        <v>42439.702314814815</v>
      </c>
    </row>
    <row r="140" spans="1:19" ht="60" x14ac:dyDescent="0.25">
      <c r="A140" s="17">
        <v>3952</v>
      </c>
      <c r="B140" s="9" t="s">
        <v>3949</v>
      </c>
      <c r="C140" s="3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17">
        <v>25</v>
      </c>
      <c r="Q140" s="20" t="s">
        <v>8315</v>
      </c>
      <c r="R140" s="17" t="s">
        <v>8316</v>
      </c>
      <c r="S140" s="21">
        <v>42243.790393518517</v>
      </c>
    </row>
    <row r="141" spans="1:19" ht="60" x14ac:dyDescent="0.25">
      <c r="A141" s="17">
        <v>3953</v>
      </c>
      <c r="B141" s="9" t="s">
        <v>3950</v>
      </c>
      <c r="C141" s="3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17">
        <v>0</v>
      </c>
      <c r="Q141" s="20" t="s">
        <v>8315</v>
      </c>
      <c r="R141" s="17" t="s">
        <v>8316</v>
      </c>
      <c r="S141" s="21">
        <v>42550.048449074078</v>
      </c>
    </row>
    <row r="142" spans="1:19" ht="60" x14ac:dyDescent="0.25">
      <c r="A142" s="17">
        <v>3955</v>
      </c>
      <c r="B142" s="9" t="s">
        <v>3952</v>
      </c>
      <c r="C142" s="3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17">
        <v>53.13</v>
      </c>
      <c r="Q142" s="20" t="s">
        <v>8315</v>
      </c>
      <c r="R142" s="17" t="s">
        <v>8316</v>
      </c>
      <c r="S142" s="21">
        <v>42306.848854166667</v>
      </c>
    </row>
    <row r="143" spans="1:19" ht="60" x14ac:dyDescent="0.25">
      <c r="A143" s="17">
        <v>3956</v>
      </c>
      <c r="B143" s="9" t="s">
        <v>3953</v>
      </c>
      <c r="C143" s="3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17">
        <v>0</v>
      </c>
      <c r="Q143" s="20" t="s">
        <v>8315</v>
      </c>
      <c r="R143" s="17" t="s">
        <v>8316</v>
      </c>
      <c r="S143" s="21">
        <v>42457.932025462964</v>
      </c>
    </row>
    <row r="144" spans="1:19" ht="45" x14ac:dyDescent="0.25">
      <c r="A144" s="17">
        <v>3957</v>
      </c>
      <c r="B144" s="9" t="s">
        <v>3954</v>
      </c>
      <c r="C144" s="3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17">
        <v>7</v>
      </c>
      <c r="Q144" s="20" t="s">
        <v>8315</v>
      </c>
      <c r="R144" s="17" t="s">
        <v>8316</v>
      </c>
      <c r="S144" s="21">
        <v>42513.976319444439</v>
      </c>
    </row>
    <row r="145" spans="1:19" ht="75" x14ac:dyDescent="0.25">
      <c r="A145" s="17">
        <v>3958</v>
      </c>
      <c r="B145" s="9" t="s">
        <v>3955</v>
      </c>
      <c r="C145" s="3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17">
        <v>40.06</v>
      </c>
      <c r="Q145" s="20" t="s">
        <v>8315</v>
      </c>
      <c r="R145" s="17" t="s">
        <v>8316</v>
      </c>
      <c r="S145" s="21">
        <v>41816.950370370374</v>
      </c>
    </row>
    <row r="146" spans="1:19" ht="75" x14ac:dyDescent="0.25">
      <c r="A146" s="17">
        <v>3959</v>
      </c>
      <c r="B146" s="9" t="s">
        <v>3956</v>
      </c>
      <c r="C146" s="3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17">
        <v>24.33</v>
      </c>
      <c r="Q146" s="20" t="s">
        <v>8315</v>
      </c>
      <c r="R146" s="17" t="s">
        <v>8316</v>
      </c>
      <c r="S146" s="21">
        <v>41880.788842592592</v>
      </c>
    </row>
    <row r="147" spans="1:19" ht="60" x14ac:dyDescent="0.25">
      <c r="A147" s="17">
        <v>3960</v>
      </c>
      <c r="B147" s="9" t="s">
        <v>3957</v>
      </c>
      <c r="C147" s="3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17">
        <v>11.25</v>
      </c>
      <c r="Q147" s="20" t="s">
        <v>8315</v>
      </c>
      <c r="R147" s="17" t="s">
        <v>8316</v>
      </c>
      <c r="S147" s="21">
        <v>42342.845555555556</v>
      </c>
    </row>
    <row r="148" spans="1:19" ht="60" x14ac:dyDescent="0.25">
      <c r="A148" s="17">
        <v>3964</v>
      </c>
      <c r="B148" s="9" t="s">
        <v>3961</v>
      </c>
      <c r="C148" s="3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17">
        <v>42</v>
      </c>
      <c r="Q148" s="20" t="s">
        <v>8315</v>
      </c>
      <c r="R148" s="17" t="s">
        <v>8316</v>
      </c>
      <c r="S148" s="21">
        <v>42053.722060185188</v>
      </c>
    </row>
    <row r="149" spans="1:19" ht="75" x14ac:dyDescent="0.25">
      <c r="A149" s="17">
        <v>3965</v>
      </c>
      <c r="B149" s="9" t="s">
        <v>3962</v>
      </c>
      <c r="C149" s="3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17">
        <v>71.25</v>
      </c>
      <c r="Q149" s="20" t="s">
        <v>8315</v>
      </c>
      <c r="R149" s="17" t="s">
        <v>8316</v>
      </c>
      <c r="S149" s="21">
        <v>42414.235879629632</v>
      </c>
    </row>
    <row r="150" spans="1:19" ht="60" x14ac:dyDescent="0.25">
      <c r="A150" s="17">
        <v>3966</v>
      </c>
      <c r="B150" s="9" t="s">
        <v>3963</v>
      </c>
      <c r="C150" s="3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20" t="s">
        <v>8315</v>
      </c>
      <c r="R150" s="17" t="s">
        <v>8316</v>
      </c>
      <c r="S150" s="21">
        <v>41801.711550925924</v>
      </c>
    </row>
    <row r="151" spans="1:19" ht="60" x14ac:dyDescent="0.25">
      <c r="A151" s="17">
        <v>3967</v>
      </c>
      <c r="B151" s="9" t="s">
        <v>3964</v>
      </c>
      <c r="C151" s="3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17">
        <v>41</v>
      </c>
      <c r="Q151" s="20" t="s">
        <v>8315</v>
      </c>
      <c r="R151" s="17" t="s">
        <v>8316</v>
      </c>
      <c r="S151" s="21">
        <v>42770.290590277778</v>
      </c>
    </row>
    <row r="152" spans="1:19" ht="60" x14ac:dyDescent="0.25">
      <c r="A152" s="17">
        <v>3968</v>
      </c>
      <c r="B152" s="9" t="s">
        <v>3965</v>
      </c>
      <c r="C152" s="3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17">
        <v>47.91</v>
      </c>
      <c r="Q152" s="20" t="s">
        <v>8315</v>
      </c>
      <c r="R152" s="17" t="s">
        <v>8316</v>
      </c>
      <c r="S152" s="21">
        <v>42452.815659722226</v>
      </c>
    </row>
    <row r="153" spans="1:19" ht="60" x14ac:dyDescent="0.25">
      <c r="A153" s="17">
        <v>3969</v>
      </c>
      <c r="B153" s="9" t="s">
        <v>3966</v>
      </c>
      <c r="C153" s="3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17">
        <v>35.17</v>
      </c>
      <c r="Q153" s="20" t="s">
        <v>8315</v>
      </c>
      <c r="R153" s="17" t="s">
        <v>8316</v>
      </c>
      <c r="S153" s="21">
        <v>42601.854699074072</v>
      </c>
    </row>
    <row r="154" spans="1:19" ht="75" x14ac:dyDescent="0.25">
      <c r="A154" s="17">
        <v>3970</v>
      </c>
      <c r="B154" s="9" t="s">
        <v>3967</v>
      </c>
      <c r="C154" s="3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17">
        <v>5.5</v>
      </c>
      <c r="Q154" s="20" t="s">
        <v>8315</v>
      </c>
      <c r="R154" s="17" t="s">
        <v>8316</v>
      </c>
      <c r="S154" s="21">
        <v>42447.863553240735</v>
      </c>
    </row>
    <row r="155" spans="1:19" ht="60" x14ac:dyDescent="0.25">
      <c r="A155" s="17">
        <v>3971</v>
      </c>
      <c r="B155" s="9" t="s">
        <v>3968</v>
      </c>
      <c r="C155" s="3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17">
        <v>22.67</v>
      </c>
      <c r="Q155" s="20" t="s">
        <v>8315</v>
      </c>
      <c r="R155" s="17" t="s">
        <v>8316</v>
      </c>
      <c r="S155" s="21">
        <v>41811.536180555559</v>
      </c>
    </row>
    <row r="156" spans="1:19" ht="60" x14ac:dyDescent="0.25">
      <c r="A156" s="17">
        <v>3972</v>
      </c>
      <c r="B156" s="9" t="s">
        <v>3969</v>
      </c>
      <c r="C156" s="3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17">
        <v>26.38</v>
      </c>
      <c r="Q156" s="20" t="s">
        <v>8315</v>
      </c>
      <c r="R156" s="17" t="s">
        <v>8316</v>
      </c>
      <c r="S156" s="21">
        <v>41981.067523148144</v>
      </c>
    </row>
    <row r="157" spans="1:19" ht="60" x14ac:dyDescent="0.25">
      <c r="A157" s="17">
        <v>3973</v>
      </c>
      <c r="B157" s="9" t="s">
        <v>3970</v>
      </c>
      <c r="C157" s="3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17">
        <v>105.54</v>
      </c>
      <c r="Q157" s="20" t="s">
        <v>8315</v>
      </c>
      <c r="R157" s="17" t="s">
        <v>8316</v>
      </c>
      <c r="S157" s="21">
        <v>42469.68414351852</v>
      </c>
    </row>
    <row r="158" spans="1:19" ht="60" x14ac:dyDescent="0.25">
      <c r="A158" s="17">
        <v>3975</v>
      </c>
      <c r="B158" s="9" t="s">
        <v>3972</v>
      </c>
      <c r="C158" s="3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17">
        <v>0</v>
      </c>
      <c r="Q158" s="20" t="s">
        <v>8315</v>
      </c>
      <c r="R158" s="17" t="s">
        <v>8316</v>
      </c>
      <c r="S158" s="21">
        <v>42534.866875</v>
      </c>
    </row>
    <row r="159" spans="1:19" ht="75" x14ac:dyDescent="0.25">
      <c r="A159" s="17">
        <v>3976</v>
      </c>
      <c r="B159" s="9" t="s">
        <v>3973</v>
      </c>
      <c r="C159" s="3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17">
        <v>62</v>
      </c>
      <c r="Q159" s="20" t="s">
        <v>8315</v>
      </c>
      <c r="R159" s="17" t="s">
        <v>8316</v>
      </c>
      <c r="S159" s="21">
        <v>41830.858344907407</v>
      </c>
    </row>
    <row r="160" spans="1:19" ht="60" x14ac:dyDescent="0.25">
      <c r="A160" s="17">
        <v>3977</v>
      </c>
      <c r="B160" s="9" t="s">
        <v>3974</v>
      </c>
      <c r="C160" s="3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17">
        <v>217.5</v>
      </c>
      <c r="Q160" s="20" t="s">
        <v>8315</v>
      </c>
      <c r="R160" s="17" t="s">
        <v>8316</v>
      </c>
      <c r="S160" s="21">
        <v>42543.788564814815</v>
      </c>
    </row>
    <row r="161" spans="1:19" ht="75" x14ac:dyDescent="0.25">
      <c r="A161" s="17">
        <v>3978</v>
      </c>
      <c r="B161" s="9" t="s">
        <v>3975</v>
      </c>
      <c r="C161" s="3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17">
        <v>26.75</v>
      </c>
      <c r="Q161" s="20" t="s">
        <v>8315</v>
      </c>
      <c r="R161" s="17" t="s">
        <v>8316</v>
      </c>
      <c r="S161" s="21">
        <v>41975.642974537041</v>
      </c>
    </row>
    <row r="162" spans="1:19" ht="60" x14ac:dyDescent="0.25">
      <c r="A162" s="17">
        <v>3980</v>
      </c>
      <c r="B162" s="9" t="s">
        <v>3977</v>
      </c>
      <c r="C162" s="3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17">
        <v>64.290000000000006</v>
      </c>
      <c r="Q162" s="20" t="s">
        <v>8315</v>
      </c>
      <c r="R162" s="17" t="s">
        <v>8316</v>
      </c>
      <c r="S162" s="21">
        <v>41795.598923611113</v>
      </c>
    </row>
    <row r="163" spans="1:19" ht="45" x14ac:dyDescent="0.25">
      <c r="A163" s="17">
        <v>3981</v>
      </c>
      <c r="B163" s="9" t="s">
        <v>3358</v>
      </c>
      <c r="C163" s="3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17">
        <v>175</v>
      </c>
      <c r="Q163" s="20" t="s">
        <v>8315</v>
      </c>
      <c r="R163" s="17" t="s">
        <v>8316</v>
      </c>
      <c r="S163" s="21">
        <v>42508.179965277777</v>
      </c>
    </row>
    <row r="164" spans="1:19" ht="60" x14ac:dyDescent="0.25">
      <c r="A164" s="17">
        <v>3983</v>
      </c>
      <c r="B164" s="9" t="s">
        <v>3979</v>
      </c>
      <c r="C164" s="3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17">
        <v>84.28</v>
      </c>
      <c r="Q164" s="20" t="s">
        <v>8315</v>
      </c>
      <c r="R164" s="17" t="s">
        <v>8316</v>
      </c>
      <c r="S164" s="21">
        <v>41747.86986111111</v>
      </c>
    </row>
    <row r="165" spans="1:19" ht="60" x14ac:dyDescent="0.25">
      <c r="A165" s="17">
        <v>3985</v>
      </c>
      <c r="B165" s="9" t="s">
        <v>3981</v>
      </c>
      <c r="C165" s="3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17">
        <v>33.74</v>
      </c>
      <c r="Q165" s="20" t="s">
        <v>8315</v>
      </c>
      <c r="R165" s="17" t="s">
        <v>8316</v>
      </c>
      <c r="S165" s="21">
        <v>42399.707407407404</v>
      </c>
    </row>
    <row r="166" spans="1:19" ht="45" x14ac:dyDescent="0.25">
      <c r="A166" s="17">
        <v>3988</v>
      </c>
      <c r="B166" s="9" t="s">
        <v>3984</v>
      </c>
      <c r="C166" s="3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17">
        <v>8</v>
      </c>
      <c r="Q166" s="20" t="s">
        <v>8315</v>
      </c>
      <c r="R166" s="17" t="s">
        <v>8316</v>
      </c>
      <c r="S166" s="21">
        <v>42230.08116898148</v>
      </c>
    </row>
    <row r="167" spans="1:19" ht="75" x14ac:dyDescent="0.25">
      <c r="A167" s="17">
        <v>3989</v>
      </c>
      <c r="B167" s="9" t="s">
        <v>3985</v>
      </c>
      <c r="C167" s="3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17">
        <v>0</v>
      </c>
      <c r="Q167" s="20" t="s">
        <v>8315</v>
      </c>
      <c r="R167" s="17" t="s">
        <v>8316</v>
      </c>
      <c r="S167" s="21">
        <v>42286.749780092592</v>
      </c>
    </row>
    <row r="168" spans="1:19" ht="45" x14ac:dyDescent="0.25">
      <c r="A168" s="17">
        <v>3991</v>
      </c>
      <c r="B168" s="9" t="s">
        <v>3987</v>
      </c>
      <c r="C168" s="3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17">
        <v>100</v>
      </c>
      <c r="Q168" s="20" t="s">
        <v>8315</v>
      </c>
      <c r="R168" s="17" t="s">
        <v>8316</v>
      </c>
      <c r="S168" s="21">
        <v>42125.644467592589</v>
      </c>
    </row>
    <row r="169" spans="1:19" ht="45" x14ac:dyDescent="0.25">
      <c r="A169" s="17">
        <v>3992</v>
      </c>
      <c r="B169" s="9" t="s">
        <v>3988</v>
      </c>
      <c r="C169" s="3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17">
        <v>60.11</v>
      </c>
      <c r="Q169" s="20" t="s">
        <v>8315</v>
      </c>
      <c r="R169" s="17" t="s">
        <v>8316</v>
      </c>
      <c r="S169" s="21">
        <v>42289.94049768518</v>
      </c>
    </row>
    <row r="170" spans="1:19" ht="60" x14ac:dyDescent="0.25">
      <c r="A170" s="17">
        <v>3993</v>
      </c>
      <c r="B170" s="9" t="s">
        <v>3989</v>
      </c>
      <c r="C170" s="3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3</v>
      </c>
      <c r="Q170" s="20" t="s">
        <v>8315</v>
      </c>
      <c r="R170" s="17" t="s">
        <v>8316</v>
      </c>
      <c r="S170" s="21">
        <v>42107.864722222221</v>
      </c>
    </row>
    <row r="171" spans="1:19" ht="45" x14ac:dyDescent="0.25">
      <c r="A171" s="17">
        <v>3994</v>
      </c>
      <c r="B171" s="9" t="s">
        <v>3990</v>
      </c>
      <c r="C171" s="3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5</v>
      </c>
      <c r="Q171" s="20" t="s">
        <v>8315</v>
      </c>
      <c r="R171" s="17" t="s">
        <v>8316</v>
      </c>
      <c r="S171" s="21">
        <v>41809.389930555553</v>
      </c>
    </row>
    <row r="172" spans="1:19" ht="60" x14ac:dyDescent="0.25">
      <c r="A172" s="17">
        <v>3996</v>
      </c>
      <c r="B172" s="9" t="s">
        <v>3992</v>
      </c>
      <c r="C172" s="3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17">
        <v>29.24</v>
      </c>
      <c r="Q172" s="20" t="s">
        <v>8315</v>
      </c>
      <c r="R172" s="17" t="s">
        <v>8316</v>
      </c>
      <c r="S172" s="21">
        <v>41950.26694444444</v>
      </c>
    </row>
    <row r="173" spans="1:19" ht="60" x14ac:dyDescent="0.25">
      <c r="A173" s="17">
        <v>3998</v>
      </c>
      <c r="B173" s="9" t="s">
        <v>3994</v>
      </c>
      <c r="C173" s="3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17">
        <v>59.58</v>
      </c>
      <c r="Q173" s="20" t="s">
        <v>8315</v>
      </c>
      <c r="R173" s="17" t="s">
        <v>8316</v>
      </c>
      <c r="S173" s="21">
        <v>42061.963263888887</v>
      </c>
    </row>
    <row r="174" spans="1:19" ht="60" x14ac:dyDescent="0.25">
      <c r="A174" s="17">
        <v>3999</v>
      </c>
      <c r="B174" s="9" t="s">
        <v>3995</v>
      </c>
      <c r="C174" s="3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17">
        <v>82.57</v>
      </c>
      <c r="Q174" s="20" t="s">
        <v>8315</v>
      </c>
      <c r="R174" s="17" t="s">
        <v>8316</v>
      </c>
      <c r="S174" s="21">
        <v>41842.828680555554</v>
      </c>
    </row>
    <row r="175" spans="1:19" ht="30" x14ac:dyDescent="0.25">
      <c r="A175" s="17">
        <v>4000</v>
      </c>
      <c r="B175" s="9" t="s">
        <v>3996</v>
      </c>
      <c r="C175" s="3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17">
        <v>10</v>
      </c>
      <c r="Q175" s="20" t="s">
        <v>8315</v>
      </c>
      <c r="R175" s="17" t="s">
        <v>8316</v>
      </c>
      <c r="S175" s="21">
        <v>42437.64534722222</v>
      </c>
    </row>
    <row r="176" spans="1:19" ht="60" x14ac:dyDescent="0.25">
      <c r="A176" s="17">
        <v>4002</v>
      </c>
      <c r="B176" s="9" t="s">
        <v>3998</v>
      </c>
      <c r="C176" s="3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17">
        <v>5.75</v>
      </c>
      <c r="Q176" s="20" t="s">
        <v>8315</v>
      </c>
      <c r="R176" s="17" t="s">
        <v>8316</v>
      </c>
      <c r="S176" s="21">
        <v>41879.043530092589</v>
      </c>
    </row>
    <row r="177" spans="1:19" ht="60" x14ac:dyDescent="0.25">
      <c r="A177" s="17">
        <v>4003</v>
      </c>
      <c r="B177" s="9" t="s">
        <v>3999</v>
      </c>
      <c r="C177" s="3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17">
        <v>100.5</v>
      </c>
      <c r="Q177" s="20" t="s">
        <v>8315</v>
      </c>
      <c r="R177" s="17" t="s">
        <v>8316</v>
      </c>
      <c r="S177" s="21">
        <v>42020.587349537032</v>
      </c>
    </row>
    <row r="178" spans="1:19" ht="30" x14ac:dyDescent="0.25">
      <c r="A178" s="17">
        <v>4004</v>
      </c>
      <c r="B178" s="9" t="s">
        <v>4000</v>
      </c>
      <c r="C178" s="3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17">
        <v>1</v>
      </c>
      <c r="Q178" s="20" t="s">
        <v>8315</v>
      </c>
      <c r="R178" s="17" t="s">
        <v>8316</v>
      </c>
      <c r="S178" s="21">
        <v>41890.16269675926</v>
      </c>
    </row>
    <row r="179" spans="1:19" ht="60" x14ac:dyDescent="0.25">
      <c r="A179" s="17">
        <v>4005</v>
      </c>
      <c r="B179" s="9" t="s">
        <v>4001</v>
      </c>
      <c r="C179" s="3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17">
        <v>20</v>
      </c>
      <c r="Q179" s="20" t="s">
        <v>8315</v>
      </c>
      <c r="R179" s="17" t="s">
        <v>8316</v>
      </c>
      <c r="S179" s="21">
        <v>41872.807696759257</v>
      </c>
    </row>
    <row r="180" spans="1:19" ht="60" x14ac:dyDescent="0.25">
      <c r="A180" s="17">
        <v>4006</v>
      </c>
      <c r="B180" s="9" t="s">
        <v>4002</v>
      </c>
      <c r="C180" s="3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2</v>
      </c>
      <c r="Q180" s="20" t="s">
        <v>8315</v>
      </c>
      <c r="R180" s="17" t="s">
        <v>8316</v>
      </c>
      <c r="S180" s="21">
        <v>42391.772997685184</v>
      </c>
    </row>
    <row r="181" spans="1:19" ht="60" x14ac:dyDescent="0.25">
      <c r="A181" s="17">
        <v>4007</v>
      </c>
      <c r="B181" s="9" t="s">
        <v>4003</v>
      </c>
      <c r="C181" s="3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17">
        <v>5</v>
      </c>
      <c r="Q181" s="20" t="s">
        <v>8315</v>
      </c>
      <c r="R181" s="17" t="s">
        <v>8316</v>
      </c>
      <c r="S181" s="21">
        <v>41848.772928240738</v>
      </c>
    </row>
    <row r="182" spans="1:19" ht="60" x14ac:dyDescent="0.25">
      <c r="A182" s="17">
        <v>4010</v>
      </c>
      <c r="B182" s="9" t="s">
        <v>4006</v>
      </c>
      <c r="C182" s="3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17">
        <v>45.84</v>
      </c>
      <c r="Q182" s="20" t="s">
        <v>8315</v>
      </c>
      <c r="R182" s="17" t="s">
        <v>8316</v>
      </c>
      <c r="S182" s="21">
        <v>41921.770439814813</v>
      </c>
    </row>
    <row r="183" spans="1:19" ht="60" x14ac:dyDescent="0.25">
      <c r="A183" s="17">
        <v>4013</v>
      </c>
      <c r="B183" s="9" t="s">
        <v>4009</v>
      </c>
      <c r="C183" s="3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17">
        <v>13</v>
      </c>
      <c r="Q183" s="20" t="s">
        <v>8315</v>
      </c>
      <c r="R183" s="17" t="s">
        <v>8316</v>
      </c>
      <c r="S183" s="21">
        <v>42021.301192129627</v>
      </c>
    </row>
    <row r="184" spans="1:19" ht="60" x14ac:dyDescent="0.25">
      <c r="A184" s="17">
        <v>4014</v>
      </c>
      <c r="B184" s="9" t="s">
        <v>4010</v>
      </c>
      <c r="C184" s="3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17">
        <v>0</v>
      </c>
      <c r="Q184" s="20" t="s">
        <v>8315</v>
      </c>
      <c r="R184" s="17" t="s">
        <v>8316</v>
      </c>
      <c r="S184" s="21">
        <v>42419.246168981481</v>
      </c>
    </row>
    <row r="185" spans="1:19" ht="60" x14ac:dyDescent="0.25">
      <c r="A185" s="17">
        <v>4015</v>
      </c>
      <c r="B185" s="9" t="s">
        <v>4011</v>
      </c>
      <c r="C185" s="3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17">
        <v>1</v>
      </c>
      <c r="Q185" s="20" t="s">
        <v>8315</v>
      </c>
      <c r="R185" s="17" t="s">
        <v>8316</v>
      </c>
      <c r="S185" s="21">
        <v>42174.780821759254</v>
      </c>
    </row>
    <row r="186" spans="1:19" ht="75" x14ac:dyDescent="0.25">
      <c r="A186" s="17">
        <v>4017</v>
      </c>
      <c r="B186" s="9" t="s">
        <v>4013</v>
      </c>
      <c r="C186" s="3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17">
        <v>52.5</v>
      </c>
      <c r="Q186" s="20" t="s">
        <v>8315</v>
      </c>
      <c r="R186" s="17" t="s">
        <v>8316</v>
      </c>
      <c r="S186" s="21">
        <v>41856.672152777777</v>
      </c>
    </row>
    <row r="187" spans="1:19" ht="60" x14ac:dyDescent="0.25">
      <c r="A187" s="17">
        <v>4019</v>
      </c>
      <c r="B187" s="9" t="s">
        <v>4015</v>
      </c>
      <c r="C187" s="3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17">
        <v>7.25</v>
      </c>
      <c r="Q187" s="20" t="s">
        <v>8315</v>
      </c>
      <c r="R187" s="17" t="s">
        <v>8316</v>
      </c>
      <c r="S187" s="21">
        <v>42417.675879629634</v>
      </c>
    </row>
    <row r="188" spans="1:19" ht="60" x14ac:dyDescent="0.25">
      <c r="A188" s="17">
        <v>4020</v>
      </c>
      <c r="B188" s="9" t="s">
        <v>4016</v>
      </c>
      <c r="C188" s="3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17">
        <v>33.33</v>
      </c>
      <c r="Q188" s="20" t="s">
        <v>8315</v>
      </c>
      <c r="R188" s="17" t="s">
        <v>8316</v>
      </c>
      <c r="S188" s="21">
        <v>42057.190960648149</v>
      </c>
    </row>
    <row r="189" spans="1:19" ht="45" x14ac:dyDescent="0.25">
      <c r="A189" s="17">
        <v>4021</v>
      </c>
      <c r="B189" s="9" t="s">
        <v>4017</v>
      </c>
      <c r="C189" s="3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17">
        <v>62.5</v>
      </c>
      <c r="Q189" s="20" t="s">
        <v>8315</v>
      </c>
      <c r="R189" s="17" t="s">
        <v>8316</v>
      </c>
      <c r="S189" s="21">
        <v>41878.911550925928</v>
      </c>
    </row>
    <row r="190" spans="1:19" ht="45" x14ac:dyDescent="0.25">
      <c r="A190" s="17">
        <v>4022</v>
      </c>
      <c r="B190" s="9" t="s">
        <v>4018</v>
      </c>
      <c r="C190" s="3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17">
        <v>63.56</v>
      </c>
      <c r="Q190" s="20" t="s">
        <v>8315</v>
      </c>
      <c r="R190" s="17" t="s">
        <v>8316</v>
      </c>
      <c r="S190" s="21">
        <v>41990.584108796291</v>
      </c>
    </row>
    <row r="191" spans="1:19" ht="60" x14ac:dyDescent="0.25">
      <c r="A191" s="17">
        <v>4023</v>
      </c>
      <c r="B191" s="9" t="s">
        <v>4019</v>
      </c>
      <c r="C191" s="3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17">
        <v>0</v>
      </c>
      <c r="Q191" s="20" t="s">
        <v>8315</v>
      </c>
      <c r="R191" s="17" t="s">
        <v>8316</v>
      </c>
      <c r="S191" s="21">
        <v>42408.999571759254</v>
      </c>
    </row>
    <row r="192" spans="1:19" ht="60" x14ac:dyDescent="0.25">
      <c r="A192" s="17">
        <v>4024</v>
      </c>
      <c r="B192" s="9" t="s">
        <v>4020</v>
      </c>
      <c r="C192" s="3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17">
        <v>10</v>
      </c>
      <c r="Q192" s="20" t="s">
        <v>8315</v>
      </c>
      <c r="R192" s="17" t="s">
        <v>8316</v>
      </c>
      <c r="S192" s="21">
        <v>42217.670104166667</v>
      </c>
    </row>
    <row r="193" spans="1:19" ht="60" x14ac:dyDescent="0.25">
      <c r="A193" s="17">
        <v>4026</v>
      </c>
      <c r="B193" s="9" t="s">
        <v>4022</v>
      </c>
      <c r="C193" s="3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17">
        <v>0</v>
      </c>
      <c r="Q193" s="20" t="s">
        <v>8315</v>
      </c>
      <c r="R193" s="17" t="s">
        <v>8316</v>
      </c>
      <c r="S193" s="21">
        <v>42282.655543981484</v>
      </c>
    </row>
    <row r="194" spans="1:19" ht="75" x14ac:dyDescent="0.25">
      <c r="A194" s="17">
        <v>4027</v>
      </c>
      <c r="B194" s="9" t="s">
        <v>4023</v>
      </c>
      <c r="C194" s="3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17">
        <v>30.71</v>
      </c>
      <c r="Q194" s="20" t="s">
        <v>8315</v>
      </c>
      <c r="R194" s="17" t="s">
        <v>8316</v>
      </c>
      <c r="S194" s="21">
        <v>42768.97084490741</v>
      </c>
    </row>
    <row r="195" spans="1:19" ht="60" x14ac:dyDescent="0.25">
      <c r="A195" s="17">
        <v>4028</v>
      </c>
      <c r="B195" s="9" t="s">
        <v>4024</v>
      </c>
      <c r="C195" s="3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17">
        <v>51</v>
      </c>
      <c r="Q195" s="20" t="s">
        <v>8315</v>
      </c>
      <c r="R195" s="17" t="s">
        <v>8316</v>
      </c>
      <c r="S195" s="21">
        <v>41765.938657407409</v>
      </c>
    </row>
    <row r="196" spans="1:19" ht="60" x14ac:dyDescent="0.25">
      <c r="A196" s="17">
        <v>4029</v>
      </c>
      <c r="B196" s="9" t="s">
        <v>4025</v>
      </c>
      <c r="C196" s="3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17">
        <v>0</v>
      </c>
      <c r="Q196" s="20" t="s">
        <v>8315</v>
      </c>
      <c r="R196" s="17" t="s">
        <v>8316</v>
      </c>
      <c r="S196" s="21">
        <v>42322.025115740747</v>
      </c>
    </row>
    <row r="197" spans="1:19" ht="60" x14ac:dyDescent="0.25">
      <c r="A197" s="17">
        <v>4030</v>
      </c>
      <c r="B197" s="9" t="s">
        <v>4026</v>
      </c>
      <c r="C197" s="3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17">
        <v>66.67</v>
      </c>
      <c r="Q197" s="20" t="s">
        <v>8315</v>
      </c>
      <c r="R197" s="17" t="s">
        <v>8316</v>
      </c>
      <c r="S197" s="21">
        <v>42374.655081018514</v>
      </c>
    </row>
    <row r="198" spans="1:19" ht="75" x14ac:dyDescent="0.25">
      <c r="A198" s="17">
        <v>4031</v>
      </c>
      <c r="B198" s="9" t="s">
        <v>4027</v>
      </c>
      <c r="C198" s="3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17">
        <v>0</v>
      </c>
      <c r="Q198" s="20" t="s">
        <v>8315</v>
      </c>
      <c r="R198" s="17" t="s">
        <v>8316</v>
      </c>
      <c r="S198" s="21">
        <v>41941.585231481484</v>
      </c>
    </row>
    <row r="199" spans="1:19" ht="60" x14ac:dyDescent="0.25">
      <c r="A199" s="17">
        <v>4032</v>
      </c>
      <c r="B199" s="9" t="s">
        <v>4028</v>
      </c>
      <c r="C199" s="3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17">
        <v>59</v>
      </c>
      <c r="Q199" s="20" t="s">
        <v>8315</v>
      </c>
      <c r="R199" s="17" t="s">
        <v>8316</v>
      </c>
      <c r="S199" s="21">
        <v>42293.809212962966</v>
      </c>
    </row>
    <row r="200" spans="1:19" ht="60" x14ac:dyDescent="0.25">
      <c r="A200" s="17">
        <v>4034</v>
      </c>
      <c r="B200" s="9" t="s">
        <v>4030</v>
      </c>
      <c r="C200" s="3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17">
        <v>100</v>
      </c>
      <c r="Q200" s="20" t="s">
        <v>8315</v>
      </c>
      <c r="R200" s="17" t="s">
        <v>8316</v>
      </c>
      <c r="S200" s="21">
        <v>42067.947337962964</v>
      </c>
    </row>
    <row r="201" spans="1:19" ht="45" x14ac:dyDescent="0.25">
      <c r="A201" s="17">
        <v>4035</v>
      </c>
      <c r="B201" s="9" t="s">
        <v>4031</v>
      </c>
      <c r="C201" s="3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17">
        <v>147.4</v>
      </c>
      <c r="Q201" s="20" t="s">
        <v>8315</v>
      </c>
      <c r="R201" s="17" t="s">
        <v>8316</v>
      </c>
      <c r="S201" s="21">
        <v>41903.882951388885</v>
      </c>
    </row>
    <row r="202" spans="1:19" ht="60" x14ac:dyDescent="0.25">
      <c r="A202" s="17">
        <v>4036</v>
      </c>
      <c r="B202" s="9" t="s">
        <v>4032</v>
      </c>
      <c r="C202" s="3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17">
        <v>166.06</v>
      </c>
      <c r="Q202" s="20" t="s">
        <v>8315</v>
      </c>
      <c r="R202" s="17" t="s">
        <v>8316</v>
      </c>
      <c r="S202" s="21">
        <v>41804.937083333331</v>
      </c>
    </row>
    <row r="203" spans="1:19" ht="75" x14ac:dyDescent="0.25">
      <c r="A203" s="17">
        <v>4037</v>
      </c>
      <c r="B203" s="9" t="s">
        <v>4033</v>
      </c>
      <c r="C203" s="3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17">
        <v>40</v>
      </c>
      <c r="Q203" s="20" t="s">
        <v>8315</v>
      </c>
      <c r="R203" s="17" t="s">
        <v>8316</v>
      </c>
      <c r="S203" s="21">
        <v>42497.070775462969</v>
      </c>
    </row>
    <row r="204" spans="1:19" ht="60" x14ac:dyDescent="0.25">
      <c r="A204" s="17">
        <v>4038</v>
      </c>
      <c r="B204" s="9" t="s">
        <v>4034</v>
      </c>
      <c r="C204" s="3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17">
        <v>75.25</v>
      </c>
      <c r="Q204" s="20" t="s">
        <v>8315</v>
      </c>
      <c r="R204" s="17" t="s">
        <v>8316</v>
      </c>
      <c r="S204" s="21">
        <v>41869.798726851855</v>
      </c>
    </row>
    <row r="205" spans="1:19" ht="60" x14ac:dyDescent="0.25">
      <c r="A205" s="17">
        <v>4039</v>
      </c>
      <c r="B205" s="9" t="s">
        <v>4035</v>
      </c>
      <c r="C205" s="3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17">
        <v>60</v>
      </c>
      <c r="Q205" s="20" t="s">
        <v>8315</v>
      </c>
      <c r="R205" s="17" t="s">
        <v>8316</v>
      </c>
      <c r="S205" s="21">
        <v>42305.670914351853</v>
      </c>
    </row>
    <row r="206" spans="1:19" ht="60" x14ac:dyDescent="0.25">
      <c r="A206" s="17">
        <v>4040</v>
      </c>
      <c r="B206" s="9" t="s">
        <v>4036</v>
      </c>
      <c r="C206" s="3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17">
        <v>1250</v>
      </c>
      <c r="Q206" s="20" t="s">
        <v>8315</v>
      </c>
      <c r="R206" s="17" t="s">
        <v>8316</v>
      </c>
      <c r="S206" s="21">
        <v>42144.231527777782</v>
      </c>
    </row>
    <row r="207" spans="1:19" ht="60" x14ac:dyDescent="0.25">
      <c r="A207" s="17">
        <v>4042</v>
      </c>
      <c r="B207" s="9" t="s">
        <v>4038</v>
      </c>
      <c r="C207" s="3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17">
        <v>7</v>
      </c>
      <c r="Q207" s="20" t="s">
        <v>8315</v>
      </c>
      <c r="R207" s="17" t="s">
        <v>8316</v>
      </c>
      <c r="S207" s="21">
        <v>41995.084074074075</v>
      </c>
    </row>
    <row r="208" spans="1:19" ht="60" x14ac:dyDescent="0.25">
      <c r="A208" s="17">
        <v>4044</v>
      </c>
      <c r="B208" s="9" t="s">
        <v>4040</v>
      </c>
      <c r="C208" s="3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17">
        <v>56.25</v>
      </c>
      <c r="Q208" s="20" t="s">
        <v>8315</v>
      </c>
      <c r="R208" s="17" t="s">
        <v>8316</v>
      </c>
      <c r="S208" s="21">
        <v>42074.219699074078</v>
      </c>
    </row>
    <row r="209" spans="1:19" ht="75" x14ac:dyDescent="0.25">
      <c r="A209" s="17">
        <v>4046</v>
      </c>
      <c r="B209" s="9" t="s">
        <v>4042</v>
      </c>
      <c r="C209" s="3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17">
        <v>38.33</v>
      </c>
      <c r="Q209" s="20" t="s">
        <v>8315</v>
      </c>
      <c r="R209" s="17" t="s">
        <v>8316</v>
      </c>
      <c r="S209" s="21">
        <v>41904.650578703702</v>
      </c>
    </row>
    <row r="210" spans="1:19" ht="60" x14ac:dyDescent="0.25">
      <c r="A210" s="17">
        <v>4047</v>
      </c>
      <c r="B210" s="9" t="s">
        <v>4043</v>
      </c>
      <c r="C210" s="3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17">
        <v>27.5</v>
      </c>
      <c r="Q210" s="20" t="s">
        <v>8315</v>
      </c>
      <c r="R210" s="17" t="s">
        <v>8316</v>
      </c>
      <c r="S210" s="21">
        <v>41991.022488425922</v>
      </c>
    </row>
    <row r="211" spans="1:19" ht="60" x14ac:dyDescent="0.25">
      <c r="A211" s="17">
        <v>4049</v>
      </c>
      <c r="B211" s="9" t="s">
        <v>4045</v>
      </c>
      <c r="C211" s="3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16</v>
      </c>
      <c r="Q211" s="20" t="s">
        <v>8315</v>
      </c>
      <c r="R211" s="17" t="s">
        <v>8316</v>
      </c>
      <c r="S211" s="21">
        <v>42169.958506944444</v>
      </c>
    </row>
    <row r="212" spans="1:19" ht="75" x14ac:dyDescent="0.25">
      <c r="A212" s="17">
        <v>4050</v>
      </c>
      <c r="B212" s="9" t="s">
        <v>4046</v>
      </c>
      <c r="C212" s="3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20" t="s">
        <v>8315</v>
      </c>
      <c r="R212" s="17" t="s">
        <v>8316</v>
      </c>
      <c r="S212" s="21">
        <v>41905.636469907404</v>
      </c>
    </row>
    <row r="213" spans="1:19" ht="60" x14ac:dyDescent="0.25">
      <c r="A213" s="17">
        <v>4051</v>
      </c>
      <c r="B213" s="9" t="s">
        <v>4047</v>
      </c>
      <c r="C213" s="3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20" t="s">
        <v>8315</v>
      </c>
      <c r="R213" s="17" t="s">
        <v>8316</v>
      </c>
      <c r="S213" s="21">
        <v>41761.810150462967</v>
      </c>
    </row>
    <row r="214" spans="1:19" ht="75" x14ac:dyDescent="0.25">
      <c r="A214" s="17">
        <v>4052</v>
      </c>
      <c r="B214" s="9" t="s">
        <v>4048</v>
      </c>
      <c r="C214" s="3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17">
        <v>86.62</v>
      </c>
      <c r="Q214" s="20" t="s">
        <v>8315</v>
      </c>
      <c r="R214" s="17" t="s">
        <v>8316</v>
      </c>
      <c r="S214" s="21">
        <v>41865.878657407404</v>
      </c>
    </row>
    <row r="215" spans="1:19" ht="60" x14ac:dyDescent="0.25">
      <c r="A215" s="17">
        <v>4054</v>
      </c>
      <c r="B215" s="9" t="s">
        <v>4050</v>
      </c>
      <c r="C215" s="3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20" t="s">
        <v>8315</v>
      </c>
      <c r="R215" s="17" t="s">
        <v>8316</v>
      </c>
      <c r="S215" s="21">
        <v>42613.841261574074</v>
      </c>
    </row>
    <row r="216" spans="1:19" ht="60" x14ac:dyDescent="0.25">
      <c r="A216" s="17">
        <v>4056</v>
      </c>
      <c r="B216" s="9" t="s">
        <v>4052</v>
      </c>
      <c r="C216" s="3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17">
        <v>88.33</v>
      </c>
      <c r="Q216" s="20" t="s">
        <v>8315</v>
      </c>
      <c r="R216" s="17" t="s">
        <v>8316</v>
      </c>
      <c r="S216" s="21">
        <v>42534.933321759265</v>
      </c>
    </row>
    <row r="217" spans="1:19" ht="60" x14ac:dyDescent="0.25">
      <c r="A217" s="17">
        <v>4058</v>
      </c>
      <c r="B217" s="9" t="s">
        <v>4054</v>
      </c>
      <c r="C217" s="3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17">
        <v>23.75</v>
      </c>
      <c r="Q217" s="20" t="s">
        <v>8315</v>
      </c>
      <c r="R217" s="17" t="s">
        <v>8316</v>
      </c>
      <c r="S217" s="21">
        <v>42446.060694444444</v>
      </c>
    </row>
    <row r="218" spans="1:19" ht="60" x14ac:dyDescent="0.25">
      <c r="A218" s="17">
        <v>4061</v>
      </c>
      <c r="B218" s="9" t="s">
        <v>4057</v>
      </c>
      <c r="C218" s="3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20" t="s">
        <v>8315</v>
      </c>
      <c r="R218" s="17" t="s">
        <v>8316</v>
      </c>
      <c r="S218" s="21">
        <v>42421.141469907408</v>
      </c>
    </row>
    <row r="219" spans="1:19" ht="60" x14ac:dyDescent="0.25">
      <c r="A219" s="17">
        <v>4062</v>
      </c>
      <c r="B219" s="9" t="s">
        <v>4058</v>
      </c>
      <c r="C219" s="3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17">
        <v>163.33000000000001</v>
      </c>
      <c r="Q219" s="20" t="s">
        <v>8315</v>
      </c>
      <c r="R219" s="17" t="s">
        <v>8316</v>
      </c>
      <c r="S219" s="21">
        <v>42523.739212962959</v>
      </c>
    </row>
    <row r="220" spans="1:19" ht="60" x14ac:dyDescent="0.25">
      <c r="A220" s="17">
        <v>4065</v>
      </c>
      <c r="B220" s="9" t="s">
        <v>4061</v>
      </c>
      <c r="C220" s="3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17">
        <v>6.75</v>
      </c>
      <c r="Q220" s="20" t="s">
        <v>8315</v>
      </c>
      <c r="R220" s="17" t="s">
        <v>8316</v>
      </c>
      <c r="S220" s="21">
        <v>41833.951516203706</v>
      </c>
    </row>
    <row r="221" spans="1:19" ht="75" x14ac:dyDescent="0.25">
      <c r="A221" s="17">
        <v>4066</v>
      </c>
      <c r="B221" s="9" t="s">
        <v>4062</v>
      </c>
      <c r="C221" s="3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17">
        <v>25</v>
      </c>
      <c r="Q221" s="20" t="s">
        <v>8315</v>
      </c>
      <c r="R221" s="17" t="s">
        <v>8316</v>
      </c>
      <c r="S221" s="21">
        <v>42479.039212962962</v>
      </c>
    </row>
    <row r="222" spans="1:19" ht="75" x14ac:dyDescent="0.25">
      <c r="A222" s="17">
        <v>4067</v>
      </c>
      <c r="B222" s="9" t="s">
        <v>4063</v>
      </c>
      <c r="C222" s="3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17">
        <v>179.12</v>
      </c>
      <c r="Q222" s="20" t="s">
        <v>8315</v>
      </c>
      <c r="R222" s="17" t="s">
        <v>8316</v>
      </c>
      <c r="S222" s="21">
        <v>42235.117476851854</v>
      </c>
    </row>
    <row r="223" spans="1:19" ht="45" x14ac:dyDescent="0.25">
      <c r="A223" s="17">
        <v>4068</v>
      </c>
      <c r="B223" s="9" t="s">
        <v>4064</v>
      </c>
      <c r="C223" s="3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17">
        <v>34.950000000000003</v>
      </c>
      <c r="Q223" s="20" t="s">
        <v>8315</v>
      </c>
      <c r="R223" s="17" t="s">
        <v>8316</v>
      </c>
      <c r="S223" s="21">
        <v>42718.963599537034</v>
      </c>
    </row>
    <row r="224" spans="1:19" ht="45" x14ac:dyDescent="0.25">
      <c r="A224" s="17">
        <v>4070</v>
      </c>
      <c r="B224" s="9" t="s">
        <v>4066</v>
      </c>
      <c r="C224" s="3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17">
        <v>27.5</v>
      </c>
      <c r="Q224" s="20" t="s">
        <v>8315</v>
      </c>
      <c r="R224" s="17" t="s">
        <v>8316</v>
      </c>
      <c r="S224" s="21">
        <v>42031.666898148149</v>
      </c>
    </row>
    <row r="225" spans="1:19" ht="75" x14ac:dyDescent="0.25">
      <c r="A225" s="17">
        <v>4073</v>
      </c>
      <c r="B225" s="9" t="s">
        <v>4069</v>
      </c>
      <c r="C225" s="3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17">
        <v>18.5</v>
      </c>
      <c r="Q225" s="20" t="s">
        <v>8315</v>
      </c>
      <c r="R225" s="17" t="s">
        <v>8316</v>
      </c>
      <c r="S225" s="21">
        <v>42078.34520833334</v>
      </c>
    </row>
    <row r="226" spans="1:19" ht="60" x14ac:dyDescent="0.25">
      <c r="A226" s="17">
        <v>4076</v>
      </c>
      <c r="B226" s="9" t="s">
        <v>4072</v>
      </c>
      <c r="C226" s="3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20" t="s">
        <v>8315</v>
      </c>
      <c r="R226" s="17" t="s">
        <v>8316</v>
      </c>
      <c r="S226" s="21">
        <v>41905.795706018522</v>
      </c>
    </row>
    <row r="227" spans="1:19" ht="75" x14ac:dyDescent="0.25">
      <c r="A227" s="17">
        <v>4077</v>
      </c>
      <c r="B227" s="9" t="s">
        <v>4073</v>
      </c>
      <c r="C227" s="3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17">
        <v>222.5</v>
      </c>
      <c r="Q227" s="20" t="s">
        <v>8315</v>
      </c>
      <c r="R227" s="17" t="s">
        <v>8316</v>
      </c>
      <c r="S227" s="21">
        <v>42695.7105787037</v>
      </c>
    </row>
    <row r="228" spans="1:19" ht="60" x14ac:dyDescent="0.25">
      <c r="A228" s="17">
        <v>4079</v>
      </c>
      <c r="B228" s="9" t="s">
        <v>4075</v>
      </c>
      <c r="C228" s="3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17">
        <v>5</v>
      </c>
      <c r="Q228" s="20" t="s">
        <v>8315</v>
      </c>
      <c r="R228" s="17" t="s">
        <v>8316</v>
      </c>
      <c r="S228" s="21">
        <v>42510.938900462963</v>
      </c>
    </row>
    <row r="229" spans="1:19" ht="60" x14ac:dyDescent="0.25">
      <c r="A229" s="17">
        <v>4080</v>
      </c>
      <c r="B229" s="9" t="s">
        <v>4076</v>
      </c>
      <c r="C229" s="3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20" t="s">
        <v>8315</v>
      </c>
      <c r="R229" s="17" t="s">
        <v>8316</v>
      </c>
      <c r="S229" s="21">
        <v>42511.698101851856</v>
      </c>
    </row>
    <row r="230" spans="1:19" ht="60" x14ac:dyDescent="0.25">
      <c r="A230" s="17">
        <v>4081</v>
      </c>
      <c r="B230" s="9" t="s">
        <v>4077</v>
      </c>
      <c r="C230" s="3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17">
        <v>29.17</v>
      </c>
      <c r="Q230" s="20" t="s">
        <v>8315</v>
      </c>
      <c r="R230" s="17" t="s">
        <v>8316</v>
      </c>
      <c r="S230" s="21">
        <v>42041.581307870365</v>
      </c>
    </row>
    <row r="231" spans="1:19" ht="75" x14ac:dyDescent="0.25">
      <c r="A231" s="17">
        <v>4082</v>
      </c>
      <c r="B231" s="9" t="s">
        <v>4078</v>
      </c>
      <c r="C231" s="3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17">
        <v>1.5</v>
      </c>
      <c r="Q231" s="20" t="s">
        <v>8315</v>
      </c>
      <c r="R231" s="17" t="s">
        <v>8316</v>
      </c>
      <c r="S231" s="21">
        <v>42307.189270833333</v>
      </c>
    </row>
    <row r="232" spans="1:19" ht="75" x14ac:dyDescent="0.25">
      <c r="A232" s="17">
        <v>4083</v>
      </c>
      <c r="B232" s="9" t="s">
        <v>4079</v>
      </c>
      <c r="C232" s="3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17">
        <v>126.5</v>
      </c>
      <c r="Q232" s="20" t="s">
        <v>8315</v>
      </c>
      <c r="R232" s="17" t="s">
        <v>8316</v>
      </c>
      <c r="S232" s="21">
        <v>42353.761759259258</v>
      </c>
    </row>
    <row r="233" spans="1:19" ht="60" x14ac:dyDescent="0.25">
      <c r="A233" s="17">
        <v>4085</v>
      </c>
      <c r="B233" s="9" t="s">
        <v>4081</v>
      </c>
      <c r="C233" s="3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17">
        <v>10</v>
      </c>
      <c r="Q233" s="20" t="s">
        <v>8315</v>
      </c>
      <c r="R233" s="17" t="s">
        <v>8316</v>
      </c>
      <c r="S233" s="21">
        <v>42058.603877314818</v>
      </c>
    </row>
    <row r="234" spans="1:19" ht="60" x14ac:dyDescent="0.25">
      <c r="A234" s="17">
        <v>4086</v>
      </c>
      <c r="B234" s="9" t="s">
        <v>4082</v>
      </c>
      <c r="C234" s="3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17">
        <v>9.4</v>
      </c>
      <c r="Q234" s="20" t="s">
        <v>8315</v>
      </c>
      <c r="R234" s="17" t="s">
        <v>8316</v>
      </c>
      <c r="S234" s="21">
        <v>42304.940960648149</v>
      </c>
    </row>
    <row r="235" spans="1:19" ht="30" x14ac:dyDescent="0.25">
      <c r="A235" s="17">
        <v>4087</v>
      </c>
      <c r="B235" s="9" t="s">
        <v>4083</v>
      </c>
      <c r="C235" s="3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20" t="s">
        <v>8315</v>
      </c>
      <c r="R235" s="17" t="s">
        <v>8316</v>
      </c>
      <c r="S235" s="21">
        <v>42538.742893518516</v>
      </c>
    </row>
    <row r="236" spans="1:19" ht="60" x14ac:dyDescent="0.25">
      <c r="A236" s="17">
        <v>4089</v>
      </c>
      <c r="B236" s="9" t="s">
        <v>4085</v>
      </c>
      <c r="C236" s="3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17">
        <v>30</v>
      </c>
      <c r="Q236" s="20" t="s">
        <v>8315</v>
      </c>
      <c r="R236" s="17" t="s">
        <v>8316</v>
      </c>
      <c r="S236" s="21">
        <v>42122.732499999998</v>
      </c>
    </row>
    <row r="237" spans="1:19" ht="60" x14ac:dyDescent="0.25">
      <c r="A237" s="17">
        <v>4090</v>
      </c>
      <c r="B237" s="9" t="s">
        <v>4086</v>
      </c>
      <c r="C237" s="3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17">
        <v>10.67</v>
      </c>
      <c r="Q237" s="20" t="s">
        <v>8315</v>
      </c>
      <c r="R237" s="17" t="s">
        <v>8316</v>
      </c>
      <c r="S237" s="21">
        <v>42209.67288194444</v>
      </c>
    </row>
    <row r="238" spans="1:19" ht="75" x14ac:dyDescent="0.25">
      <c r="A238" s="17">
        <v>4091</v>
      </c>
      <c r="B238" s="9" t="s">
        <v>4087</v>
      </c>
      <c r="C238" s="3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17">
        <v>25.5</v>
      </c>
      <c r="Q238" s="20" t="s">
        <v>8315</v>
      </c>
      <c r="R238" s="17" t="s">
        <v>8316</v>
      </c>
      <c r="S238" s="21">
        <v>41990.506377314814</v>
      </c>
    </row>
    <row r="239" spans="1:19" ht="60" x14ac:dyDescent="0.25">
      <c r="A239" s="17">
        <v>4092</v>
      </c>
      <c r="B239" s="9" t="s">
        <v>4088</v>
      </c>
      <c r="C239" s="3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17">
        <v>20</v>
      </c>
      <c r="Q239" s="20" t="s">
        <v>8315</v>
      </c>
      <c r="R239" s="17" t="s">
        <v>8316</v>
      </c>
      <c r="S239" s="21">
        <v>42039.194988425923</v>
      </c>
    </row>
    <row r="240" spans="1:19" ht="60" x14ac:dyDescent="0.25">
      <c r="A240" s="17">
        <v>4094</v>
      </c>
      <c r="B240" s="9" t="s">
        <v>4090</v>
      </c>
      <c r="C240" s="3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17">
        <v>91.25</v>
      </c>
      <c r="Q240" s="20" t="s">
        <v>8315</v>
      </c>
      <c r="R240" s="17" t="s">
        <v>8316</v>
      </c>
      <c r="S240" s="21">
        <v>41890.086805555555</v>
      </c>
    </row>
    <row r="241" spans="1:19" ht="60" x14ac:dyDescent="0.25">
      <c r="A241" s="17">
        <v>4098</v>
      </c>
      <c r="B241" s="9" t="s">
        <v>4094</v>
      </c>
      <c r="C241" s="3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20" t="s">
        <v>8315</v>
      </c>
      <c r="R241" s="17" t="s">
        <v>8316</v>
      </c>
      <c r="S241" s="21">
        <v>42495.722187499996</v>
      </c>
    </row>
    <row r="242" spans="1:19" ht="60" x14ac:dyDescent="0.25">
      <c r="A242" s="17">
        <v>4099</v>
      </c>
      <c r="B242" s="9" t="s">
        <v>4095</v>
      </c>
      <c r="C242" s="3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17">
        <v>50</v>
      </c>
      <c r="Q242" s="20" t="s">
        <v>8315</v>
      </c>
      <c r="R242" s="17" t="s">
        <v>8316</v>
      </c>
      <c r="S242" s="21">
        <v>42570.850381944445</v>
      </c>
    </row>
    <row r="243" spans="1:19" ht="45" x14ac:dyDescent="0.25">
      <c r="A243" s="17">
        <v>4100</v>
      </c>
      <c r="B243" s="9" t="s">
        <v>4096</v>
      </c>
      <c r="C243" s="3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20" t="s">
        <v>8315</v>
      </c>
      <c r="R243" s="17" t="s">
        <v>8316</v>
      </c>
      <c r="S243" s="21">
        <v>41927.124884259261</v>
      </c>
    </row>
    <row r="244" spans="1:19" ht="60" x14ac:dyDescent="0.25">
      <c r="A244" s="17">
        <v>4101</v>
      </c>
      <c r="B244" s="9" t="s">
        <v>4097</v>
      </c>
      <c r="C244" s="3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20" t="s">
        <v>8315</v>
      </c>
      <c r="R244" s="17" t="s">
        <v>8316</v>
      </c>
      <c r="S244" s="21">
        <v>42730.903726851851</v>
      </c>
    </row>
    <row r="245" spans="1:19" ht="60" x14ac:dyDescent="0.25">
      <c r="A245" s="17">
        <v>4102</v>
      </c>
      <c r="B245" s="9" t="s">
        <v>4098</v>
      </c>
      <c r="C245" s="3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17">
        <v>22.83</v>
      </c>
      <c r="Q245" s="20" t="s">
        <v>8315</v>
      </c>
      <c r="R245" s="17" t="s">
        <v>8316</v>
      </c>
      <c r="S245" s="21">
        <v>42475.848067129627</v>
      </c>
    </row>
    <row r="246" spans="1:19" ht="60" x14ac:dyDescent="0.25">
      <c r="A246" s="17">
        <v>4103</v>
      </c>
      <c r="B246" s="9" t="s">
        <v>4099</v>
      </c>
      <c r="C246" s="3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17">
        <v>16.670000000000002</v>
      </c>
      <c r="Q246" s="20" t="s">
        <v>8315</v>
      </c>
      <c r="R246" s="17" t="s">
        <v>8316</v>
      </c>
      <c r="S246" s="21">
        <v>42188.83293981482</v>
      </c>
    </row>
    <row r="247" spans="1:19" ht="75" x14ac:dyDescent="0.25">
      <c r="A247" s="17">
        <v>4106</v>
      </c>
      <c r="B247" s="9" t="s">
        <v>4102</v>
      </c>
      <c r="C247" s="3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17">
        <v>106.97</v>
      </c>
      <c r="Q247" s="20" t="s">
        <v>8315</v>
      </c>
      <c r="R247" s="17" t="s">
        <v>8316</v>
      </c>
      <c r="S247" s="21">
        <v>42053.049375000002</v>
      </c>
    </row>
    <row r="248" spans="1:19" ht="75" x14ac:dyDescent="0.25">
      <c r="A248" s="17">
        <v>4107</v>
      </c>
      <c r="B248" s="9" t="s">
        <v>4103</v>
      </c>
      <c r="C248" s="3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17">
        <v>10.25</v>
      </c>
      <c r="Q248" s="20" t="s">
        <v>8315</v>
      </c>
      <c r="R248" s="17" t="s">
        <v>8316</v>
      </c>
      <c r="S248" s="21">
        <v>41883.916678240741</v>
      </c>
    </row>
    <row r="249" spans="1:19" ht="75" x14ac:dyDescent="0.25">
      <c r="A249" s="17">
        <v>4108</v>
      </c>
      <c r="B249" s="9" t="s">
        <v>4104</v>
      </c>
      <c r="C249" s="3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17">
        <v>59</v>
      </c>
      <c r="Q249" s="20" t="s">
        <v>8315</v>
      </c>
      <c r="R249" s="17" t="s">
        <v>8316</v>
      </c>
      <c r="S249" s="21">
        <v>42767.031678240746</v>
      </c>
    </row>
    <row r="250" spans="1:19" ht="60" x14ac:dyDescent="0.25">
      <c r="A250" s="17">
        <v>4111</v>
      </c>
      <c r="B250" s="9" t="s">
        <v>4107</v>
      </c>
      <c r="C250" s="3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17">
        <v>15.67</v>
      </c>
      <c r="Q250" s="20" t="s">
        <v>8315</v>
      </c>
      <c r="R250" s="17" t="s">
        <v>8316</v>
      </c>
      <c r="S250" s="21">
        <v>42029.135879629626</v>
      </c>
    </row>
    <row r="251" spans="1:19" ht="60" x14ac:dyDescent="0.25">
      <c r="A251" s="17">
        <v>4113</v>
      </c>
      <c r="B251" s="9" t="s">
        <v>4109</v>
      </c>
      <c r="C251" s="3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17">
        <v>1</v>
      </c>
      <c r="Q251" s="20" t="s">
        <v>8315</v>
      </c>
      <c r="R251" s="17" t="s">
        <v>8316</v>
      </c>
      <c r="S251" s="21">
        <v>42358.573182870372</v>
      </c>
    </row>
  </sheetData>
  <conditionalFormatting sqref="O1:P1 O2:O25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1.42578125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8394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8395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8396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8397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8389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8390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8392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5">
      <c r="A13" t="s">
        <v>8391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t="s">
        <v>8393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25" sqref="C25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Launch Date</vt:lpstr>
      <vt:lpstr>Outcomes Based on Goals</vt:lpstr>
      <vt:lpstr>Parent Categories</vt:lpstr>
      <vt:lpstr>Successful US Kickstarters</vt:lpstr>
      <vt:lpstr>Subcategories</vt:lpstr>
      <vt:lpstr>Edinburgh Research</vt:lpstr>
      <vt:lpstr>Failed US Kickstarters</vt:lpstr>
      <vt:lpstr>Descriptive Statistics</vt:lpstr>
      <vt:lpstr>Theater Outcomes by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Greene, Alex</cp:lastModifiedBy>
  <dcterms:created xsi:type="dcterms:W3CDTF">2017-04-20T15:17:24Z</dcterms:created>
  <dcterms:modified xsi:type="dcterms:W3CDTF">2022-07-21T17:43:45Z</dcterms:modified>
</cp:coreProperties>
</file>