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D122562F-7F13-4976-8120-2F03755D251E}"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 i="11" l="1"/>
  <c r="I20" i="11"/>
  <c r="I19" i="11"/>
  <c r="I18" i="11"/>
  <c r="I16" i="11"/>
  <c r="I15" i="11"/>
  <c r="I14" i="11"/>
  <c r="G14" i="11" l="1"/>
  <c r="F11" i="11"/>
  <c r="K9" i="11" l="1"/>
  <c r="H30" i="11" l="1"/>
  <c r="F8" i="11"/>
  <c r="F10" i="11"/>
  <c r="F14" i="11"/>
  <c r="F13" i="11" s="1"/>
  <c r="H17" i="11"/>
  <c r="H13" i="11"/>
  <c r="G10" i="11"/>
  <c r="H24" i="11" l="1"/>
  <c r="H22" i="11"/>
  <c r="H26" i="11" l="1"/>
  <c r="H28" i="11" l="1"/>
  <c r="H10" i="11"/>
  <c r="J9" i="11"/>
  <c r="H9" i="11"/>
  <c r="H8" i="11" s="1"/>
  <c r="K12" i="11" l="1"/>
  <c r="K11" i="11" l="1"/>
  <c r="J11" i="11" l="1"/>
  <c r="J12" i="11" l="1"/>
  <c r="F15" i="11" l="1"/>
  <c r="K14" i="11" l="1"/>
  <c r="J14" i="11"/>
  <c r="G15" i="11" l="1"/>
  <c r="F16" i="11" s="1"/>
  <c r="K15" i="11"/>
  <c r="G16" i="11" l="1"/>
  <c r="K16" i="11"/>
  <c r="J15" i="11"/>
  <c r="F17" i="11" l="1"/>
  <c r="G17" i="11" s="1"/>
  <c r="F18" i="11"/>
  <c r="G13" i="11"/>
  <c r="J16" i="11"/>
  <c r="K18" i="11" l="1"/>
  <c r="G18" i="11"/>
  <c r="F19" i="11" l="1"/>
  <c r="J18" i="11"/>
  <c r="K19" i="11" l="1"/>
  <c r="G19" i="11"/>
  <c r="F20" i="11" l="1"/>
  <c r="J19" i="11"/>
  <c r="G20" i="11" l="1"/>
  <c r="K20" i="11"/>
  <c r="F21" i="11" l="1"/>
  <c r="J20" i="11"/>
  <c r="G21" i="11" l="1"/>
  <c r="K21" i="11"/>
  <c r="F22" i="11" l="1"/>
  <c r="J21" i="11"/>
  <c r="F23" i="11" l="1"/>
  <c r="G22" i="11"/>
  <c r="G23" i="11" l="1"/>
  <c r="K23" i="11"/>
  <c r="F24" i="11" l="1"/>
  <c r="J23" i="11"/>
  <c r="F25" i="11" l="1"/>
  <c r="G24" i="11"/>
  <c r="G25" i="11" l="1"/>
  <c r="K25" i="11"/>
  <c r="F26" i="11" l="1"/>
  <c r="J25" i="11"/>
  <c r="F27" i="11" l="1"/>
  <c r="G26" i="11"/>
  <c r="G27" i="11" l="1"/>
  <c r="K27" i="11"/>
  <c r="G8" i="11"/>
  <c r="F28" i="11" l="1"/>
  <c r="J27" i="11"/>
  <c r="F29" i="11" l="1"/>
  <c r="G28" i="11"/>
  <c r="K29" i="11" l="1"/>
  <c r="G29" i="11"/>
  <c r="F30" i="11" l="1"/>
  <c r="J29" i="11"/>
  <c r="F31" i="11" l="1"/>
  <c r="F3" i="11" s="1"/>
  <c r="L5" i="11" s="1"/>
  <c r="G30" i="11"/>
  <c r="L10" i="11" l="1"/>
  <c r="L12" i="11"/>
  <c r="M5" i="11"/>
  <c r="L4" i="11"/>
  <c r="L11" i="11"/>
  <c r="L9" i="11"/>
  <c r="L7" i="11"/>
  <c r="L8" i="11"/>
  <c r="L17" i="11"/>
  <c r="K31" i="11"/>
  <c r="G31" i="11"/>
  <c r="J31" i="11" s="1"/>
  <c r="M10" i="11" l="1"/>
  <c r="M7" i="11"/>
  <c r="M11" i="11"/>
  <c r="M17" i="11"/>
  <c r="N5" i="11"/>
  <c r="M12" i="11"/>
  <c r="M9" i="11"/>
  <c r="M8" i="11"/>
  <c r="N11" i="11" l="1"/>
  <c r="N9" i="11"/>
  <c r="N17" i="11"/>
  <c r="N8" i="11"/>
  <c r="N12" i="11"/>
  <c r="N7" i="11"/>
  <c r="O5" i="11"/>
  <c r="N10" i="11"/>
  <c r="O9" i="11" l="1"/>
  <c r="O12" i="11"/>
  <c r="P5" i="11"/>
  <c r="O8" i="11"/>
  <c r="O10" i="11"/>
  <c r="O11" i="11"/>
  <c r="O7" i="11"/>
  <c r="O17" i="11"/>
  <c r="P12" i="11" l="1"/>
  <c r="P17" i="11"/>
  <c r="P9" i="11"/>
  <c r="P10" i="11"/>
  <c r="P11" i="11"/>
  <c r="P8" i="11"/>
  <c r="P7" i="11"/>
  <c r="Q5" i="11"/>
  <c r="Q7" i="11" l="1"/>
  <c r="Q11" i="11"/>
  <c r="Q9" i="11"/>
  <c r="R5" i="11"/>
  <c r="Q12" i="11"/>
  <c r="Q8" i="11"/>
  <c r="Q17" i="11"/>
  <c r="Q10" i="11"/>
  <c r="R17" i="11" l="1"/>
  <c r="R9" i="11"/>
  <c r="R10" i="11"/>
  <c r="R7" i="11"/>
  <c r="S5" i="11"/>
  <c r="R11" i="11"/>
  <c r="R8" i="11"/>
  <c r="R12" i="11"/>
  <c r="S7" i="11" l="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<sst xmlns="http://schemas.openxmlformats.org/spreadsheetml/2006/main" count="85" uniqueCount="59">
  <si>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</si>
  <si>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</si>
  <si>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</si>
  <si>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</si>
  <si>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</si>
  <si>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</si>
  <si>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</si>
  <si>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</si>
  <si>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</si>
  <si>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</si>
  <si>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</si>
  <si>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</si>
  <si>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</si>
  <si>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</si>
  <si>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</si>
  <si>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</si>
  <si>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</si>
  <si>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</si>
  <si>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</si>
  <si>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</si>
  <si>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</si>
  <si>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</si>
  <si>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</si>
  <si>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</si>
  <si>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</si>
  <si>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</si>
  <si>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</si>
  <si>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</si>
  <si>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</si>
  <si>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</si>
  <si>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</si>
  <si>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</si>
  <si>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</si>
  <si>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</si>
  <si>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</si>
  <si>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</si>
  <si>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</si>
  <si>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</si>
  <si>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</si>
  <si>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</si>
  <si>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</si>
  <si>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</si>
  <si>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</si>
  <si>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</si>
  <si>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</si>
  <si>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</si>
  <si>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4.2 สร้าง User Interface</t>
  </si>
  <si>
    <t>4.3 สร้าง Controller ฝั่ง Backend</t>
  </si>
  <si>
    <t>4.4 สร้าง Controller ฝั่ง Frontend</t>
  </si>
  <si>
    <t>7.1 สอนการใช้งาน</t>
  </si>
  <si>
    <t>8.1 การติดตั้ง</t>
  </si>
  <si>
    <t>9.1 คู่มือ</t>
  </si>
  <si>
    <t>4.1 สร้าง Entity Backend</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</si>
  <si>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</si>
  <si>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</si>
  <si>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</si>
  <si>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</si>
  <si>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</si>
  <si>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5.1 สร้าง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</si>
</sst>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3">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166" fontId="19" fillId="0" borderId="15"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1"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3"/>
  <sheetViews>
    <sheetView showGridLines="0" tabSelected="1" showRuler="0" topLeftCell="A13" zoomScaleNormal="100" zoomScalePageLayoutView="70" workbookViewId="0">
      <selection activeCell="D35" sqref="D35"/>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57</v>
      </c>
      <c r="C1" s="20"/>
      <c r="D1" s="21"/>
      <c r="F1" s="1"/>
      <c r="G1" s="1"/>
      <c r="H1" s="2"/>
      <c r="I1" s="53"/>
      <c r="L1" s="22" t="s">
        <v>26</v>
      </c>
      <c r="M1" s="23"/>
    </row>
    <row r="2" spans="1:67" ht="30" customHeight="1" x14ac:dyDescent="0.3">
      <c r="A2" s="19" t="s">
        <v>10</v>
      </c>
      <c r="B2" s="24" t="s">
        <v>20</v>
      </c>
      <c r="C2" s="24"/>
      <c r="F2" s="25"/>
      <c r="G2" s="25"/>
      <c r="H2" s="26"/>
      <c r="I2" s="54"/>
      <c r="L2" s="110" t="s">
        <v>7</v>
      </c>
      <c r="M2" s="110"/>
      <c r="N2" s="110"/>
      <c r="O2" s="110"/>
      <c r="Q2" s="111" t="s">
        <v>5</v>
      </c>
      <c r="R2" s="111"/>
      <c r="S2" s="111"/>
      <c r="T2" s="111"/>
      <c r="V2" s="112" t="s">
        <v>4</v>
      </c>
      <c r="W2" s="112"/>
      <c r="X2" s="112"/>
      <c r="Y2" s="112"/>
      <c r="AA2" s="102" t="s">
        <v>6</v>
      </c>
      <c r="AB2" s="102"/>
      <c r="AC2" s="102"/>
      <c r="AD2" s="102"/>
      <c r="AF2" s="103" t="s">
        <v>9</v>
      </c>
      <c r="AG2" s="103"/>
      <c r="AH2" s="103"/>
      <c r="AI2" s="103"/>
    </row>
    <row r="3" spans="1:67" ht="30" customHeight="1" x14ac:dyDescent="0.3">
      <c r="A3" s="19" t="s">
        <v>18</v>
      </c>
      <c r="B3" s="33" t="s">
        <v>56</v>
      </c>
      <c r="C3" s="22"/>
      <c r="D3" s="104" t="s">
        <v>8</v>
      </c>
      <c r="E3" s="105"/>
      <c r="F3" s="107">
        <f ca="1">IFERROR(IF(MIN(Milestones[Start Date])=0,TODAY(),MIN(Milestones[Start Date])),TODAY())</f>
        <v>43787</v>
      </c>
      <c r="G3" s="108"/>
      <c r="H3" s="109"/>
      <c r="I3" s="37"/>
      <c r="J3" s="36"/>
      <c r="K3" s="52"/>
    </row>
    <row r="4" spans="1:67" ht="30" customHeight="1" x14ac:dyDescent="0.3">
      <c r="A4" s="19" t="s">
        <v>11</v>
      </c>
      <c r="B4" s="84" t="s">
        <v>33</v>
      </c>
      <c r="D4" s="104" t="s">
        <v>3</v>
      </c>
      <c r="E4" s="105"/>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06"/>
      <c r="C5" s="106"/>
      <c r="D5" s="106"/>
      <c r="E5" s="106"/>
      <c r="F5" s="106"/>
      <c r="G5" s="106"/>
      <c r="H5" s="106"/>
      <c r="I5" s="106"/>
      <c r="J5" s="106"/>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ca="1">BA5+1</f>
        <v>43829</v>
      </c>
      <c r="BC5" s="17">
        <f ca="1">BB5+1</f>
        <v>43830</v>
      </c>
      <c r="BD5" s="17">
        <f t="shared" ref="BD5:BH5" ca="1" si="1">BC5+1</f>
        <v>43831</v>
      </c>
      <c r="BE5" s="17">
        <f t="shared" ca="1" si="1"/>
        <v>43832</v>
      </c>
      <c r="BF5" s="17">
        <f t="shared" ca="1" si="1"/>
        <v>43833</v>
      </c>
      <c r="BG5" s="17">
        <f t="shared" ca="1" si="1"/>
        <v>43834</v>
      </c>
      <c r="BH5" s="18">
        <f t="shared" ca="1" si="1"/>
        <v>43835</v>
      </c>
      <c r="BI5" s="16">
        <f ca="1">BH5+1</f>
        <v>43836</v>
      </c>
      <c r="BJ5" s="17">
        <f ca="1">BI5+1</f>
        <v>43837</v>
      </c>
      <c r="BK5" s="17">
        <f t="shared" ref="BK5:BO5" ca="1" si="2">BJ5+1</f>
        <v>43838</v>
      </c>
      <c r="BL5" s="17">
        <f t="shared" ca="1" si="2"/>
        <v>43839</v>
      </c>
      <c r="BM5" s="17">
        <f t="shared" ca="1" si="2"/>
        <v>43840</v>
      </c>
      <c r="BN5" s="17">
        <f t="shared" ca="1" si="2"/>
        <v>43841</v>
      </c>
      <c r="BO5" s="18">
        <f t="shared" ca="1" si="2"/>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t="shared" ref="L7" ca="1" si="3">LEFT(TEXT(L5,"ddd"),1)</f>
        <v>จ</v>
      </c>
      <c r="M7" s="9" t="str">
        <f t="shared" ref="M7:AU7" ca="1" si="4">LEFT(TEXT(M5,"ddd"),1)</f>
        <v>อ</v>
      </c>
      <c r="N7" s="9" t="str">
        <f t="shared" ca="1" si="4"/>
        <v>พ</v>
      </c>
      <c r="O7" s="9" t="str">
        <f t="shared" ca="1" si="4"/>
        <v>พ</v>
      </c>
      <c r="P7" s="9" t="str">
        <f t="shared" ca="1" si="4"/>
        <v>ศ</v>
      </c>
      <c r="Q7" s="9" t="str">
        <f t="shared" ca="1" si="4"/>
        <v>ส</v>
      </c>
      <c r="R7" s="9" t="str">
        <f t="shared" ca="1" si="4"/>
        <v>อ</v>
      </c>
      <c r="S7" s="9" t="str">
        <f t="shared" ca="1" si="4"/>
        <v>จ</v>
      </c>
      <c r="T7" s="9" t="str">
        <f t="shared" ca="1" si="4"/>
        <v>อ</v>
      </c>
      <c r="U7" s="9" t="str">
        <f t="shared" ca="1" si="4"/>
        <v>พ</v>
      </c>
      <c r="V7" s="9" t="str">
        <f t="shared" ca="1" si="4"/>
        <v>พ</v>
      </c>
      <c r="W7" s="9" t="str">
        <f t="shared" ca="1" si="4"/>
        <v>ศ</v>
      </c>
      <c r="X7" s="9" t="str">
        <f t="shared" ca="1" si="4"/>
        <v>ส</v>
      </c>
      <c r="Y7" s="9" t="str">
        <f t="shared" ca="1" si="4"/>
        <v>อ</v>
      </c>
      <c r="Z7" s="9" t="str">
        <f t="shared" ca="1" si="4"/>
        <v>จ</v>
      </c>
      <c r="AA7" s="9" t="str">
        <f t="shared" ca="1" si="4"/>
        <v>อ</v>
      </c>
      <c r="AB7" s="9" t="str">
        <f t="shared" ca="1" si="4"/>
        <v>พ</v>
      </c>
      <c r="AC7" s="9" t="str">
        <f t="shared" ca="1" si="4"/>
        <v>พ</v>
      </c>
      <c r="AD7" s="9" t="str">
        <f t="shared" ca="1" si="4"/>
        <v>ศ</v>
      </c>
      <c r="AE7" s="9" t="str">
        <f t="shared" ca="1" si="4"/>
        <v>ส</v>
      </c>
      <c r="AF7" s="9" t="str">
        <f t="shared" ca="1" si="4"/>
        <v>อ</v>
      </c>
      <c r="AG7" s="9" t="str">
        <f t="shared" ca="1" si="4"/>
        <v>จ</v>
      </c>
      <c r="AH7" s="9" t="str">
        <f t="shared" ca="1" si="4"/>
        <v>อ</v>
      </c>
      <c r="AI7" s="9" t="str">
        <f t="shared" ca="1" si="4"/>
        <v>พ</v>
      </c>
      <c r="AJ7" s="9" t="str">
        <f t="shared" ca="1" si="4"/>
        <v>พ</v>
      </c>
      <c r="AK7" s="9" t="str">
        <f t="shared" ca="1" si="4"/>
        <v>ศ</v>
      </c>
      <c r="AL7" s="9" t="str">
        <f t="shared" ca="1" si="4"/>
        <v>ส</v>
      </c>
      <c r="AM7" s="9" t="str">
        <f t="shared" ca="1" si="4"/>
        <v>อ</v>
      </c>
      <c r="AN7" s="9" t="str">
        <f t="shared" ca="1" si="4"/>
        <v>จ</v>
      </c>
      <c r="AO7" s="9" t="str">
        <f t="shared" ca="1" si="4"/>
        <v>อ</v>
      </c>
      <c r="AP7" s="9" t="str">
        <f t="shared" ca="1" si="4"/>
        <v>พ</v>
      </c>
      <c r="AQ7" s="9" t="str">
        <f t="shared" ca="1" si="4"/>
        <v>พ</v>
      </c>
      <c r="AR7" s="9" t="str">
        <f t="shared" ca="1" si="4"/>
        <v>ศ</v>
      </c>
      <c r="AS7" s="9" t="str">
        <f t="shared" ca="1" si="4"/>
        <v>ส</v>
      </c>
      <c r="AT7" s="9" t="str">
        <f t="shared" ca="1" si="4"/>
        <v>อ</v>
      </c>
      <c r="AU7" s="9" t="str">
        <f t="shared" ca="1" si="4"/>
        <v>จ</v>
      </c>
      <c r="AV7" s="9" t="str">
        <f t="shared" ref="AV7:BO7" ca="1" si="5">LEFT(TEXT(AV5,"ddd"),1)</f>
        <v>อ</v>
      </c>
      <c r="AW7" s="9" t="str">
        <f t="shared" ca="1" si="5"/>
        <v>พ</v>
      </c>
      <c r="AX7" s="9" t="str">
        <f t="shared" ca="1" si="5"/>
        <v>พ</v>
      </c>
      <c r="AY7" s="9" t="str">
        <f t="shared" ca="1" si="5"/>
        <v>ศ</v>
      </c>
      <c r="AZ7" s="9" t="str">
        <f t="shared" ca="1" si="5"/>
        <v>ส</v>
      </c>
      <c r="BA7" s="9" t="str">
        <f t="shared" ca="1" si="5"/>
        <v>อ</v>
      </c>
      <c r="BB7" s="9" t="str">
        <f t="shared" ca="1" si="5"/>
        <v>จ</v>
      </c>
      <c r="BC7" s="9" t="str">
        <f t="shared" ca="1" si="5"/>
        <v>อ</v>
      </c>
      <c r="BD7" s="9" t="str">
        <f t="shared" ca="1" si="5"/>
        <v>พ</v>
      </c>
      <c r="BE7" s="9" t="str">
        <f t="shared" ca="1" si="5"/>
        <v>พ</v>
      </c>
      <c r="BF7" s="9" t="str">
        <f t="shared" ca="1" si="5"/>
        <v>ศ</v>
      </c>
      <c r="BG7" s="9" t="str">
        <f t="shared" ca="1" si="5"/>
        <v>ส</v>
      </c>
      <c r="BH7" s="9" t="str">
        <f t="shared" ca="1" si="5"/>
        <v>อ</v>
      </c>
      <c r="BI7" s="9" t="str">
        <f t="shared" ca="1" si="5"/>
        <v>จ</v>
      </c>
      <c r="BJ7" s="9" t="str">
        <f t="shared" ca="1" si="5"/>
        <v>อ</v>
      </c>
      <c r="BK7" s="9" t="str">
        <f t="shared" ca="1" si="5"/>
        <v>พ</v>
      </c>
      <c r="BL7" s="9" t="str">
        <f t="shared" ca="1" si="5"/>
        <v>พ</v>
      </c>
      <c r="BM7" s="9" t="str">
        <f t="shared" ca="1" si="5"/>
        <v>ศ</v>
      </c>
      <c r="BN7" s="9" t="str">
        <f t="shared" ca="1" si="5"/>
        <v>ส</v>
      </c>
      <c r="BO7" s="9" t="str">
        <f t="shared" ca="1" si="5"/>
        <v>อ</v>
      </c>
    </row>
    <row r="8" spans="1:67" ht="14.4" x14ac:dyDescent="0.3">
      <c r="A8" s="19"/>
      <c r="B8" s="62" t="s">
        <v>30</v>
      </c>
      <c r="C8" s="70"/>
      <c r="D8" s="71"/>
      <c r="E8" s="77"/>
      <c r="F8" s="64">
        <f>F9</f>
        <v>43787</v>
      </c>
      <c r="G8" s="63">
        <f>Milestones[[#This Row],[Start Date]]+Milestones[[#This Row],[Durations]]</f>
        <v>43788</v>
      </c>
      <c r="H8" s="73">
        <f>H9</f>
        <v>1</v>
      </c>
      <c r="I8" s="74"/>
      <c r="J8" s="78"/>
      <c r="K8" s="76"/>
      <c r="L8" s="38" t="str">
        <f t="shared" ref="L8:U12" ca="1" si="6">IF(AND($C8="Goal",L$5&gt;=$F8,L$5&lt;=$F8+$H8-1),2,IF(AND($C8="Milestone",L$5&gt;=$F8,L$5&lt;=$F8+$H8-1),1,""))</f>
        <v/>
      </c>
      <c r="M8" s="11" t="str">
        <f t="shared" ca="1" si="6"/>
        <v/>
      </c>
      <c r="N8" s="11" t="str">
        <f t="shared" ca="1" si="6"/>
        <v/>
      </c>
      <c r="O8" s="11" t="str">
        <f t="shared" ca="1" si="6"/>
        <v/>
      </c>
      <c r="P8" s="11" t="str">
        <f t="shared" ca="1" si="6"/>
        <v/>
      </c>
      <c r="Q8" s="11" t="str">
        <f t="shared" ca="1" si="6"/>
        <v/>
      </c>
      <c r="R8" s="11" t="str">
        <f t="shared" ca="1" si="6"/>
        <v/>
      </c>
      <c r="S8" s="11" t="str">
        <f t="shared" ca="1" si="6"/>
        <v/>
      </c>
      <c r="T8" s="11" t="str">
        <f t="shared" ca="1" si="6"/>
        <v/>
      </c>
      <c r="U8" s="11" t="str">
        <f t="shared" ca="1" si="6"/>
        <v/>
      </c>
      <c r="V8" s="11" t="str">
        <f t="shared" ref="V8:AE12" ca="1" si="7">IF(AND($C8="Goal",V$5&gt;=$F8,V$5&lt;=$F8+$H8-1),2,IF(AND($C8="Milestone",V$5&gt;=$F8,V$5&lt;=$F8+$H8-1),1,""))</f>
        <v/>
      </c>
      <c r="W8" s="11" t="str">
        <f t="shared" ca="1" si="7"/>
        <v/>
      </c>
      <c r="X8" s="11" t="str">
        <f t="shared" ca="1" si="7"/>
        <v/>
      </c>
      <c r="Y8" s="11" t="str">
        <f t="shared" ca="1" si="7"/>
        <v/>
      </c>
      <c r="Z8" s="11" t="str">
        <f t="shared" ca="1" si="7"/>
        <v/>
      </c>
      <c r="AA8" s="11" t="str">
        <f t="shared" ca="1" si="7"/>
        <v/>
      </c>
      <c r="AB8" s="11" t="str">
        <f t="shared" ca="1" si="7"/>
        <v/>
      </c>
      <c r="AC8" s="11" t="str">
        <f t="shared" ca="1" si="7"/>
        <v/>
      </c>
      <c r="AD8" s="11" t="str">
        <f t="shared" ca="1" si="7"/>
        <v/>
      </c>
      <c r="AE8" s="11" t="str">
        <f t="shared" ca="1" si="7"/>
        <v/>
      </c>
      <c r="AF8" s="11" t="str">
        <f t="shared" ref="AF8:AO12" ca="1" si="8">IF(AND($C8="Goal",AF$5&gt;=$F8,AF$5&lt;=$F8+$H8-1),2,IF(AND($C8="Milestone",AF$5&gt;=$F8,AF$5&lt;=$F8+$H8-1),1,""))</f>
        <v/>
      </c>
      <c r="AG8" s="11" t="str">
        <f t="shared" ca="1" si="8"/>
        <v/>
      </c>
      <c r="AH8" s="11" t="str">
        <f t="shared" ca="1" si="8"/>
        <v/>
      </c>
      <c r="AI8" s="11" t="str">
        <f t="shared" ca="1" si="8"/>
        <v/>
      </c>
      <c r="AJ8" s="11" t="str">
        <f t="shared" ca="1" si="8"/>
        <v/>
      </c>
      <c r="AK8" s="11" t="str">
        <f t="shared" ca="1" si="8"/>
        <v/>
      </c>
      <c r="AL8" s="11" t="str">
        <f t="shared" ca="1" si="8"/>
        <v/>
      </c>
      <c r="AM8" s="11" t="str">
        <f t="shared" ca="1" si="8"/>
        <v/>
      </c>
      <c r="AN8" s="11" t="str">
        <f t="shared" ca="1" si="8"/>
        <v/>
      </c>
      <c r="AO8" s="11" t="str">
        <f t="shared" ca="1" si="8"/>
        <v/>
      </c>
      <c r="AP8" s="11" t="str">
        <f t="shared" ref="AP8:AY12" ca="1" si="9">IF(AND($C8="Goal",AP$5&gt;=$F8,AP$5&lt;=$F8+$H8-1),2,IF(AND($C8="Milestone",AP$5&gt;=$F8,AP$5&lt;=$F8+$H8-1),1,""))</f>
        <v/>
      </c>
      <c r="AQ8" s="11" t="str">
        <f t="shared" ca="1" si="9"/>
        <v/>
      </c>
      <c r="AR8" s="11" t="str">
        <f t="shared" ca="1" si="9"/>
        <v/>
      </c>
      <c r="AS8" s="11" t="str">
        <f t="shared" ca="1" si="9"/>
        <v/>
      </c>
      <c r="AT8" s="11" t="str">
        <f t="shared" ca="1" si="9"/>
        <v/>
      </c>
      <c r="AU8" s="11" t="str">
        <f t="shared" ca="1" si="9"/>
        <v/>
      </c>
      <c r="AV8" s="11" t="str">
        <f t="shared" ca="1" si="9"/>
        <v/>
      </c>
      <c r="AW8" s="11" t="str">
        <f t="shared" ca="1" si="9"/>
        <v/>
      </c>
      <c r="AX8" s="11" t="str">
        <f t="shared" ca="1" si="9"/>
        <v/>
      </c>
      <c r="AY8" s="11" t="str">
        <f t="shared" ca="1" si="9"/>
        <v/>
      </c>
      <c r="AZ8" s="11" t="str">
        <f t="shared" ref="AZ8:BI12" ca="1" si="10">IF(AND($C8="Goal",AZ$5&gt;=$F8,AZ$5&lt;=$F8+$H8-1),2,IF(AND($C8="Milestone",AZ$5&gt;=$F8,AZ$5&lt;=$F8+$H8-1),1,""))</f>
        <v/>
      </c>
      <c r="BA8" s="11" t="str">
        <f t="shared" ca="1" si="10"/>
        <v/>
      </c>
      <c r="BB8" s="11" t="str">
        <f t="shared" ca="1" si="10"/>
        <v/>
      </c>
      <c r="BC8" s="11" t="str">
        <f t="shared" ca="1" si="10"/>
        <v/>
      </c>
      <c r="BD8" s="11" t="str">
        <f t="shared" ca="1" si="10"/>
        <v/>
      </c>
      <c r="BE8" s="11" t="str">
        <f t="shared" ca="1" si="10"/>
        <v/>
      </c>
      <c r="BF8" s="11" t="str">
        <f t="shared" ca="1" si="10"/>
        <v/>
      </c>
      <c r="BG8" s="11" t="str">
        <f t="shared" ca="1" si="10"/>
        <v/>
      </c>
      <c r="BH8" s="11" t="str">
        <f t="shared" ca="1" si="10"/>
        <v/>
      </c>
      <c r="BI8" s="11" t="str">
        <f t="shared" ca="1" si="10"/>
        <v/>
      </c>
      <c r="BJ8" s="11" t="str">
        <f t="shared" ref="BJ8:BO12" ca="1" si="11">IF(AND($C8="Goal",BJ$5&gt;=$F8,BJ$5&lt;=$F8+$H8-1),2,IF(AND($C8="Milestone",BJ$5&gt;=$F8,BJ$5&lt;=$F8+$H8-1),1,""))</f>
        <v/>
      </c>
      <c r="BK8" s="11" t="str">
        <f t="shared" ca="1" si="11"/>
        <v/>
      </c>
      <c r="BL8" s="11" t="str">
        <f t="shared" ca="1" si="11"/>
        <v/>
      </c>
      <c r="BM8" s="11" t="str">
        <f t="shared" ca="1" si="11"/>
        <v/>
      </c>
      <c r="BN8" s="11" t="str">
        <f t="shared" ca="1" si="11"/>
        <v/>
      </c>
      <c r="BO8" s="11" t="str">
        <f t="shared" ca="1" si="11"/>
        <v/>
      </c>
    </row>
    <row r="9" spans="1:67" ht="27.6" x14ac:dyDescent="0.3">
      <c r="B9" s="101" t="s">
        <v>53</v>
      </c>
      <c r="C9" s="39" t="s">
        <v>6</v>
      </c>
      <c r="D9" s="49" t="s">
        <v>54</v>
      </c>
      <c r="E9" s="44">
        <v>1</v>
      </c>
      <c r="F9" s="41">
        <v>43787</v>
      </c>
      <c r="G9" s="43">
        <v>43788</v>
      </c>
      <c r="H9" s="42">
        <f>Milestones[[#This Row],[End Date]]-Milestones[[#This Row],[Start Date]]</f>
        <v>1</v>
      </c>
      <c r="I9" s="43">
        <v>43788</v>
      </c>
      <c r="J9" s="47">
        <f ca="1">IF(Milestones[[#This Row],[Complete Date]]="",TODAY()-Milestones[[#This Row],[End Date]],I9-Milestones[[#This Row],[End Date]])</f>
        <v>0</v>
      </c>
      <c r="K9" s="61" t="str">
        <f ca="1">IF(Milestones[[#This Row],[Complete Date]]="",IF(TODAY()&lt;Milestones[[#This Row],[Start Date]],"Pending",IF(Milestones[[#This Row],[Complete Date]]="","On Process",IF(I9-G9&gt;0,"Delay","Complete"))),"Complete")</f>
        <v>Complete</v>
      </c>
      <c r="L9" s="38" t="str">
        <f t="shared" ca="1" si="6"/>
        <v/>
      </c>
      <c r="M9" s="11" t="str">
        <f t="shared" ca="1" si="6"/>
        <v/>
      </c>
      <c r="N9" s="11" t="str">
        <f t="shared" ca="1" si="6"/>
        <v/>
      </c>
      <c r="O9" s="11" t="str">
        <f t="shared" ca="1" si="6"/>
        <v/>
      </c>
      <c r="P9" s="11" t="str">
        <f t="shared" ca="1" si="6"/>
        <v/>
      </c>
      <c r="Q9" s="11" t="str">
        <f t="shared" ca="1" si="6"/>
        <v/>
      </c>
      <c r="R9" s="11" t="str">
        <f t="shared" ca="1" si="6"/>
        <v/>
      </c>
      <c r="S9" s="11" t="str">
        <f t="shared" ca="1" si="6"/>
        <v/>
      </c>
      <c r="T9" s="11" t="str">
        <f t="shared" ca="1" si="6"/>
        <v/>
      </c>
      <c r="U9" s="11" t="str">
        <f t="shared" ca="1" si="6"/>
        <v/>
      </c>
      <c r="V9" s="11" t="str">
        <f t="shared" ca="1" si="7"/>
        <v/>
      </c>
      <c r="W9" s="11" t="str">
        <f t="shared" ca="1" si="7"/>
        <v/>
      </c>
      <c r="X9" s="11" t="str">
        <f t="shared" ca="1" si="7"/>
        <v/>
      </c>
      <c r="Y9" s="11" t="str">
        <f t="shared" ca="1" si="7"/>
        <v/>
      </c>
      <c r="Z9" s="11" t="str">
        <f t="shared" ca="1" si="7"/>
        <v/>
      </c>
      <c r="AA9" s="11" t="str">
        <f t="shared" ca="1" si="7"/>
        <v/>
      </c>
      <c r="AB9" s="11" t="str">
        <f t="shared" ca="1" si="7"/>
        <v/>
      </c>
      <c r="AC9" s="11" t="str">
        <f t="shared" ca="1" si="7"/>
        <v/>
      </c>
      <c r="AD9" s="11" t="str">
        <f t="shared" ca="1" si="7"/>
        <v/>
      </c>
      <c r="AE9" s="11" t="str">
        <f t="shared" ca="1" si="7"/>
        <v/>
      </c>
      <c r="AF9" s="11" t="str">
        <f t="shared" ca="1" si="8"/>
        <v/>
      </c>
      <c r="AG9" s="11" t="str">
        <f t="shared" ca="1" si="8"/>
        <v/>
      </c>
      <c r="AH9" s="11" t="str">
        <f t="shared" ca="1" si="8"/>
        <v/>
      </c>
      <c r="AI9" s="11" t="str">
        <f t="shared" ca="1" si="8"/>
        <v/>
      </c>
      <c r="AJ9" s="11" t="str">
        <f t="shared" ca="1" si="8"/>
        <v/>
      </c>
      <c r="AK9" s="11" t="str">
        <f t="shared" ca="1" si="8"/>
        <v/>
      </c>
      <c r="AL9" s="11" t="str">
        <f t="shared" ca="1" si="8"/>
        <v/>
      </c>
      <c r="AM9" s="11" t="str">
        <f t="shared" ca="1" si="8"/>
        <v/>
      </c>
      <c r="AN9" s="11" t="str">
        <f t="shared" ca="1" si="8"/>
        <v/>
      </c>
      <c r="AO9" s="11" t="str">
        <f t="shared" ca="1" si="8"/>
        <v/>
      </c>
      <c r="AP9" s="11" t="str">
        <f t="shared" ca="1" si="9"/>
        <v/>
      </c>
      <c r="AQ9" s="11" t="str">
        <f t="shared" ca="1" si="9"/>
        <v/>
      </c>
      <c r="AR9" s="11" t="str">
        <f t="shared" ca="1" si="9"/>
        <v/>
      </c>
      <c r="AS9" s="11" t="str">
        <f t="shared" ca="1" si="9"/>
        <v/>
      </c>
      <c r="AT9" s="11" t="str">
        <f t="shared" ca="1" si="9"/>
        <v/>
      </c>
      <c r="AU9" s="11" t="str">
        <f t="shared" ca="1" si="9"/>
        <v/>
      </c>
      <c r="AV9" s="11" t="str">
        <f t="shared" ca="1" si="9"/>
        <v/>
      </c>
      <c r="AW9" s="11" t="str">
        <f t="shared" ca="1" si="9"/>
        <v/>
      </c>
      <c r="AX9" s="11" t="str">
        <f t="shared" ca="1" si="9"/>
        <v/>
      </c>
      <c r="AY9" s="11" t="str">
        <f t="shared" ca="1" si="9"/>
        <v/>
      </c>
      <c r="AZ9" s="11" t="str">
        <f t="shared" ca="1" si="10"/>
        <v/>
      </c>
      <c r="BA9" s="11" t="str">
        <f t="shared" ca="1" si="10"/>
        <v/>
      </c>
      <c r="BB9" s="11" t="str">
        <f t="shared" ca="1" si="10"/>
        <v/>
      </c>
      <c r="BC9" s="11" t="str">
        <f t="shared" ca="1" si="10"/>
        <v/>
      </c>
      <c r="BD9" s="11" t="str">
        <f t="shared" ca="1" si="10"/>
        <v/>
      </c>
      <c r="BE9" s="11" t="str">
        <f t="shared" ca="1" si="10"/>
        <v/>
      </c>
      <c r="BF9" s="11" t="str">
        <f t="shared" ca="1" si="10"/>
        <v/>
      </c>
      <c r="BG9" s="11" t="str">
        <f t="shared" ca="1" si="10"/>
        <v/>
      </c>
      <c r="BH9" s="11" t="str">
        <f t="shared" ca="1" si="10"/>
        <v/>
      </c>
      <c r="BI9" s="11" t="str">
        <f t="shared" ca="1" si="10"/>
        <v/>
      </c>
      <c r="BJ9" s="11" t="str">
        <f t="shared" ca="1" si="11"/>
        <v/>
      </c>
      <c r="BK9" s="11" t="str">
        <f t="shared" ca="1" si="11"/>
        <v/>
      </c>
      <c r="BL9" s="11" t="str">
        <f t="shared" ca="1" si="11"/>
        <v/>
      </c>
      <c r="BM9" s="11" t="str">
        <f t="shared" ca="1" si="11"/>
        <v/>
      </c>
      <c r="BN9" s="11" t="str">
        <f t="shared" ca="1" si="11"/>
        <v/>
      </c>
      <c r="BO9" s="11" t="str">
        <f t="shared" ca="1" si="11"/>
        <v/>
      </c>
    </row>
    <row r="10" spans="1:67" ht="14.4" x14ac:dyDescent="0.3">
      <c r="B10" s="65" t="s">
        <v>31</v>
      </c>
      <c r="C10" s="70"/>
      <c r="D10" s="71"/>
      <c r="E10" s="72"/>
      <c r="F10" s="66">
        <f>F11</f>
        <v>43788</v>
      </c>
      <c r="G10" s="66">
        <f>G12</f>
        <v>43790</v>
      </c>
      <c r="H10" s="73">
        <f>H11+H12</f>
        <v>2</v>
      </c>
      <c r="I10" s="74"/>
      <c r="J10" s="75"/>
      <c r="K10" s="76"/>
      <c r="L10" s="38" t="str">
        <f t="shared" ca="1" si="6"/>
        <v/>
      </c>
      <c r="M10" s="11" t="str">
        <f t="shared" ca="1" si="6"/>
        <v/>
      </c>
      <c r="N10" s="11" t="str">
        <f t="shared" ca="1" si="6"/>
        <v/>
      </c>
      <c r="O10" s="11" t="str">
        <f t="shared" ca="1" si="6"/>
        <v/>
      </c>
      <c r="P10" s="11" t="str">
        <f t="shared" ca="1" si="6"/>
        <v/>
      </c>
      <c r="Q10" s="11" t="str">
        <f t="shared" ca="1" si="6"/>
        <v/>
      </c>
      <c r="R10" s="11" t="str">
        <f t="shared" ca="1" si="6"/>
        <v/>
      </c>
      <c r="S10" s="11" t="str">
        <f t="shared" ca="1" si="6"/>
        <v/>
      </c>
      <c r="T10" s="11" t="str">
        <f t="shared" ca="1" si="6"/>
        <v/>
      </c>
      <c r="U10" s="11" t="str">
        <f t="shared" ca="1" si="6"/>
        <v/>
      </c>
      <c r="V10" s="11" t="str">
        <f t="shared" ca="1" si="7"/>
        <v/>
      </c>
      <c r="W10" s="11" t="str">
        <f t="shared" ca="1" si="7"/>
        <v/>
      </c>
      <c r="X10" s="11" t="str">
        <f t="shared" ca="1" si="7"/>
        <v/>
      </c>
      <c r="Y10" s="11" t="str">
        <f t="shared" ca="1" si="7"/>
        <v/>
      </c>
      <c r="Z10" s="11" t="str">
        <f t="shared" ca="1" si="7"/>
        <v/>
      </c>
      <c r="AA10" s="11" t="str">
        <f t="shared" ca="1" si="7"/>
        <v/>
      </c>
      <c r="AB10" s="11" t="str">
        <f t="shared" ca="1" si="7"/>
        <v/>
      </c>
      <c r="AC10" s="11" t="str">
        <f t="shared" ca="1" si="7"/>
        <v/>
      </c>
      <c r="AD10" s="11" t="str">
        <f t="shared" ca="1" si="7"/>
        <v/>
      </c>
      <c r="AE10" s="11" t="str">
        <f t="shared" ca="1" si="7"/>
        <v/>
      </c>
      <c r="AF10" s="11" t="str">
        <f t="shared" ca="1" si="8"/>
        <v/>
      </c>
      <c r="AG10" s="11" t="str">
        <f t="shared" ca="1" si="8"/>
        <v/>
      </c>
      <c r="AH10" s="11" t="str">
        <f t="shared" ca="1" si="8"/>
        <v/>
      </c>
      <c r="AI10" s="11" t="str">
        <f t="shared" ca="1" si="8"/>
        <v/>
      </c>
      <c r="AJ10" s="11" t="str">
        <f t="shared" ca="1" si="8"/>
        <v/>
      </c>
      <c r="AK10" s="11" t="str">
        <f t="shared" ca="1" si="8"/>
        <v/>
      </c>
      <c r="AL10" s="11" t="str">
        <f t="shared" ca="1" si="8"/>
        <v/>
      </c>
      <c r="AM10" s="11" t="str">
        <f t="shared" ca="1" si="8"/>
        <v/>
      </c>
      <c r="AN10" s="11" t="str">
        <f t="shared" ca="1" si="8"/>
        <v/>
      </c>
      <c r="AO10" s="11" t="str">
        <f t="shared" ca="1" si="8"/>
        <v/>
      </c>
      <c r="AP10" s="11" t="str">
        <f t="shared" ca="1" si="9"/>
        <v/>
      </c>
      <c r="AQ10" s="11" t="str">
        <f t="shared" ca="1" si="9"/>
        <v/>
      </c>
      <c r="AR10" s="11" t="str">
        <f t="shared" ca="1" si="9"/>
        <v/>
      </c>
      <c r="AS10" s="11" t="str">
        <f t="shared" ca="1" si="9"/>
        <v/>
      </c>
      <c r="AT10" s="11" t="str">
        <f t="shared" ca="1" si="9"/>
        <v/>
      </c>
      <c r="AU10" s="11" t="str">
        <f t="shared" ca="1" si="9"/>
        <v/>
      </c>
      <c r="AV10" s="11" t="str">
        <f t="shared" ca="1" si="9"/>
        <v/>
      </c>
      <c r="AW10" s="11" t="str">
        <f t="shared" ca="1" si="9"/>
        <v/>
      </c>
      <c r="AX10" s="11" t="str">
        <f t="shared" ca="1" si="9"/>
        <v/>
      </c>
      <c r="AY10" s="11" t="str">
        <f t="shared" ca="1" si="9"/>
        <v/>
      </c>
      <c r="AZ10" s="11" t="str">
        <f t="shared" ca="1" si="10"/>
        <v/>
      </c>
      <c r="BA10" s="11" t="str">
        <f t="shared" ca="1" si="10"/>
        <v/>
      </c>
      <c r="BB10" s="11" t="str">
        <f t="shared" ca="1" si="10"/>
        <v/>
      </c>
      <c r="BC10" s="11" t="str">
        <f t="shared" ca="1" si="10"/>
        <v/>
      </c>
      <c r="BD10" s="11" t="str">
        <f t="shared" ca="1" si="10"/>
        <v/>
      </c>
      <c r="BE10" s="11" t="str">
        <f t="shared" ca="1" si="10"/>
        <v/>
      </c>
      <c r="BF10" s="11" t="str">
        <f t="shared" ca="1" si="10"/>
        <v/>
      </c>
      <c r="BG10" s="11" t="str">
        <f t="shared" ca="1" si="10"/>
        <v/>
      </c>
      <c r="BH10" s="11" t="str">
        <f t="shared" ca="1" si="10"/>
        <v/>
      </c>
      <c r="BI10" s="11" t="str">
        <f t="shared" ca="1" si="10"/>
        <v/>
      </c>
      <c r="BJ10" s="11" t="str">
        <f t="shared" ca="1" si="11"/>
        <v/>
      </c>
      <c r="BK10" s="11" t="str">
        <f t="shared" ca="1" si="11"/>
        <v/>
      </c>
      <c r="BL10" s="11" t="str">
        <f t="shared" ca="1" si="11"/>
        <v/>
      </c>
      <c r="BM10" s="11" t="str">
        <f t="shared" ca="1" si="11"/>
        <v/>
      </c>
      <c r="BN10" s="11" t="str">
        <f t="shared" ca="1" si="11"/>
        <v/>
      </c>
      <c r="BO10" s="11" t="str">
        <f t="shared" ca="1" si="11"/>
        <v/>
      </c>
    </row>
    <row r="11" spans="1:67" ht="14.4" x14ac:dyDescent="0.3">
      <c r="B11" s="51" t="s">
        <v>41</v>
      </c>
      <c r="C11" s="45" t="s">
        <v>5</v>
      </c>
      <c r="D11" s="49" t="s">
        <v>54</v>
      </c>
      <c r="E11" s="44">
        <v>1</v>
      </c>
      <c r="F11" s="40">
        <f>G9</f>
        <v>43788</v>
      </c>
      <c r="G11" s="40">
        <v>43789</v>
      </c>
      <c r="H11" s="42">
        <v>1</v>
      </c>
      <c r="I11" s="40">
        <v>43789</v>
      </c>
      <c r="J11" s="47">
        <f ca="1">IF(Milestones[[#This Row],[Complete Date]]="",TODAY()-Milestones[[#This Row],[End Date]],I11-Milestones[[#This Row],[End Date]])</f>
        <v>0</v>
      </c>
      <c r="K11" s="61" t="str">
        <f ca="1">IF(Milestones[[#This Row],[Complete Date]]="",IF(TODAY()&lt;Milestones[[#This Row],[Start Date]],"Pending",IF(Milestones[[#This Row],[Complete Date]]="","On Process",IF(I11-G11&gt;0,"Delay","Complete"))),"Complete")</f>
        <v>Complete</v>
      </c>
      <c r="L11" s="38" t="str">
        <f t="shared" ca="1" si="6"/>
        <v/>
      </c>
      <c r="M11" s="11" t="str">
        <f t="shared" ca="1" si="6"/>
        <v/>
      </c>
      <c r="N11" s="11" t="str">
        <f t="shared" ca="1" si="6"/>
        <v/>
      </c>
      <c r="O11" s="11" t="str">
        <f t="shared" ca="1" si="6"/>
        <v/>
      </c>
      <c r="P11" s="11" t="str">
        <f t="shared" ca="1" si="6"/>
        <v/>
      </c>
      <c r="Q11" s="11" t="str">
        <f t="shared" ca="1" si="6"/>
        <v/>
      </c>
      <c r="R11" s="11" t="str">
        <f t="shared" ca="1" si="6"/>
        <v/>
      </c>
      <c r="S11" s="11" t="str">
        <f t="shared" ca="1" si="6"/>
        <v/>
      </c>
      <c r="T11" s="11" t="str">
        <f t="shared" ca="1" si="6"/>
        <v/>
      </c>
      <c r="U11" s="11" t="str">
        <f t="shared" ca="1" si="6"/>
        <v/>
      </c>
      <c r="V11" s="11" t="str">
        <f t="shared" ca="1" si="7"/>
        <v/>
      </c>
      <c r="W11" s="11" t="str">
        <f t="shared" ca="1" si="7"/>
        <v/>
      </c>
      <c r="X11" s="11" t="str">
        <f t="shared" ca="1" si="7"/>
        <v/>
      </c>
      <c r="Y11" s="11" t="str">
        <f t="shared" ca="1" si="7"/>
        <v/>
      </c>
      <c r="Z11" s="11" t="str">
        <f t="shared" ca="1" si="7"/>
        <v/>
      </c>
      <c r="AA11" s="11" t="str">
        <f t="shared" ca="1" si="7"/>
        <v/>
      </c>
      <c r="AB11" s="11" t="str">
        <f t="shared" ca="1" si="7"/>
        <v/>
      </c>
      <c r="AC11" s="11" t="str">
        <f t="shared" ca="1" si="7"/>
        <v/>
      </c>
      <c r="AD11" s="11" t="str">
        <f t="shared" ca="1" si="7"/>
        <v/>
      </c>
      <c r="AE11" s="11" t="str">
        <f t="shared" ca="1" si="7"/>
        <v/>
      </c>
      <c r="AF11" s="11" t="str">
        <f t="shared" ca="1" si="8"/>
        <v/>
      </c>
      <c r="AG11" s="11" t="str">
        <f t="shared" ca="1" si="8"/>
        <v/>
      </c>
      <c r="AH11" s="11" t="str">
        <f t="shared" ca="1" si="8"/>
        <v/>
      </c>
      <c r="AI11" s="11" t="str">
        <f t="shared" ca="1" si="8"/>
        <v/>
      </c>
      <c r="AJ11" s="11" t="str">
        <f t="shared" ca="1" si="8"/>
        <v/>
      </c>
      <c r="AK11" s="11" t="str">
        <f t="shared" ca="1" si="8"/>
        <v/>
      </c>
      <c r="AL11" s="11" t="str">
        <f t="shared" ca="1" si="8"/>
        <v/>
      </c>
      <c r="AM11" s="11" t="str">
        <f t="shared" ca="1" si="8"/>
        <v/>
      </c>
      <c r="AN11" s="11" t="str">
        <f t="shared" ca="1" si="8"/>
        <v/>
      </c>
      <c r="AO11" s="11" t="str">
        <f t="shared" ca="1" si="8"/>
        <v/>
      </c>
      <c r="AP11" s="11" t="str">
        <f t="shared" ca="1" si="9"/>
        <v/>
      </c>
      <c r="AQ11" s="11" t="str">
        <f t="shared" ca="1" si="9"/>
        <v/>
      </c>
      <c r="AR11" s="11" t="str">
        <f t="shared" ca="1" si="9"/>
        <v/>
      </c>
      <c r="AS11" s="11" t="str">
        <f t="shared" ca="1" si="9"/>
        <v/>
      </c>
      <c r="AT11" s="11" t="str">
        <f t="shared" ca="1" si="9"/>
        <v/>
      </c>
      <c r="AU11" s="11" t="str">
        <f t="shared" ca="1" si="9"/>
        <v/>
      </c>
      <c r="AV11" s="11" t="str">
        <f t="shared" ca="1" si="9"/>
        <v/>
      </c>
      <c r="AW11" s="11" t="str">
        <f t="shared" ca="1" si="9"/>
        <v/>
      </c>
      <c r="AX11" s="11" t="str">
        <f t="shared" ca="1" si="9"/>
        <v/>
      </c>
      <c r="AY11" s="11" t="str">
        <f t="shared" ca="1" si="9"/>
        <v/>
      </c>
      <c r="AZ11" s="11" t="str">
        <f t="shared" ca="1" si="10"/>
        <v/>
      </c>
      <c r="BA11" s="11" t="str">
        <f t="shared" ca="1" si="10"/>
        <v/>
      </c>
      <c r="BB11" s="11" t="str">
        <f t="shared" ca="1" si="10"/>
        <v/>
      </c>
      <c r="BC11" s="11" t="str">
        <f t="shared" ca="1" si="10"/>
        <v/>
      </c>
      <c r="BD11" s="11" t="str">
        <f t="shared" ca="1" si="10"/>
        <v/>
      </c>
      <c r="BE11" s="11" t="str">
        <f t="shared" ca="1" si="10"/>
        <v/>
      </c>
      <c r="BF11" s="11" t="str">
        <f t="shared" ca="1" si="10"/>
        <v/>
      </c>
      <c r="BG11" s="11" t="str">
        <f t="shared" ca="1" si="10"/>
        <v/>
      </c>
      <c r="BH11" s="11" t="str">
        <f t="shared" ca="1" si="10"/>
        <v/>
      </c>
      <c r="BI11" s="11" t="str">
        <f t="shared" ca="1" si="10"/>
        <v/>
      </c>
      <c r="BJ11" s="11" t="str">
        <f t="shared" ca="1" si="11"/>
        <v/>
      </c>
      <c r="BK11" s="11" t="str">
        <f t="shared" ca="1" si="11"/>
        <v/>
      </c>
      <c r="BL11" s="11" t="str">
        <f t="shared" ca="1" si="11"/>
        <v/>
      </c>
      <c r="BM11" s="11" t="str">
        <f t="shared" ca="1" si="11"/>
        <v/>
      </c>
      <c r="BN11" s="11" t="str">
        <f t="shared" ca="1" si="11"/>
        <v/>
      </c>
      <c r="BO11" s="11" t="str">
        <f t="shared" ca="1" si="11"/>
        <v/>
      </c>
    </row>
    <row r="12" spans="1:67" ht="14.4" x14ac:dyDescent="0.3">
      <c r="B12" s="51" t="s">
        <v>42</v>
      </c>
      <c r="C12" s="45" t="s">
        <v>5</v>
      </c>
      <c r="D12" s="49" t="s">
        <v>54</v>
      </c>
      <c r="E12" s="44">
        <v>1</v>
      </c>
      <c r="F12" s="40">
        <v>43789</v>
      </c>
      <c r="G12" s="40">
        <v>43790</v>
      </c>
      <c r="H12" s="42">
        <v>1</v>
      </c>
      <c r="I12" s="40">
        <v>43790</v>
      </c>
      <c r="J12" s="47">
        <f ca="1">IF(Milestones[[#This Row],[Complete Date]]="",TODAY()-Milestones[[#This Row],[End Date]],I12-Milestones[[#This Row],[End Date]])</f>
        <v>0</v>
      </c>
      <c r="K12" s="61" t="str">
        <f ca="1">IF(Milestones[[#This Row],[Complete Date]]="",IF(TODAY()&lt;Milestones[[#This Row],[Start Date]],"Pending",IF(Milestones[[#This Row],[Complete Date]]="","On Process",IF(I12-G12&gt;0,"Delay","Complete"))),"Complete")</f>
        <v>Complete</v>
      </c>
      <c r="L12" s="38" t="str">
        <f t="shared" ca="1" si="6"/>
        <v/>
      </c>
      <c r="M12" s="11" t="str">
        <f t="shared" ca="1" si="6"/>
        <v/>
      </c>
      <c r="N12" s="11" t="str">
        <f t="shared" ca="1" si="6"/>
        <v/>
      </c>
      <c r="O12" s="11" t="str">
        <f t="shared" ca="1" si="6"/>
        <v/>
      </c>
      <c r="P12" s="11" t="str">
        <f t="shared" ca="1" si="6"/>
        <v/>
      </c>
      <c r="Q12" s="11" t="str">
        <f t="shared" ca="1" si="6"/>
        <v/>
      </c>
      <c r="R12" s="11" t="str">
        <f t="shared" ca="1" si="6"/>
        <v/>
      </c>
      <c r="S12" s="11" t="str">
        <f t="shared" ca="1" si="6"/>
        <v/>
      </c>
      <c r="T12" s="11" t="str">
        <f t="shared" ca="1" si="6"/>
        <v/>
      </c>
      <c r="U12" s="11" t="str">
        <f t="shared" ca="1" si="6"/>
        <v/>
      </c>
      <c r="V12" s="11" t="str">
        <f t="shared" ca="1" si="7"/>
        <v/>
      </c>
      <c r="W12" s="11" t="str">
        <f t="shared" ca="1" si="7"/>
        <v/>
      </c>
      <c r="X12" s="11" t="str">
        <f t="shared" ca="1" si="7"/>
        <v/>
      </c>
      <c r="Y12" s="11" t="str">
        <f t="shared" ca="1" si="7"/>
        <v/>
      </c>
      <c r="Z12" s="11" t="str">
        <f t="shared" ca="1" si="7"/>
        <v/>
      </c>
      <c r="AA12" s="11" t="str">
        <f t="shared" ca="1" si="7"/>
        <v/>
      </c>
      <c r="AB12" s="11" t="str">
        <f t="shared" ca="1" si="7"/>
        <v/>
      </c>
      <c r="AC12" s="11" t="str">
        <f t="shared" ca="1" si="7"/>
        <v/>
      </c>
      <c r="AD12" s="11" t="str">
        <f t="shared" ca="1" si="7"/>
        <v/>
      </c>
      <c r="AE12" s="11" t="str">
        <f t="shared" ca="1" si="7"/>
        <v/>
      </c>
      <c r="AF12" s="11" t="str">
        <f t="shared" ca="1" si="8"/>
        <v/>
      </c>
      <c r="AG12" s="11" t="str">
        <f t="shared" ca="1" si="8"/>
        <v/>
      </c>
      <c r="AH12" s="11" t="str">
        <f t="shared" ca="1" si="8"/>
        <v/>
      </c>
      <c r="AI12" s="11" t="str">
        <f t="shared" ca="1" si="8"/>
        <v/>
      </c>
      <c r="AJ12" s="11" t="str">
        <f t="shared" ca="1" si="8"/>
        <v/>
      </c>
      <c r="AK12" s="11" t="str">
        <f t="shared" ca="1" si="8"/>
        <v/>
      </c>
      <c r="AL12" s="11" t="str">
        <f t="shared" ca="1" si="8"/>
        <v/>
      </c>
      <c r="AM12" s="11" t="str">
        <f t="shared" ca="1" si="8"/>
        <v/>
      </c>
      <c r="AN12" s="11" t="str">
        <f t="shared" ca="1" si="8"/>
        <v/>
      </c>
      <c r="AO12" s="11" t="str">
        <f t="shared" ca="1" si="8"/>
        <v/>
      </c>
      <c r="AP12" s="11" t="str">
        <f t="shared" ca="1" si="9"/>
        <v/>
      </c>
      <c r="AQ12" s="11" t="str">
        <f t="shared" ca="1" si="9"/>
        <v/>
      </c>
      <c r="AR12" s="11" t="str">
        <f t="shared" ca="1" si="9"/>
        <v/>
      </c>
      <c r="AS12" s="11" t="str">
        <f t="shared" ca="1" si="9"/>
        <v/>
      </c>
      <c r="AT12" s="11" t="str">
        <f t="shared" ca="1" si="9"/>
        <v/>
      </c>
      <c r="AU12" s="11" t="str">
        <f t="shared" ca="1" si="9"/>
        <v/>
      </c>
      <c r="AV12" s="11" t="str">
        <f t="shared" ca="1" si="9"/>
        <v/>
      </c>
      <c r="AW12" s="11" t="str">
        <f t="shared" ca="1" si="9"/>
        <v/>
      </c>
      <c r="AX12" s="11" t="str">
        <f t="shared" ca="1" si="9"/>
        <v/>
      </c>
      <c r="AY12" s="11" t="str">
        <f t="shared" ca="1" si="9"/>
        <v/>
      </c>
      <c r="AZ12" s="11" t="str">
        <f t="shared" ca="1" si="10"/>
        <v/>
      </c>
      <c r="BA12" s="11" t="str">
        <f t="shared" ca="1" si="10"/>
        <v/>
      </c>
      <c r="BB12" s="11" t="str">
        <f t="shared" ca="1" si="10"/>
        <v/>
      </c>
      <c r="BC12" s="11" t="str">
        <f t="shared" ca="1" si="10"/>
        <v/>
      </c>
      <c r="BD12" s="11" t="str">
        <f t="shared" ca="1" si="10"/>
        <v/>
      </c>
      <c r="BE12" s="11" t="str">
        <f t="shared" ca="1" si="10"/>
        <v/>
      </c>
      <c r="BF12" s="11" t="str">
        <f t="shared" ca="1" si="10"/>
        <v/>
      </c>
      <c r="BG12" s="11" t="str">
        <f t="shared" ca="1" si="10"/>
        <v/>
      </c>
      <c r="BH12" s="11" t="str">
        <f t="shared" ca="1" si="10"/>
        <v/>
      </c>
      <c r="BI12" s="11" t="str">
        <f t="shared" ca="1" si="10"/>
        <v/>
      </c>
      <c r="BJ12" s="11" t="str">
        <f t="shared" ca="1" si="11"/>
        <v/>
      </c>
      <c r="BK12" s="11" t="str">
        <f t="shared" ca="1" si="11"/>
        <v/>
      </c>
      <c r="BL12" s="11" t="str">
        <f t="shared" ca="1" si="11"/>
        <v/>
      </c>
      <c r="BM12" s="11" t="str">
        <f t="shared" ca="1" si="11"/>
        <v/>
      </c>
      <c r="BN12" s="11" t="str">
        <f t="shared" ca="1" si="11"/>
        <v/>
      </c>
      <c r="BO12" s="11" t="str">
        <f t="shared" ca="1" si="11"/>
        <v/>
      </c>
    </row>
    <row r="13" spans="1:67" ht="14.4" x14ac:dyDescent="0.3">
      <c r="B13" s="67" t="s">
        <v>38</v>
      </c>
      <c r="C13" s="70"/>
      <c r="D13" s="71"/>
      <c r="E13" s="72"/>
      <c r="F13" s="66">
        <f>F14</f>
        <v>43790</v>
      </c>
      <c r="G13" s="66">
        <f>G16</f>
        <v>43793</v>
      </c>
      <c r="H13" s="73">
        <f>H14+H15+H16</f>
        <v>3</v>
      </c>
      <c r="I13" s="79"/>
      <c r="J13" s="75"/>
      <c r="K13" s="76"/>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9" t="s">
        <v>43</v>
      </c>
      <c r="C14" s="45" t="s">
        <v>6</v>
      </c>
      <c r="D14" s="49" t="s">
        <v>54</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1"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60" t="s">
        <v>44</v>
      </c>
      <c r="C15" s="45" t="s">
        <v>6</v>
      </c>
      <c r="D15" s="49" t="s">
        <v>54</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1"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60" t="s">
        <v>45</v>
      </c>
      <c r="C16" s="45"/>
      <c r="D16" s="49" t="s">
        <v>54</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1"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5" t="s">
        <v>39</v>
      </c>
      <c r="C17" s="70"/>
      <c r="D17" s="71"/>
      <c r="E17" s="77"/>
      <c r="F17" s="66">
        <f>G16</f>
        <v>43793</v>
      </c>
      <c r="G17" s="64">
        <f>Milestones[[#This Row],[Start Date]]+Milestones[[#This Row],[Durations]]</f>
        <v>43797</v>
      </c>
      <c r="H17" s="73">
        <f>H18+H19+H20+H21</f>
        <v>4</v>
      </c>
      <c r="I17" s="79"/>
      <c r="J17" s="75"/>
      <c r="K17" s="76"/>
      <c r="L17" s="38" t="str">
        <f t="shared" ref="L17:AQ17" ca="1" si="12">IF(AND($C17="Goal",L$5&gt;=$F17,L$5&lt;=$F17+$H17-1),2,IF(AND($C17="Milestone",L$5&gt;=$F17,L$5&lt;=$F17+$H17-1),1,""))</f>
        <v/>
      </c>
      <c r="M17" s="11" t="str">
        <f t="shared" ca="1" si="12"/>
        <v/>
      </c>
      <c r="N17" s="11" t="str">
        <f t="shared" ca="1" si="12"/>
        <v/>
      </c>
      <c r="O17" s="11" t="str">
        <f t="shared" ca="1" si="12"/>
        <v/>
      </c>
      <c r="P17" s="11" t="str">
        <f t="shared" ca="1" si="12"/>
        <v/>
      </c>
      <c r="Q17" s="11" t="str">
        <f t="shared" ca="1" si="12"/>
        <v/>
      </c>
      <c r="R17" s="11" t="str">
        <f t="shared" ca="1" si="12"/>
        <v/>
      </c>
      <c r="S17" s="11" t="str">
        <f t="shared" ca="1" si="12"/>
        <v/>
      </c>
      <c r="T17" s="11" t="str">
        <f t="shared" ca="1" si="12"/>
        <v/>
      </c>
      <c r="U17" s="11" t="str">
        <f t="shared" ca="1" si="12"/>
        <v/>
      </c>
      <c r="V17" s="11" t="str">
        <f t="shared" ca="1" si="12"/>
        <v/>
      </c>
      <c r="W17" s="11" t="str">
        <f t="shared" ca="1" si="12"/>
        <v/>
      </c>
      <c r="X17" s="11" t="str">
        <f t="shared" ca="1" si="12"/>
        <v/>
      </c>
      <c r="Y17" s="11" t="str">
        <f t="shared" ca="1" si="12"/>
        <v/>
      </c>
      <c r="Z17" s="11" t="str">
        <f t="shared" ca="1" si="12"/>
        <v/>
      </c>
      <c r="AA17" s="11" t="str">
        <f t="shared" ca="1" si="12"/>
        <v/>
      </c>
      <c r="AB17" s="11" t="str">
        <f t="shared" ca="1" si="12"/>
        <v/>
      </c>
      <c r="AC17" s="11" t="str">
        <f t="shared" ca="1" si="12"/>
        <v/>
      </c>
      <c r="AD17" s="11" t="str">
        <f t="shared" ca="1" si="12"/>
        <v/>
      </c>
      <c r="AE17" s="11" t="str">
        <f t="shared" ca="1" si="12"/>
        <v/>
      </c>
      <c r="AF17" s="11" t="str">
        <f t="shared" ca="1" si="12"/>
        <v/>
      </c>
      <c r="AG17" s="11" t="str">
        <f t="shared" ca="1" si="12"/>
        <v/>
      </c>
      <c r="AH17" s="11" t="str">
        <f t="shared" ca="1" si="12"/>
        <v/>
      </c>
      <c r="AI17" s="11" t="str">
        <f t="shared" ca="1" si="12"/>
        <v/>
      </c>
      <c r="AJ17" s="11" t="str">
        <f t="shared" ca="1" si="12"/>
        <v/>
      </c>
      <c r="AK17" s="11" t="str">
        <f t="shared" ca="1" si="12"/>
        <v/>
      </c>
      <c r="AL17" s="11" t="str">
        <f t="shared" ca="1" si="12"/>
        <v/>
      </c>
      <c r="AM17" s="11" t="str">
        <f t="shared" ca="1" si="12"/>
        <v/>
      </c>
      <c r="AN17" s="11" t="str">
        <f t="shared" ca="1" si="12"/>
        <v/>
      </c>
      <c r="AO17" s="11" t="str">
        <f t="shared" ca="1" si="12"/>
        <v/>
      </c>
      <c r="AP17" s="11" t="str">
        <f t="shared" ca="1" si="12"/>
        <v/>
      </c>
      <c r="AQ17" s="11" t="str">
        <f t="shared" ca="1" si="12"/>
        <v/>
      </c>
      <c r="AR17" s="11" t="str">
        <f t="shared" ref="AR17:BO17" ca="1" si="13">IF(AND($C17="Goal",AR$5&gt;=$F17,AR$5&lt;=$F17+$H17-1),2,IF(AND($C17="Milestone",AR$5&gt;=$F17,AR$5&lt;=$F17+$H17-1),1,""))</f>
        <v/>
      </c>
      <c r="AS17" s="11" t="str">
        <f t="shared" ca="1" si="13"/>
        <v/>
      </c>
      <c r="AT17" s="11" t="str">
        <f t="shared" ca="1" si="13"/>
        <v/>
      </c>
      <c r="AU17" s="11" t="str">
        <f t="shared" ca="1" si="13"/>
        <v/>
      </c>
      <c r="AV17" s="11" t="str">
        <f t="shared" ca="1" si="13"/>
        <v/>
      </c>
      <c r="AW17" s="11" t="str">
        <f t="shared" ca="1" si="13"/>
        <v/>
      </c>
      <c r="AX17" s="11" t="str">
        <f t="shared" ca="1" si="13"/>
        <v/>
      </c>
      <c r="AY17" s="11" t="str">
        <f t="shared" ca="1" si="13"/>
        <v/>
      </c>
      <c r="AZ17" s="11" t="str">
        <f t="shared" ca="1" si="13"/>
        <v/>
      </c>
      <c r="BA17" s="11" t="str">
        <f t="shared" ca="1" si="13"/>
        <v/>
      </c>
      <c r="BB17" s="11" t="str">
        <f t="shared" ca="1" si="13"/>
        <v/>
      </c>
      <c r="BC17" s="11" t="str">
        <f t="shared" ca="1" si="13"/>
        <v/>
      </c>
      <c r="BD17" s="11" t="str">
        <f t="shared" ca="1" si="13"/>
        <v/>
      </c>
      <c r="BE17" s="11" t="str">
        <f t="shared" ca="1" si="13"/>
        <v/>
      </c>
      <c r="BF17" s="11" t="str">
        <f t="shared" ca="1" si="13"/>
        <v/>
      </c>
      <c r="BG17" s="11" t="str">
        <f t="shared" ca="1" si="13"/>
        <v/>
      </c>
      <c r="BH17" s="11" t="str">
        <f t="shared" ca="1" si="13"/>
        <v/>
      </c>
      <c r="BI17" s="11" t="str">
        <f t="shared" ca="1" si="13"/>
        <v/>
      </c>
      <c r="BJ17" s="11" t="str">
        <f t="shared" ca="1" si="13"/>
        <v/>
      </c>
      <c r="BK17" s="11" t="str">
        <f t="shared" ca="1" si="13"/>
        <v/>
      </c>
      <c r="BL17" s="11" t="str">
        <f t="shared" ca="1" si="13"/>
        <v/>
      </c>
      <c r="BM17" s="11" t="str">
        <f t="shared" ca="1" si="13"/>
        <v/>
      </c>
      <c r="BN17" s="11" t="str">
        <f t="shared" ca="1" si="13"/>
        <v/>
      </c>
      <c r="BO17" s="11" t="str">
        <f t="shared" ca="1" si="13"/>
        <v/>
      </c>
    </row>
    <row r="18" spans="2:67" ht="14.4" x14ac:dyDescent="0.3">
      <c r="B18" s="59" t="s">
        <v>52</v>
      </c>
      <c r="C18" s="45" t="s">
        <v>6</v>
      </c>
      <c r="D18" s="49" t="s">
        <v>54</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1"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60" t="s">
        <v>46</v>
      </c>
      <c r="C19" s="45"/>
      <c r="D19" s="49" t="s">
        <v>54</v>
      </c>
      <c r="E19" s="48">
        <v>1</v>
      </c>
      <c r="F19" s="43">
        <f>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1"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60" t="s">
        <v>47</v>
      </c>
      <c r="C20" s="49"/>
      <c r="D20" s="49" t="s">
        <v>54</v>
      </c>
      <c r="E20" s="44">
        <v>1</v>
      </c>
      <c r="F20" s="94">
        <f>G19</f>
        <v>43795</v>
      </c>
      <c r="G20" s="40">
        <f>Milestones[[#This Row],[Start Date]]+Milestones[[#This Row],[Durations]]</f>
        <v>43796</v>
      </c>
      <c r="H20" s="95">
        <v>1</v>
      </c>
      <c r="I20" s="40">
        <f>Milestones[[#This Row],[Start Date]]+Milestones[[#This Row],[Durations]]</f>
        <v>43796</v>
      </c>
      <c r="J20" s="46">
        <f ca="1">IF(Milestones[[#This Row],[Complete Date]]="",TODAY()-Milestones[[#This Row],[End Date]],I20-Milestones[[#This Row],[End Date]])</f>
        <v>0</v>
      </c>
      <c r="K20" s="61"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90" t="s">
        <v>48</v>
      </c>
      <c r="C21" s="98"/>
      <c r="D21" s="49" t="s">
        <v>54</v>
      </c>
      <c r="E21" s="44">
        <v>1</v>
      </c>
      <c r="F21" s="94">
        <f>G20</f>
        <v>43796</v>
      </c>
      <c r="G21" s="40">
        <f>Milestones[[#This Row],[Start Date]]+Milestones[[#This Row],[Durations]]</f>
        <v>43797</v>
      </c>
      <c r="H21" s="99">
        <v>1</v>
      </c>
      <c r="I21" s="40">
        <f>Milestones[[#This Row],[Start Date]]+Milestones[[#This Row],[Durations]]</f>
        <v>43797</v>
      </c>
      <c r="J21" s="100">
        <f ca="1">IF(Milestones[[#This Row],[Complete Date]]="",TODAY()-Milestones[[#This Row],[End Date]],I21-Milestones[[#This Row],[End Date]])</f>
        <v>0</v>
      </c>
      <c r="K21" s="61"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91" t="s">
        <v>35</v>
      </c>
      <c r="C22" s="82"/>
      <c r="D22" s="92"/>
      <c r="E22" s="93"/>
      <c r="F22" s="64">
        <f>G21</f>
        <v>43797</v>
      </c>
      <c r="G22" s="64">
        <f>Milestones[[#This Row],[Start Date]]+Milestones[[#This Row],[Durations]]</f>
        <v>43799</v>
      </c>
      <c r="H22" s="96">
        <f>H23</f>
        <v>2</v>
      </c>
      <c r="I22" s="83"/>
      <c r="J22" s="97"/>
      <c r="K22" s="76"/>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51" t="s">
        <v>58</v>
      </c>
      <c r="C23" s="39" t="s">
        <v>4</v>
      </c>
      <c r="D23" s="49" t="s">
        <v>54</v>
      </c>
      <c r="E23" s="48">
        <v>0</v>
      </c>
      <c r="F23" s="43">
        <f>F22</f>
        <v>43797</v>
      </c>
      <c r="G23" s="43">
        <f>Milestones[[#This Row],[Start Date]]+Milestones[[#This Row],[Durations]]</f>
        <v>43799</v>
      </c>
      <c r="H23" s="42">
        <v>2</v>
      </c>
      <c r="I23" s="58"/>
      <c r="J23" s="50">
        <f ca="1">IF(Milestones[[#This Row],[Complete Date]]="",TODAY()-Milestones[[#This Row],[End Date]],I23-Milestones[[#This Row],[End Date]])</f>
        <v>24</v>
      </c>
      <c r="K23" s="61" t="str">
        <f ca="1">IF(Milestones[[#This Row],[Complete Date]]="",IF(TODAY()&lt;Milestones[[#This Row],[Start Date]],"Pending",IF(Milestones[[#This Row],[Complete Date]]="","On Process",IF(I23-G23&gt;0,"Delay","Complete"))),"Complete")</f>
        <v>On Process</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62" t="s">
        <v>34</v>
      </c>
      <c r="C24" s="70"/>
      <c r="D24" s="71"/>
      <c r="E24" s="77"/>
      <c r="F24" s="63">
        <f>G23</f>
        <v>43799</v>
      </c>
      <c r="G24" s="63">
        <f>Milestones[[#This Row],[Start Date]]+Milestones[[#This Row],[Durations]]</f>
        <v>43801</v>
      </c>
      <c r="H24" s="73">
        <f>H25</f>
        <v>2</v>
      </c>
      <c r="I24" s="79"/>
      <c r="J24" s="80"/>
      <c r="K24" s="76"/>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60" t="s">
        <v>55</v>
      </c>
      <c r="C25" s="39" t="s">
        <v>4</v>
      </c>
      <c r="D25" s="49" t="s">
        <v>54</v>
      </c>
      <c r="E25" s="48">
        <v>0</v>
      </c>
      <c r="F25" s="41">
        <f>F24</f>
        <v>43799</v>
      </c>
      <c r="G25" s="41">
        <f>Milestones[[#This Row],[Start Date]]+Milestones[[#This Row],[Durations]]</f>
        <v>43801</v>
      </c>
      <c r="H25" s="42">
        <v>2</v>
      </c>
      <c r="I25" s="57"/>
      <c r="J25" s="50">
        <f ca="1">IF(Milestones[[#This Row],[Complete Date]]="",TODAY()-Milestones[[#This Row],[End Date]],I25-Milestones[[#This Row],[End Date]])</f>
        <v>22</v>
      </c>
      <c r="K25" s="61" t="str">
        <f ca="1">IF(Milestones[[#This Row],[Complete Date]]="",IF(TODAY()&lt;Milestones[[#This Row],[Start Date]],"Pending",IF(Milestones[[#This Row],[Complete Date]]="","On Process",IF(I25-G25&gt;0,"Delay","Complete"))),"Complete")</f>
        <v>On Process</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62" t="s">
        <v>36</v>
      </c>
      <c r="C26" s="71"/>
      <c r="D26" s="71"/>
      <c r="E26" s="77"/>
      <c r="F26" s="63">
        <f>G25</f>
        <v>43801</v>
      </c>
      <c r="G26" s="68">
        <f>Milestones[[#This Row],[Start Date]]+Milestones[[#This Row],[Durations]]</f>
        <v>43803</v>
      </c>
      <c r="H26" s="73">
        <f>H27</f>
        <v>2</v>
      </c>
      <c r="I26" s="69"/>
      <c r="J26" s="81"/>
      <c r="K26" s="76"/>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60" t="s">
        <v>49</v>
      </c>
      <c r="C27" s="45" t="s">
        <v>4</v>
      </c>
      <c r="D27" s="49" t="s">
        <v>54</v>
      </c>
      <c r="E27" s="48">
        <v>0</v>
      </c>
      <c r="F27" s="40">
        <f>F26</f>
        <v>43801</v>
      </c>
      <c r="G27" s="40">
        <f>Milestones[[#This Row],[Start Date]]+Milestones[[#This Row],[Durations]]</f>
        <v>43803</v>
      </c>
      <c r="H27" s="42">
        <v>2</v>
      </c>
      <c r="I27" s="57"/>
      <c r="J27" s="50">
        <f ca="1">IF(Milestones[[#This Row],[Complete Date]]="",TODAY()-Milestones[[#This Row],[End Date]],I27-Milestones[[#This Row],[End Date]])</f>
        <v>20</v>
      </c>
      <c r="K27" s="61" t="str">
        <f ca="1">IF(Milestones[[#This Row],[Complete Date]]="",IF(TODAY()&lt;Milestones[[#This Row],[Start Date]],"Pending",IF(Milestones[[#This Row],[Complete Date]]="","On Process",IF(I27-G27&gt;0,"Delay","Complete"))),"Complete")</f>
        <v>On Process</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62" t="s">
        <v>37</v>
      </c>
      <c r="C28" s="71"/>
      <c r="D28" s="71"/>
      <c r="E28" s="77"/>
      <c r="F28" s="63">
        <f>G27</f>
        <v>43803</v>
      </c>
      <c r="G28" s="68">
        <f>Milestones[[#This Row],[Start Date]]+Milestones[[#This Row],[Durations]]</f>
        <v>43805</v>
      </c>
      <c r="H28" s="73">
        <f>H29</f>
        <v>2</v>
      </c>
      <c r="I28" s="69"/>
      <c r="J28" s="81"/>
      <c r="K28" s="76"/>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60" t="s">
        <v>50</v>
      </c>
      <c r="C29" s="45" t="s">
        <v>4</v>
      </c>
      <c r="D29" s="49" t="s">
        <v>54</v>
      </c>
      <c r="E29" s="48">
        <v>0</v>
      </c>
      <c r="F29" s="40">
        <f>F28</f>
        <v>43803</v>
      </c>
      <c r="G29" s="40">
        <f>Milestones[[#This Row],[Start Date]]+Milestones[[#This Row],[Durations]]</f>
        <v>43805</v>
      </c>
      <c r="H29" s="42">
        <v>2</v>
      </c>
      <c r="I29" s="57"/>
      <c r="J29" s="50">
        <f ca="1">IF(Milestones[[#This Row],[Complete Date]]="",TODAY()-Milestones[[#This Row],[End Date]],I29-Milestones[[#This Row],[End Date]])</f>
        <v>18</v>
      </c>
      <c r="K29" s="61" t="str">
        <f ca="1">IF(Milestones[[#This Row],[Complete Date]]="",IF(TODAY()&lt;Milestones[[#This Row],[Start Date]],"Pending",IF(Milestones[[#This Row],[Complete Date]]="","On Process",IF(I29-G29&gt;0,"Delay","Complete"))),"Complete")</f>
        <v>On Process</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65" t="s">
        <v>40</v>
      </c>
      <c r="C30" s="82" t="s">
        <v>6</v>
      </c>
      <c r="D30" s="71"/>
      <c r="E30" s="77"/>
      <c r="F30" s="66">
        <f>G29</f>
        <v>43805</v>
      </c>
      <c r="G30" s="66">
        <f>Milestones[[#This Row],[Start Date]]+Milestones[[#This Row],[Durations]]</f>
        <v>43813</v>
      </c>
      <c r="H30" s="73">
        <f>H31</f>
        <v>8</v>
      </c>
      <c r="I30" s="83"/>
      <c r="J30" s="81"/>
      <c r="K30" s="76"/>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85" t="s">
        <v>51</v>
      </c>
      <c r="C31" s="87" t="s">
        <v>4</v>
      </c>
      <c r="D31" s="87" t="s">
        <v>54</v>
      </c>
      <c r="E31" s="48">
        <v>0</v>
      </c>
      <c r="F31" s="86">
        <f>F30</f>
        <v>43805</v>
      </c>
      <c r="G31" s="86">
        <f>Milestones[[#This Row],[Start Date]]+Milestones[[#This Row],[Durations]]</f>
        <v>43813</v>
      </c>
      <c r="H31" s="88">
        <v>8</v>
      </c>
      <c r="I31" s="89"/>
      <c r="J31" s="50">
        <f ca="1">IF(Milestones[[#This Row],[Complete Date]]="",TODAY()-Milestones[[#This Row],[End Date]],I31-Milestones[[#This Row],[End Date]])</f>
        <v>10</v>
      </c>
      <c r="K31" s="61" t="str">
        <f ca="1">IF(Milestones[[#This Row],[Complete Date]]="",IF(TODAY()&lt;Milestones[[#This Row],[Start Date]],"Pending",IF(Milestones[[#This Row],[Complete Date]]="","On Process",IF(I31-G31&gt;0,"Delay","Complete"))),"Complete")</f>
        <v>On Process</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30" customHeight="1" x14ac:dyDescent="0.3">
      <c r="D32" s="31"/>
    </row>
    <row r="33" spans="4:4" ht="30" customHeight="1" x14ac:dyDescent="0.3">
      <c r="D33" s="31"/>
    </row>
  </sheetData>
  <mergeCells count="9">
    <mergeCell ref="AA2:AD2"/>
    <mergeCell ref="AF2:AI2"/>
    <mergeCell ref="D3:E3"/>
    <mergeCell ref="D4:E4"/>
    <mergeCell ref="B5:J5"/>
    <mergeCell ref="F3:H3"/>
    <mergeCell ref="L2:O2"/>
    <mergeCell ref="Q2:T2"/>
    <mergeCell ref="V2:Y2"/>
  </mergeCells>
  <conditionalFormatting sqref="E7:E8 E10:E11 E28 E30 E22 E13 E24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28:BO30 L22:BO25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1">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26:BO30">
    <cfRule type="expression" dxfId="17" priority="39">
      <formula>AND(TODAY()&gt;=L$5,TODAY()&lt;M$5)</formula>
    </cfRule>
  </conditionalFormatting>
  <conditionalFormatting sqref="E26 E28 E30">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1:BO31">
    <cfRule type="expression" dxfId="16" priority="31">
      <formula>AND(TODAY()&gt;=L$5,TODAY()&lt;M$5)</formula>
    </cfRule>
  </conditionalFormatting>
  <conditionalFormatting sqref="L31:BO31">
    <cfRule type="expression" dxfId="15" priority="29">
      <formula>AND(TODAY()&gt;=L$5,TODAY()&lt;M$5)</formula>
    </cfRule>
  </conditionalFormatting>
  <conditionalFormatting sqref="L20:BO21">
    <cfRule type="expression" dxfId="14" priority="18">
      <formula>AND(TODAY()&gt;=L$5,TODAY()&lt;M$5)</formula>
    </cfRule>
  </conditionalFormatting>
  <conditionalFormatting sqref="E20:E21">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23">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25">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27">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29">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1">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1"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E28 E30 E22 E13 E24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E26 E28 E30</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L26:BO27</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L28:BO30 L10:BO11 L8:BO8 L13:BO13 L22:BO25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L31:BO31</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L20:BO21</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2019-12-24T04:54:50Z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