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n5\Desktop\JT\"/>
    </mc:Choice>
  </mc:AlternateContent>
  <bookViews>
    <workbookView xWindow="0" yWindow="0" windowWidth="21585" windowHeight="8130"/>
  </bookViews>
  <sheets>
    <sheet name="Arkusz1" sheetId="1" r:id="rId1"/>
    <sheet name="Arkusz2" sheetId="2" r:id="rId2"/>
    <sheet name="Arkusz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2" i="1"/>
  <c r="F24" i="1"/>
  <c r="G8" i="1"/>
  <c r="G4" i="1"/>
  <c r="G3" i="1"/>
  <c r="F25" i="1" s="1"/>
  <c r="G2" i="1"/>
  <c r="H3" i="1"/>
  <c r="H4" i="1"/>
  <c r="H2" i="1"/>
  <c r="H5" i="1"/>
  <c r="H6" i="1"/>
  <c r="F8" i="1"/>
  <c r="F6" i="1"/>
  <c r="F5" i="1"/>
  <c r="F4" i="1"/>
  <c r="F3" i="1"/>
  <c r="F2" i="1"/>
  <c r="F23" i="1" l="1"/>
  <c r="H8" i="1"/>
  <c r="F21" i="1"/>
</calcChain>
</file>

<file path=xl/sharedStrings.xml><?xml version="1.0" encoding="utf-8"?>
<sst xmlns="http://schemas.openxmlformats.org/spreadsheetml/2006/main" count="66" uniqueCount="53">
  <si>
    <t xml:space="preserve">Lp. </t>
  </si>
  <si>
    <t>Nazwa Rachunku</t>
  </si>
  <si>
    <t>Waluta</t>
  </si>
  <si>
    <t>Kwota waluty</t>
  </si>
  <si>
    <t>Skrót waluty</t>
  </si>
  <si>
    <t>Kwota w zł</t>
  </si>
  <si>
    <t>Zysk z oprocentowania</t>
  </si>
  <si>
    <t xml:space="preserve">Podatek </t>
  </si>
  <si>
    <t>1.</t>
  </si>
  <si>
    <t>Rachunek 1</t>
  </si>
  <si>
    <t>dolar amerykański</t>
  </si>
  <si>
    <t>USD</t>
  </si>
  <si>
    <t>2.</t>
  </si>
  <si>
    <t>Rachunek 2</t>
  </si>
  <si>
    <t>euro</t>
  </si>
  <si>
    <t>EUR</t>
  </si>
  <si>
    <t>3.</t>
  </si>
  <si>
    <t>Rachunek 3</t>
  </si>
  <si>
    <t>funt brytyjski</t>
  </si>
  <si>
    <t>GBP</t>
  </si>
  <si>
    <t>4.</t>
  </si>
  <si>
    <t>Rachunek 4</t>
  </si>
  <si>
    <t>frank szwajcarski</t>
  </si>
  <si>
    <t>CHF</t>
  </si>
  <si>
    <t>5.</t>
  </si>
  <si>
    <t>Rachunek 5</t>
  </si>
  <si>
    <t>jen japoński</t>
  </si>
  <si>
    <t>JPY</t>
  </si>
  <si>
    <t>Suma:</t>
  </si>
  <si>
    <t>Średnia:</t>
  </si>
  <si>
    <t>Lp.</t>
  </si>
  <si>
    <t>Kurs waluty w zł</t>
  </si>
  <si>
    <t>Inne dane:</t>
  </si>
  <si>
    <t>1 USD</t>
  </si>
  <si>
    <t>Oprocentowanie roczne &lt;= 100 tys. zł na każdym rachunku</t>
  </si>
  <si>
    <t>1 EUR</t>
  </si>
  <si>
    <t>USD, EUR, GBP</t>
  </si>
  <si>
    <t>1 GBP</t>
  </si>
  <si>
    <t>Oprocentowanie roczne &gt; 100 tys. zł na każdym rachunku</t>
  </si>
  <si>
    <t>1 CHF</t>
  </si>
  <si>
    <t>100 JPY</t>
  </si>
  <si>
    <t>Podatek roczny od zysku</t>
  </si>
  <si>
    <t>Podsumowanie</t>
  </si>
  <si>
    <t>Najwieksza wartość zysku</t>
  </si>
  <si>
    <t>Najmniejsza wartość zysku</t>
  </si>
  <si>
    <t>Liczba zysków z podatkiem większym od 0</t>
  </si>
  <si>
    <t>Liczba zysków z wartością większą od średniej wartości zysków</t>
  </si>
  <si>
    <t xml:space="preserve">Trzecia największa wartość zysków </t>
  </si>
  <si>
    <t>6.</t>
  </si>
  <si>
    <t>Wartość zysku na rachunku nr 4</t>
  </si>
  <si>
    <t>7.</t>
  </si>
  <si>
    <t>Nazwa rachunku z wartością &gt; 250 000 zł (bez oprocentowania)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</si>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</sst>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>
    <font>
      <sz val="11"/>
      <color theme="1"/>
      <name val="Czcionka tekstu podstawowego"/>
      <family val="2"/>
      <charset val="238"/>
    </font>
    <font>
      <sz val="9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8" xfId="0" applyBorder="1"/>
    <xf numFmtId="0" fontId="0" fillId="0" borderId="17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/>
    <xf numFmtId="0" fontId="3" fillId="0" borderId="14" xfId="0" applyFont="1" applyBorder="1"/>
    <xf numFmtId="0" fontId="3" fillId="0" borderId="16" xfId="0" applyFont="1" applyBorder="1"/>
    <xf numFmtId="0" fontId="3" fillId="0" borderId="21" xfId="0" applyFont="1" applyBorder="1"/>
    <xf numFmtId="0" fontId="0" fillId="0" borderId="24" xfId="0" applyBorder="1"/>
    <xf numFmtId="0" fontId="0" fillId="0" borderId="21" xfId="0" applyBorder="1"/>
    <xf numFmtId="0" fontId="0" fillId="0" borderId="28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164" fontId="0" fillId="0" borderId="28" xfId="0" applyNumberForma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9" fontId="0" fillId="0" borderId="2" xfId="0" applyNumberFormat="1" applyBorder="1" applyAlignment="1">
      <alignment horizontal="center" wrapText="1"/>
    </xf>
    <xf numFmtId="9" fontId="0" fillId="0" borderId="32" xfId="0" applyNumberForma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9" xfId="0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10" fontId="0" fillId="0" borderId="2" xfId="0" applyNumberFormat="1" applyBorder="1" applyAlignment="1">
      <alignment horizontal="center"/>
    </xf>
    <xf numFmtId="10" fontId="0" fillId="0" borderId="32" xfId="0" applyNumberFormat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8" xfId="0" quotePrefix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F28" sqref="F28"/>
    </sheetView>
  </sheetViews>
  <sheetFormatPr defaultRowHeight="14.25"/>
  <cols>
    <col min="1" max="1" width="4.125" bestFit="1" customWidth="1"/>
    <col min="2" max="2" width="12" customWidth="1"/>
    <col min="3" max="3" width="15.75" bestFit="1" customWidth="1"/>
    <col min="4" max="4" width="12.375" bestFit="1" customWidth="1"/>
    <col min="5" max="5" width="11.625" bestFit="1" customWidth="1"/>
    <col min="6" max="6" width="11.875" bestFit="1" customWidth="1"/>
    <col min="7" max="7" width="14.75" customWidth="1"/>
    <col min="8" max="8" width="9.25" bestFit="1" customWidth="1"/>
  </cols>
  <sheetData>
    <row r="1" spans="1:8" ht="15.75" thickBot="1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</row>
    <row r="2" spans="1:8">
      <c r="A2" s="21" t="s">
        <v>8</v>
      </c>
      <c r="B2" s="22" t="s">
        <v>9</v>
      </c>
      <c r="C2" s="22" t="s">
        <v>10</v>
      </c>
      <c r="D2" s="26">
        <v>75973</v>
      </c>
      <c r="E2" s="27" t="s">
        <v>11</v>
      </c>
      <c r="F2" s="22">
        <f>PRODUCT(D2,C13)</f>
        <v>299857.83370000002</v>
      </c>
      <c r="G2" s="22">
        <f>(IF(F2 &lt;= 100000,F2*1.02,F2*1.003))-F2</f>
        <v>899.57350109994877</v>
      </c>
      <c r="H2" s="20">
        <f>((IF(F2 &lt;= 100000,F2*1.02,F2*1.003))-F2)*0.0743</f>
        <v>66.838311131726201</v>
      </c>
    </row>
    <row r="3" spans="1:8">
      <c r="A3" s="8" t="s">
        <v>12</v>
      </c>
      <c r="B3" s="2" t="s">
        <v>13</v>
      </c>
      <c r="C3" s="2" t="s">
        <v>14</v>
      </c>
      <c r="D3" s="14">
        <v>4703</v>
      </c>
      <c r="E3" s="3" t="s">
        <v>15</v>
      </c>
      <c r="F3" s="22">
        <f>PRODUCT(C14,D3)</f>
        <v>20369.1633</v>
      </c>
      <c r="G3" s="22">
        <f>(IF(F3 &lt;= 100000,F3*1.02,F3*1.003))-F3</f>
        <v>407.38326600000073</v>
      </c>
      <c r="H3" s="20">
        <f t="shared" ref="H3:H4" si="0">((IF(F3 &lt;= 100000,F3*1.02,F3*1.003))-F3)*0.0743</f>
        <v>30.268576663800058</v>
      </c>
    </row>
    <row r="4" spans="1:8">
      <c r="A4" s="8" t="s">
        <v>16</v>
      </c>
      <c r="B4" s="2" t="s">
        <v>17</v>
      </c>
      <c r="C4" s="2" t="s">
        <v>18</v>
      </c>
      <c r="D4" s="14">
        <v>380</v>
      </c>
      <c r="E4" s="3" t="s">
        <v>19</v>
      </c>
      <c r="F4" s="31">
        <f>PRODUCT(D4,C15)</f>
        <v>1849.0419999999999</v>
      </c>
      <c r="G4" s="31">
        <f>(IF(F4 &lt;= 100000,F4*1.02,F4*1.003))-F4</f>
        <v>36.980839999999944</v>
      </c>
      <c r="H4" s="20">
        <f t="shared" si="0"/>
        <v>2.7476764119999961</v>
      </c>
    </row>
    <row r="5" spans="1:8">
      <c r="A5" s="8" t="s">
        <v>20</v>
      </c>
      <c r="B5" s="2" t="s">
        <v>21</v>
      </c>
      <c r="C5" s="2" t="s">
        <v>22</v>
      </c>
      <c r="D5" s="14">
        <v>4730</v>
      </c>
      <c r="E5" s="3" t="s">
        <v>23</v>
      </c>
      <c r="F5" s="22">
        <f>PRODUCT(D5,C16)</f>
        <v>18725.124</v>
      </c>
      <c r="G5" s="22">
        <v>0</v>
      </c>
      <c r="H5" s="20">
        <f t="shared" ref="H3:H6" si="1">G5*0.073</f>
        <v>0</v>
      </c>
    </row>
    <row r="6" spans="1:8" ht="15" thickBot="1">
      <c r="A6" s="10" t="s">
        <v>24</v>
      </c>
      <c r="B6" s="11" t="s">
        <v>25</v>
      </c>
      <c r="C6" s="11" t="s">
        <v>26</v>
      </c>
      <c r="D6" s="15">
        <v>74743</v>
      </c>
      <c r="E6" s="13" t="s">
        <v>27</v>
      </c>
      <c r="F6" s="65">
        <f>PRODUCT(74743,0.036958)</f>
        <v>2762.3517939999997</v>
      </c>
      <c r="G6" s="22">
        <v>0</v>
      </c>
      <c r="H6" s="20">
        <f t="shared" si="1"/>
        <v>0</v>
      </c>
    </row>
    <row r="7" spans="1:8" ht="15.75" thickBot="1">
      <c r="D7" s="4"/>
      <c r="F7" s="5" t="s">
        <v>28</v>
      </c>
      <c r="G7" s="6" t="s">
        <v>29</v>
      </c>
      <c r="H7" s="7" t="s">
        <v>28</v>
      </c>
    </row>
    <row r="8" spans="1:8" ht="15" thickBot="1">
      <c r="F8" s="28">
        <f>SUM(F2:F6)</f>
        <v>343563.51479400008</v>
      </c>
      <c r="G8" s="29">
        <f>AVERAGE(G2:G6)</f>
        <v>268.7875214199899</v>
      </c>
      <c r="H8" s="30">
        <f>SUM(H2:H6)</f>
        <v>99.854564207526252</v>
      </c>
    </row>
    <row r="9" spans="1:8">
      <c r="A9" s="1"/>
    </row>
    <row r="11" spans="1:8" ht="15" thickBot="1"/>
    <row r="12" spans="1:8" ht="15.75" thickBot="1">
      <c r="A12" s="23" t="s">
        <v>30</v>
      </c>
      <c r="B12" s="24" t="s">
        <v>2</v>
      </c>
      <c r="C12" s="25" t="s">
        <v>31</v>
      </c>
      <c r="E12" s="32" t="s">
        <v>32</v>
      </c>
      <c r="F12" s="33"/>
      <c r="G12" s="33"/>
      <c r="H12" s="34"/>
    </row>
    <row r="13" spans="1:8" ht="14.25" customHeight="1">
      <c r="A13" s="21" t="s">
        <v>8</v>
      </c>
      <c r="B13" s="22" t="s">
        <v>33</v>
      </c>
      <c r="C13" s="20">
        <v>3.9468999999999999</v>
      </c>
      <c r="E13" s="39" t="s">
        <v>34</v>
      </c>
      <c r="F13" s="40"/>
      <c r="G13" s="40"/>
      <c r="H13" s="41"/>
    </row>
    <row r="14" spans="1:8">
      <c r="A14" s="8" t="s">
        <v>12</v>
      </c>
      <c r="B14" s="2" t="s">
        <v>35</v>
      </c>
      <c r="C14" s="9">
        <v>4.3311000000000002</v>
      </c>
      <c r="E14" s="37" t="s">
        <v>36</v>
      </c>
      <c r="F14" s="38"/>
      <c r="G14" s="35">
        <v>0.02</v>
      </c>
      <c r="H14" s="36"/>
    </row>
    <row r="15" spans="1:8" ht="14.25" customHeight="1">
      <c r="A15" s="8" t="s">
        <v>16</v>
      </c>
      <c r="B15" s="2" t="s">
        <v>37</v>
      </c>
      <c r="C15" s="9">
        <v>4.8658999999999999</v>
      </c>
      <c r="E15" s="57" t="s">
        <v>38</v>
      </c>
      <c r="F15" s="58"/>
      <c r="G15" s="58"/>
      <c r="H15" s="59"/>
    </row>
    <row r="16" spans="1:8">
      <c r="A16" s="8" t="s">
        <v>20</v>
      </c>
      <c r="B16" s="2" t="s">
        <v>39</v>
      </c>
      <c r="C16" s="9">
        <v>3.9588000000000001</v>
      </c>
      <c r="E16" s="46" t="s">
        <v>36</v>
      </c>
      <c r="F16" s="47"/>
      <c r="G16" s="60">
        <v>3.0000000000000001E-3</v>
      </c>
      <c r="H16" s="61"/>
    </row>
    <row r="17" spans="1:9" ht="15" thickBot="1">
      <c r="A17" s="10" t="s">
        <v>24</v>
      </c>
      <c r="B17" s="11" t="s">
        <v>40</v>
      </c>
      <c r="C17" s="12">
        <v>3.6958000000000002</v>
      </c>
      <c r="E17" s="42" t="s">
        <v>41</v>
      </c>
      <c r="F17" s="43"/>
      <c r="G17" s="44">
        <v>7.2999999999999995E-2</v>
      </c>
      <c r="H17" s="45"/>
    </row>
    <row r="19" spans="1:9" ht="15" thickBot="1"/>
    <row r="20" spans="1:9" ht="15.75" thickBot="1">
      <c r="A20" s="54" t="s">
        <v>42</v>
      </c>
      <c r="B20" s="55"/>
      <c r="C20" s="55"/>
      <c r="D20" s="55"/>
      <c r="E20" s="55"/>
      <c r="F20" s="56"/>
      <c r="G20" s="16"/>
      <c r="H20" s="16"/>
      <c r="I20" s="16"/>
    </row>
    <row r="21" spans="1:9">
      <c r="A21" s="19" t="s">
        <v>8</v>
      </c>
      <c r="B21" s="62" t="s">
        <v>43</v>
      </c>
      <c r="C21" s="63"/>
      <c r="D21" s="63"/>
      <c r="E21" s="64"/>
      <c r="F21" s="20">
        <f>MAX(G2:G6)</f>
        <v>899.57350109994877</v>
      </c>
    </row>
    <row r="22" spans="1:9">
      <c r="A22" s="17" t="s">
        <v>12</v>
      </c>
      <c r="B22" s="48" t="s">
        <v>44</v>
      </c>
      <c r="C22" s="49"/>
      <c r="D22" s="49"/>
      <c r="E22" s="50"/>
      <c r="F22" s="9">
        <f>MIN(G2:G6)</f>
        <v>0</v>
      </c>
    </row>
    <row r="23" spans="1:9">
      <c r="A23" s="17" t="s">
        <v>16</v>
      </c>
      <c r="B23" s="48" t="s">
        <v>45</v>
      </c>
      <c r="C23" s="49"/>
      <c r="D23" s="49"/>
      <c r="E23" s="50"/>
      <c r="F23" s="9">
        <f>COUNTIF(G2:G4,"&gt;0")</f>
        <v>3</v>
      </c>
    </row>
    <row r="24" spans="1:9">
      <c r="A24" s="17" t="s">
        <v>20</v>
      </c>
      <c r="B24" s="48" t="s">
        <v>46</v>
      </c>
      <c r="C24" s="49"/>
      <c r="D24" s="49"/>
      <c r="E24" s="50"/>
      <c r="F24" s="9">
        <f>COUNTIF(G2:G6,"&gt;"&amp;G8)</f>
        <v>2</v>
      </c>
    </row>
    <row r="25" spans="1:9">
      <c r="A25" s="17" t="s">
        <v>24</v>
      </c>
      <c r="B25" s="48" t="s">
        <v>47</v>
      </c>
      <c r="C25" s="49"/>
      <c r="D25" s="49"/>
      <c r="E25" s="50"/>
      <c r="F25" s="9">
        <f>LARGE(G2:G6,3)</f>
        <v>36.980839999999944</v>
      </c>
    </row>
    <row r="26" spans="1:9">
      <c r="A26" s="17" t="s">
        <v>48</v>
      </c>
      <c r="B26" s="48" t="s">
        <v>49</v>
      </c>
      <c r="C26" s="49"/>
      <c r="D26" s="49"/>
      <c r="E26" s="50"/>
      <c r="F26" s="9">
        <f>VLOOKUP(B5,B2:H6,7)</f>
        <v>0</v>
      </c>
    </row>
    <row r="27" spans="1:9" ht="15" thickBot="1">
      <c r="A27" s="18" t="s">
        <v>50</v>
      </c>
      <c r="B27" s="51" t="s">
        <v>51</v>
      </c>
      <c r="C27" s="52"/>
      <c r="D27" s="52"/>
      <c r="E27" s="53"/>
      <c r="F27" s="12" t="s">
        <v>52</v>
      </c>
    </row>
  </sheetData>
  <sortState ref="A16:A17">
    <sortCondition ref="A16"/>
  </sortState>
  <mergeCells count="17">
    <mergeCell ref="B25:E25"/>
    <mergeCell ref="B26:E26"/>
    <mergeCell ref="B27:E27"/>
    <mergeCell ref="A20:F20"/>
    <mergeCell ref="E15:H15"/>
    <mergeCell ref="G16:H16"/>
    <mergeCell ref="B21:E21"/>
    <mergeCell ref="B22:E22"/>
    <mergeCell ref="B23:E23"/>
    <mergeCell ref="B24:E24"/>
    <mergeCell ref="E12:H12"/>
    <mergeCell ref="G14:H14"/>
    <mergeCell ref="E14:F14"/>
    <mergeCell ref="E13:H13"/>
    <mergeCell ref="E17:F17"/>
    <mergeCell ref="G17:H17"/>
    <mergeCell ref="E16:F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c2a25e-b157-4684-bf53-a80a6b4d8d48">
      <Terms xmlns="http://schemas.microsoft.com/office/infopath/2007/PartnerControls"/>
    </lcf76f155ced4ddcb4097134ff3c332f>
    <TaxCatchAll xmlns="a13528dd-346c-4b0e-a2cd-91b338e9f89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AAAB74207BFC4488D66389A1B862391" ma:contentTypeVersion="7" ma:contentTypeDescription="Utwórz nowy dokument." ma:contentTypeScope="" ma:versionID="b5f30753a9a3f62ebd8db50bfd2953bc">
  <xsd:schema xmlns:xsd="http://www.w3.org/2001/XMLSchema" xmlns:xs="http://www.w3.org/2001/XMLSchema" xmlns:p="http://schemas.microsoft.com/office/2006/metadata/properties" xmlns:ns2="58c2a25e-b157-4684-bf53-a80a6b4d8d48" xmlns:ns3="a13528dd-346c-4b0e-a2cd-91b338e9f899" targetNamespace="http://schemas.microsoft.com/office/2006/metadata/properties" ma:root="true" ma:fieldsID="5b054e0ee920bab7737c2680d18cffae" ns2:_="" ns3:_="">
    <xsd:import namespace="58c2a25e-b157-4684-bf53-a80a6b4d8d48"/>
    <xsd:import namespace="a13528dd-346c-4b0e-a2cd-91b338e9f8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2a25e-b157-4684-bf53-a80a6b4d8d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898ec695-bd94-48d8-bbc2-0a199f981d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528dd-346c-4b0e-a2cd-91b338e9f89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df332c3-7d1f-4e12-9269-72c7564251ef}" ma:internalName="TaxCatchAll" ma:showField="CatchAllData" ma:web="a13528dd-346c-4b0e-a2cd-91b338e9f8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2DC518-6917-4416-831B-643D0624C4F9}">
  <ds:schemaRefs>
    <ds:schemaRef ds:uri="a13528dd-346c-4b0e-a2cd-91b338e9f899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58c2a25e-b157-4684-bf53-a80a6b4d8d4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E048A4E-046D-4711-9678-667D5A6973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1D69AA-AA6A-4E5F-A81C-FDB34271E0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2a25e-b157-4684-bf53-a80a6b4d8d48"/>
    <ds:schemaRef ds:uri="a13528dd-346c-4b0e-a2cd-91b338e9f8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Komputer</dc:creator>
  <cp:keywords/>
  <dc:description/>
  <cp:lastModifiedBy>stan5</cp:lastModifiedBy>
  <cp:revision/>
  <dcterms:created xsi:type="dcterms:W3CDTF">2019-10-06T15:36:49Z</dcterms:created>
  <dcterms:modified xsi:type="dcterms:W3CDTF">2022-11-03T14:38:00Z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0x0101008AAAB74207BFC4488D66389A1B862391</vt:lpwstr>
  </property>
  <property fmtid="{D5CDD505-2E9C-101B-9397-08002B2CF9AE}" pid="3" name="MediaServiceImageTags">
    <vt:lpwstr/>
  </property>
</Properties>
</file>