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5" activeTab="1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7" i="21" l="1"/>
  <c r="B55" i="21" s="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C12" i="9"/>
  <c r="B60" i="21" l="1"/>
  <c r="B59" i="21"/>
  <c r="B58" i="21"/>
  <c r="B56" i="21"/>
  <c r="C8" i="8"/>
  <c r="C4" i="8"/>
  <c r="C4" i="12"/>
  <c r="C4" i="7"/>
  <c r="D4" i="7"/>
  <c r="E4" i="7"/>
  <c r="F4" i="7"/>
  <c r="G4" i="7"/>
  <c r="G12" i="7"/>
  <c r="F12" i="7"/>
  <c r="E12" i="7"/>
  <c r="C12" i="16" l="1"/>
  <c r="C12" i="6"/>
  <c r="C12" i="4" l="1"/>
  <c r="C10" i="4"/>
  <c r="C12" i="22"/>
  <c r="C12" i="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12" i="9" l="1"/>
  <c r="B89" i="13" l="1"/>
  <c r="C61" i="21"/>
  <c r="C62" i="21" s="1"/>
  <c r="C57" i="21"/>
  <c r="C55" i="21" s="1"/>
  <c r="C89" i="13"/>
  <c r="B61" i="21"/>
  <c r="B62" i="21" s="1"/>
  <c r="B72" i="21" s="1"/>
  <c r="B10" i="11"/>
  <c r="B10" i="15"/>
  <c r="B10" i="14"/>
  <c r="B10" i="6"/>
  <c r="B10" i="4"/>
  <c r="C72" i="21" l="1"/>
  <c r="B63" i="21"/>
  <c r="B64" i="21"/>
  <c r="C63" i="21"/>
  <c r="C64" i="21"/>
  <c r="B4" i="1"/>
  <c r="B4" i="19" l="1"/>
  <c r="B12" i="22" l="1"/>
  <c r="B4" i="18" l="1"/>
  <c r="B4" i="11" l="1"/>
  <c r="B4" i="15"/>
  <c r="B4" i="21"/>
  <c r="B4" i="14"/>
  <c r="B4" i="13"/>
  <c r="B4" i="9"/>
  <c r="C4" i="9"/>
  <c r="D4" i="9"/>
  <c r="E4" i="9"/>
  <c r="F4" i="9"/>
  <c r="B4" i="8"/>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<sst xmlns="http://schemas.openxmlformats.org/spreadsheetml/2006/main" count="4944" uniqueCount="3643">
  <si>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</si>
  <si>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</si>
  <si>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</si>
  <si>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</si>
  <si>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</si>
  <si>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</si>
  <si>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</si>
  <si>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</si>
  <si>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</si>
  <si>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</si>
  <si>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</si>
  <si>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</si>
  <si>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</si>
  <si>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</si>
  <si>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</si>
  <si>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</si>
  <si>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</si>
  <si>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</si>
  <si>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</si>
  <si>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</si>
  <si>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</si>
  <si>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</si>
  <si>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</si>
  <si>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</si>
  <si>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</si>
  <si>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</si>
  <si>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</si>
  <si>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</si>
  <si>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</si>
  <si>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</si>
  <si>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</si>
  <si>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</si>
  <si>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</si>
  <si>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</si>
  <si>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</si>
  <si>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</si>
  <si>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</si>
  <si>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</si>
  <si>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</si>
  <si>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</si>
  <si>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</si>
  <si>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</si>
  <si>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</si>
  <si>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</si>
  <si>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</si>
  <si>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</si>
  <si>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</si>
  <si>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</si>
  <si>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</si>
  <si>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</si>
  <si>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</si>
  <si>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</si>
  <si>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</si>
  <si>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</si>
  <si>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</si>
  <si>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</si>
  <si>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</si>
  <si>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</si>
  <si>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</si>
  <si>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</si>
  <si>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</si>
  <si>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</si>
  <si>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</si>
  <si>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</si>
  <si>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</si>
  <si>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</si>
  <si>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</si>
  <si>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</si>
  <si>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</si>
  <si>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</si>
  <si>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</si>
  <si>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</si>
  <si>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</si>
  <si>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</si>
  <si>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</si>
  <si>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</si>
  <si>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</si>
  <si>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</si>
  <si>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</si>
  <si>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</si>
  <si>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</si>
  <si>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</si>
  <si>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</si>
  <si>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</si>
  <si>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</si>
  <si>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</si>
  <si>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</si>
  <si>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</si>
  <si>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</si>
  <si>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</si>
  <si>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</si>
  <si>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</si>
  <si>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</si>
  <si>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</si>
  <si>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</si>
  <si>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</si>
  <si>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</si>
  <si>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</si>
  <si>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</si>
  <si>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</si>
  <si>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</si>
  <si>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</si>
  <si>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</si>
  <si>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</si>
  <si>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</si>
  <si>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</si>
  <si>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</si>
  <si>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</si>
  <si>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</si>
  <si>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</si>
  <si>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</si>
  <si>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</si>
  <si>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</si>
  <si>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</si>
  <si>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</si>
  <si>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</si>
  <si>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</si>
  <si>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</si>
  <si>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</si>
  <si>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</si>
  <si>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</si>
  <si>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</si>
  <si>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</si>
  <si>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</si>
  <si>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</si>
  <si>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</si>
  <si>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</si>
  <si>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</si>
  <si>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</si>
  <si>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</si>
  <si>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</si>
  <si>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</si>
  <si>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</si>
  <si>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</si>
  <si>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</si>
  <si>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</si>
  <si>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</si>
  <si>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</si>
  <si>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</si>
  <si>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</si>
  <si>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</si>
  <si>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</si>
  <si>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</si>
  <si>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</si>
  <si>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</si>
  <si>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</si>
  <si>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</si>
  <si>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</si>
  <si>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</si>
  <si>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</si>
  <si>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</si>
  <si>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</si>
  <si>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</si>
  <si>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</si>
  <si>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</si>
  <si>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</si>
  <si>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</si>
  <si>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</si>
  <si>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</si>
  <si>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</si>
  <si>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</si>
  <si>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</si>
  <si>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</si>
  <si>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</si>
  <si>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</si>
  <si>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</si>
  <si>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</si>
  <si>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</si>
  <si>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</si>
  <si>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</si>
  <si>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</si>
  <si>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</si>
  <si>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</si>
  <si>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</si>
  <si>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</si>
  <si>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</si>
  <si>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</si>
  <si>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</si>
  <si>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</si>
  <si>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</si>
  <si>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</si>
  <si>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</si>
  <si>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</si>
  <si>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</si>
  <si>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</si>
  <si>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</si>
  <si>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</si>
  <si>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</si>
  <si>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</si>
  <si>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</si>
  <si>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</si>
  <si>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</si>
  <si>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</si>
  <si>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</si>
  <si>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</si>
  <si>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</si>
  <si>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</si>
  <si>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</si>
  <si>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</si>
  <si>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</si>
  <si>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</si>
  <si>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</si>
  <si>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</si>
  <si>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</si>
  <si>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</si>
  <si>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</si>
  <si>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</si>
  <si>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</si>
  <si>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</si>
  <si>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</si>
  <si>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</si>
  <si>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</si>
  <si>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</si>
  <si>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</si>
  <si>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</si>
  <si>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</si>
  <si>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</si>
  <si>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</si>
  <si>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</si>
  <si>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</si>
  <si>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</si>
  <si>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</si>
  <si>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</si>
  <si>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</si>
  <si>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</si>
  <si>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</si>
  <si>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</si>
  <si>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</si>
  <si>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</si>
  <si>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</si>
  <si>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</si>
  <si>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</si>
  <si>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</si>
  <si>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</si>
  <si>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</si>
  <si>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</si>
  <si>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</si>
  <si>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</si>
  <si>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</si>
  <si>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</si>
  <si>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</si>
  <si>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</si>
  <si>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</si>
  <si>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</si>
  <si>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</si>
  <si>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</si>
  <si>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</si>
  <si>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</si>
  <si>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</si>
  <si>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</si>
  <si>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</si>
  <si>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</si>
  <si>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</si>
  <si>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</si>
  <si>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</si>
  <si>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</si>
  <si>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</si>
  <si>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</si>
  <si>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</si>
  <si>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</si>
  <si>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</si>
  <si>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</si>
  <si>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</si>
  <si>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</si>
  <si>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</si>
  <si>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</si>
  <si>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</si>
  <si>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</si>
  <si>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</si>
  <si>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</si>
  <si>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</si>
  <si>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</si>
  <si>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</si>
  <si>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</si>
  <si>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</si>
  <si>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</si>
  <si>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</si>
  <si>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</si>
  <si>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</si>
  <si>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</si>
  <si>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</si>
  <si>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</si>
  <si>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</si>
  <si>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</si>
  <si>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</si>
  <si>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</si>
  <si>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</si>
  <si>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</si>
  <si>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</si>
  <si>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</si>
  <si>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</si>
  <si>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</si>
  <si>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</si>
  <si>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</si>
  <si>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</si>
  <si>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</si>
  <si>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</si>
  <si>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</si>
  <si>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</si>
  <si>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</si>
  <si>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</si>
  <si>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</si>
  <si>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</si>
  <si>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</si>
  <si>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</si>
  <si>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</si>
  <si>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</si>
  <si>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</si>
  <si>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</si>
  <si>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</si>
  <si>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</si>
  <si>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</si>
  <si>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</si>
  <si>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</si>
  <si>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</si>
  <si>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</si>
  <si>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</si>
  <si>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</si>
  <si>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</si>
  <si>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</si>
  <si>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</si>
  <si>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</si>
  <si>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</si>
  <si>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</si>
  <si>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</si>
  <si>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</si>
  <si>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</si>
  <si>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</si>
  <si>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</si>
  <si>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</si>
  <si>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</si>
  <si>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</si>
  <si>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</si>
  <si>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</si>
  <si>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</si>
  <si>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</si>
  <si>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</si>
  <si>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</si>
  <si>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</si>
  <si>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</si>
  <si>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</si>
  <si>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</si>
  <si>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</si>
  <si>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</si>
  <si>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</si>
  <si>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</si>
  <si>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</si>
  <si>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</si>
  <si>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</si>
  <si>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</si>
  <si>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</si>
  <si>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</si>
  <si>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</si>
  <si>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</si>
  <si>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</si>
  <si>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</si>
  <si>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</si>
  <si>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</si>
  <si>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</si>
  <si>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</si>
  <si>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</si>
  <si>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</si>
  <si>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</si>
  <si>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</si>
  <si>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</si>
  <si>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</si>
  <si>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</si>
  <si>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</si>
  <si>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</si>
  <si>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</si>
  <si>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</si>
  <si>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</si>
  <si>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</si>
  <si>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</si>
  <si>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</si>
  <si>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</si>
  <si>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</si>
  <si>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</si>
  <si>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</si>
  <si>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</si>
  <si>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</si>
  <si>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</si>
  <si>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</si>
  <si>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</si>
  <si>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</si>
  <si>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</si>
  <si>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</si>
  <si>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</si>
  <si>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</si>
  <si>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</si>
  <si>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</si>
  <si>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</si>
  <si>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</si>
  <si>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</si>
  <si>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</si>
  <si>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</si>
  <si>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</si>
  <si>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</si>
  <si>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</si>
  <si>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</si>
  <si>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</si>
  <si>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</si>
  <si>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</si>
  <si>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</si>
  <si>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</si>
  <si>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</si>
  <si>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</si>
  <si>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</si>
  <si>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</si>
  <si>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</si>
  <si>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</si>
  <si>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</si>
  <si>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</si>
  <si>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</si>
  <si>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</si>
  <si>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</si>
  <si>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</si>
  <si>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</si>
  <si>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</si>
  <si>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</si>
  <si>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</si>
  <si>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</si>
  <si>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</si>
  <si>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</si>
  <si>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</si>
  <si>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</si>
  <si>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</si>
  <si>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</si>
  <si>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</si>
  <si>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</si>
  <si>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</si>
  <si>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</si>
  <si>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</si>
  <si>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</si>
  <si>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</si>
  <si>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</si>
  <si>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</si>
  <si>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</si>
  <si>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</si>
  <si>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</si>
  <si>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</si>
  <si>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</si>
  <si>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</si>
  <si>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</si>
  <si>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</si>
  <si>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</si>
  <si>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</si>
  <si>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</si>
  <si>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</si>
  <si>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</si>
  <si>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</si>
  <si>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</si>
  <si>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</si>
  <si>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</si>
  <si>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</si>
  <si>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</si>
  <si>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</si>
  <si>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</si>
  <si>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</si>
  <si>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</si>
  <si>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</si>
  <si>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</si>
  <si>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</si>
  <si>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</si>
  <si>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</si>
  <si>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</si>
  <si>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</si>
  <si>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</si>
  <si>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</si>
  <si>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</si>
  <si>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</si>
  <si>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</si>
  <si>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</si>
  <si>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</si>
  <si>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</si>
  <si>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</si>
  <si>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</si>
  <si>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</si>
  <si>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</si>
  <si>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</si>
  <si>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</si>
  <si>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</si>
  <si>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</si>
  <si>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</si>
  <si>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</si>
  <si>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</si>
  <si>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</si>
  <si>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</si>
  <si>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</si>
  <si>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</si>
  <si>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</si>
  <si>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</si>
  <si>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</si>
  <si>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</si>
  <si>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</si>
  <si>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</si>
  <si>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</si>
  <si>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</si>
  <si>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</si>
  <si>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</si>
  <si>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</si>
  <si>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</si>
  <si>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</si>
  <si>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</si>
  <si>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</si>
  <si>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</si>
  <si>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</si>
  <si>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</si>
  <si>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</si>
  <si>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</si>
  <si>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</si>
  <si>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</si>
  <si>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</si>
  <si>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</si>
  <si>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</si>
  <si>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</si>
  <si>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</si>
  <si>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</si>
  <si>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</si>
  <si>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</si>
  <si>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</si>
  <si>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</si>
  <si>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</si>
  <si>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</si>
  <si>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</si>
  <si>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</si>
  <si>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</si>
  <si>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</si>
  <si>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</si>
  <si>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</si>
  <si>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</si>
  <si>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</si>
  <si>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</si>
  <si>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</si>
  <si>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</si>
  <si>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</si>
  <si>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</si>
  <si>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</si>
  <si>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</si>
  <si>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</si>
  <si>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</si>
  <si>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</si>
  <si>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</si>
  <si>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</si>
  <si>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</si>
  <si>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</si>
  <si>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</si>
  <si>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</si>
  <si>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</si>
  <si>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</si>
  <si>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</si>
  <si>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</si>
  <si>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</si>
  <si>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</si>
  <si>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</si>
  <si>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</si>
  <si>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</si>
  <si>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</si>
  <si>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</si>
  <si>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</si>
  <si>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</si>
  <si>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</si>
  <si>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</si>
  <si>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</si>
  <si>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</si>
  <si>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</si>
  <si>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</si>
  <si>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</si>
  <si>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</si>
  <si>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</si>
  <si>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</si>
  <si>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</si>
  <si>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</si>
  <si>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</si>
  <si>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</si>
  <si>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</si>
  <si>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</si>
  <si>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</si>
  <si>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</si>
  <si>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</si>
  <si>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</si>
  <si>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</si>
  <si>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</si>
  <si>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</si>
  <si>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</si>
  <si>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</si>
  <si>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</si>
  <si>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</si>
  <si>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</si>
  <si>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</si>
  <si>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</si>
  <si>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</si>
  <si>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</si>
  <si>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</si>
  <si>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</si>
  <si>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</si>
  <si>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</si>
  <si>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</si>
  <si>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</si>
  <si>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</si>
  <si>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</si>
  <si>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</si>
  <si>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</si>
  <si>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</si>
  <si>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</si>
  <si>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</si>
  <si>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</si>
  <si>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</si>
  <si>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</si>
  <si>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</si>
  <si>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</si>
  <si>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</si>
  <si>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</si>
  <si>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</si>
  <si>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</si>
  <si>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</si>
  <si>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</si>
  <si>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</si>
  <si>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</si>
  <si>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</si>
  <si>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</si>
  <si>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</si>
  <si>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</si>
  <si>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</si>
  <si>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</si>
  <si>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</si>
  <si>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</si>
  <si>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</si>
  <si>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</si>
  <si>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</si>
  <si>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</si>
  <si>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</si>
  <si>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</si>
  <si>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</si>
  <si>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</si>
  <si>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</si>
  <si>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</si>
  <si>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</si>
  <si>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</si>
  <si>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</si>
  <si>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</si>
  <si>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</si>
  <si>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</si>
  <si>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</si>
  <si>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</si>
  <si>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</si>
  <si>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</si>
  <si>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</si>
  <si>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</si>
  <si>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</si>
  <si>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</si>
  <si>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</si>
  <si>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</si>
  <si>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</si>
  <si>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</si>
  <si>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</si>
  <si>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</si>
  <si>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</si>
  <si>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</si>
  <si>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</si>
  <si>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</si>
  <si>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</si>
  <si>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</si>
  <si>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</si>
  <si>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</si>
  <si>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</si>
  <si>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</si>
  <si>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</si>
  <si>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</si>
  <si>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</si>
  <si>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</si>
  <si>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</si>
  <si>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</si>
  <si>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</si>
  <si>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</si>
  <si>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</si>
  <si>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</si>
  <si>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</si>
  <si>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</si>
  <si>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</si>
  <si>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</si>
  <si>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</si>
  <si>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</si>
  <si>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</si>
  <si>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</si>
  <si>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</si>
  <si>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</si>
  <si>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</si>
  <si>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</si>
  <si>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</si>
  <si>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</si>
  <si>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</si>
  <si>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</si>
  <si>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</si>
  <si>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</si>
  <si>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</si>
  <si>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</si>
  <si>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</si>
  <si>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</si>
  <si>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</si>
  <si>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</si>
  <si>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</si>
  <si>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</si>
  <si>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</si>
  <si>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</si>
  <si>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</si>
  <si>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</si>
  <si>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</si>
  <si>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</si>
  <si>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</si>
  <si>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</si>
  <si>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</si>
  <si>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</si>
  <si>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</si>
  <si>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</si>
  <si>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</si>
  <si>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</si>
  <si>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</si>
  <si>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</si>
  <si>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</si>
  <si>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</si>
  <si>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</si>
  <si>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</si>
  <si>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</si>
  <si>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</si>
  <si>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</si>
  <si>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</si>
  <si>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</si>
  <si>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</si>
  <si>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</si>
  <si>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</si>
  <si>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</si>
  <si>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</si>
  <si>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</si>
  <si>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</si>
  <si>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</si>
  <si>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</si>
  <si>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</si>
  <si>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</si>
  <si>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</si>
  <si>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</si>
  <si>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</si>
  <si>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</si>
  <si>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</si>
  <si>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</si>
  <si>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</si>
  <si>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</si>
  <si>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</si>
  <si>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</si>
  <si>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</si>
  <si>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</si>
  <si>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</si>
  <si>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</si>
  <si>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</si>
  <si>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</si>
  <si>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</si>
  <si>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</si>
  <si>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</si>
  <si>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</si>
  <si>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</si>
  <si>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</si>
  <si>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</si>
  <si>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</si>
  <si>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</si>
  <si>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</si>
  <si>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</si>
  <si>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</si>
  <si>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</si>
  <si>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</si>
  <si>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</si>
  <si>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</si>
  <si>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</si>
  <si>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</si>
  <si>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</si>
  <si>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</si>
  <si>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</si>
  <si>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</si>
  <si>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</si>
  <si>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</si>
  <si>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</si>
  <si>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</si>
  <si>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</si>
  <si>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</si>
  <si>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</si>
  <si>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</si>
  <si>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</si>
  <si>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</si>
  <si>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</si>
  <si>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</si>
  <si>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</si>
  <si>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</si>
  <si>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</si>
  <si>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</si>
  <si>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</si>
  <si>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</si>
  <si>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</si>
  <si>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</si>
  <si>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</si>
  <si>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</si>
  <si>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</si>
  <si>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</si>
  <si>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</si>
  <si>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</si>
  <si>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</si>
  <si>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</si>
  <si>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</si>
  <si>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</si>
  <si>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</si>
  <si>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</si>
  <si>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</si>
  <si>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</si>
  <si>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</si>
  <si>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</si>
  <si>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</si>
  <si>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</si>
  <si>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</si>
  <si>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</si>
  <si>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</si>
  <si>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</si>
  <si>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</si>
  <si>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</si>
  <si>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</si>
  <si>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</si>
  <si>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</si>
  <si>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</si>
  <si>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</si>
  <si>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</si>
  <si>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</si>
  <si>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</si>
  <si>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</si>
  <si>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</si>
  <si>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</si>
  <si>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</si>
  <si>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</si>
  <si>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</si>
  <si>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</si>
  <si>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</si>
  <si>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</si>
  <si>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</si>
  <si>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</si>
  <si>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</si>
  <si>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</si>
  <si>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</si>
  <si>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</si>
  <si>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</si>
  <si>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</si>
  <si>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</si>
  <si>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</si>
  <si>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</si>
  <si>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</si>
  <si>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</si>
  <si>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</si>
  <si>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</si>
  <si>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</si>
  <si>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</si>
  <si>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</si>
  <si>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</si>
  <si>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</si>
  <si>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</si>
  <si>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</si>
  <si>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</si>
  <si>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</si>
  <si>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</si>
  <si>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</si>
  <si>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</si>
  <si>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</si>
  <si>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</si>
  <si>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</si>
  <si>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</si>
  <si>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</si>
  <si>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</si>
  <si>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</si>
  <si>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</si>
  <si>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</si>
  <si>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</si>
  <si>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</si>
  <si>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</si>
  <si>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</si>
  <si>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</si>
  <si>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</si>
  <si>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</si>
  <si>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</si>
  <si>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</si>
  <si>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</si>
  <si>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</si>
  <si>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</si>
  <si>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</si>
  <si>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</si>
  <si>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</si>
  <si>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</si>
  <si>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</si>
  <si>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</si>
  <si>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</si>
  <si>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</si>
  <si>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</si>
  <si>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</si>
  <si>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</si>
  <si>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</si>
  <si>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</si>
  <si>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</si>
  <si>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</si>
  <si>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</si>
  <si>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</si>
  <si>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</si>
  <si>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</si>
  <si>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</si>
  <si>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</si>
  <si>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</si>
  <si>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</si>
  <si>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</si>
  <si>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</si>
  <si>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</si>
  <si>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</si>
  <si>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</si>
  <si>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</si>
  <si>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</si>
  <si>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</si>
  <si>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</si>
  <si>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</si>
  <si>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</si>
  <si>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</si>
  <si>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</si>
  <si>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</si>
  <si>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</si>
  <si>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</si>
  <si>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</si>
  <si>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</si>
  <si>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</si>
  <si>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</si>
  <si>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</si>
  <si>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</si>
  <si>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</si>
  <si>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</si>
  <si>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</si>
  <si>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</si>
  <si>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</si>
  <si>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</si>
  <si>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</si>
  <si>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</si>
  <si>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</si>
  <si>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</si>
  <si>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</si>
  <si>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</si>
  <si>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</si>
  <si>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</si>
  <si>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</si>
  <si>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</si>
  <si>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</si>
  <si>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</si>
  <si>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</si>
  <si>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</si>
  <si>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</si>
  <si>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</si>
  <si>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</si>
  <si>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</si>
  <si>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</si>
  <si>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</si>
  <si>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</si>
  <si>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</si>
  <si>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</si>
  <si>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</si>
  <si>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</si>
  <si>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</si>
  <si>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</si>
  <si>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</si>
  <si>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</si>
  <si>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</si>
  <si>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</si>
  <si>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</si>
  <si>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</si>
  <si>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</si>
  <si>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</si>
  <si>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</si>
  <si>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</si>
  <si>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</si>
  <si>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</si>
  <si>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</si>
  <si>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</si>
  <si>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</si>
  <si>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</si>
  <si>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</si>
  <si>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</si>
  <si>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</si>
  <si>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</si>
  <si>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</si>
  <si>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</si>
  <si>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</si>
  <si>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</si>
  <si>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</si>
  <si>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</si>
  <si>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</si>
  <si>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</si>
  <si>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</si>
  <si>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</si>
  <si>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</si>
  <si>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</si>
  <si>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</si>
  <si>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</si>
  <si>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</si>
  <si>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</si>
  <si>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</si>
  <si>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</si>
  <si>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</si>
  <si>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</si>
  <si>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</si>
  <si>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</si>
  <si>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</si>
  <si>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</si>
  <si>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</si>
  <si>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</si>
  <si>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</si>
  <si>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</si>
  <si>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</si>
  <si>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</si>
  <si>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</si>
  <si>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</si>
  <si>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</si>
  <si>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</si>
  <si>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</si>
  <si>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</si>
  <si>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</si>
  <si>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</si>
  <si>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</si>
  <si>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</si>
  <si>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</si>
  <si>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</si>
  <si>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</si>
  <si>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</si>
  <si>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</si>
  <si>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</si>
  <si>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</si>
  <si>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</si>
  <si>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</si>
  <si>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</si>
  <si>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</si>
  <si>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</si>
  <si>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</si>
  <si>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</si>
  <si>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</si>
  <si>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</si>
  <si>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</si>
  <si>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</si>
  <si>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</si>
  <si>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</si>
  <si>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</si>
  <si>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</si>
  <si>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</si>
  <si>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</si>
  <si>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</si>
  <si>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</si>
  <si>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</si>
  <si>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</si>
  <si>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</si>
  <si>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</si>
  <si>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</si>
  <si>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</si>
  <si>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</si>
  <si>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</si>
  <si>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</si>
  <si>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</si>
  <si>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</si>
  <si>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</si>
  <si>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</si>
  <si>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</si>
  <si>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</si>
  <si>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</si>
  <si>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</si>
  <si>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</si>
  <si>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</si>
  <si>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</si>
  <si>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</si>
  <si>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</si>
  <si>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</si>
  <si>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</si>
  <si>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</si>
  <si>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</si>
  <si>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</si>
  <si>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</si>
  <si>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</si>
  <si>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</si>
  <si>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</si>
  <si>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</si>
  <si>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</si>
  <si>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</si>
  <si>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</si>
  <si>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</si>
  <si>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</si>
  <si>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</si>
  <si>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</si>
  <si>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</si>
  <si>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</si>
  <si>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</si>
  <si>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</si>
  <si>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</si>
  <si>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</si>
  <si>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</si>
  <si>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</si>
  <si>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</si>
  <si>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</si>
  <si>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</si>
  <si>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</si>
  <si>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</si>
  <si>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</si>
  <si>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</si>
  <si>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</si>
  <si>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</si>
  <si>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</si>
  <si>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</si>
  <si>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</si>
  <si>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</si>
  <si>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</si>
  <si>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</si>
  <si>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</si>
  <si>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</si>
  <si>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</si>
  <si>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</si>
  <si>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</si>
  <si>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</si>
  <si>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</si>
  <si>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</si>
  <si>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</si>
  <si>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</si>
  <si>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</si>
  <si>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</si>
  <si>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</si>
  <si>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</si>
  <si>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</si>
  <si>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</si>
  <si>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</si>
  <si>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</si>
  <si>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</si>
  <si>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</si>
  <si>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</si>
  <si>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</si>
  <si>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</si>
  <si>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</si>
  <si>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</si>
  <si>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</si>
  <si>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</si>
  <si>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</si>
  <si>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</si>
  <si>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</si>
  <si>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</si>
  <si>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</si>
  <si>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</si>
  <si>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</si>
  <si>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</si>
  <si>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</si>
  <si>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</si>
  <si>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</si>
  <si>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</si>
  <si>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</si>
  <si>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</si>
  <si>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</si>
  <si>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</si>
  <si>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</si>
  <si>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</si>
  <si>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</si>
  <si>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</si>
  <si>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</si>
  <si>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</si>
  <si>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</si>
  <si>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</si>
  <si>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</si>
  <si>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</si>
  <si>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</si>
  <si>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</si>
  <si>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</si>
  <si>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</si>
  <si>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</si>
  <si>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</si>
  <si>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</si>
  <si>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</si>
  <si>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</si>
  <si>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</si>
  <si>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</si>
  <si>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</si>
  <si>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</si>
  <si>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</si>
  <si>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</si>
  <si>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</si>
  <si>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</si>
  <si>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</si>
  <si>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</si>
  <si>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</si>
  <si>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</si>
  <si>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</si>
  <si>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</si>
  <si>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</si>
  <si>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</si>
  <si>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</si>
  <si>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</si>
  <si>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</si>
  <si>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</si>
  <si>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</si>
  <si>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</si>
  <si>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</si>
  <si>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</si>
  <si>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</si>
  <si>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</si>
  <si>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</si>
  <si>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</si>
  <si>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</si>
  <si>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</si>
  <si>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</si>
  <si>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</si>
  <si>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</si>
  <si>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</si>
  <si>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</si>
  <si>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</si>
  <si>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</si>
  <si>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</si>
  <si>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</si>
  <si>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</si>
  <si>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</si>
  <si>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</si>
  <si>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</si>
  <si>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</si>
  <si>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</si>
  <si>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</si>
  <si>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</si>
  <si>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</si>
  <si>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</si>
  <si>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</si>
  <si>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</si>
  <si>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</si>
  <si>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</si>
  <si>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</si>
  <si>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</si>
  <si>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</si>
  <si>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</si>
  <si>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</si>
  <si>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</si>
  <si>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</si>
  <si>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</si>
  <si>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</si>
  <si>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</si>
  <si>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</si>
  <si>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</si>
  <si>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</si>
  <si>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</si>
  <si>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</si>
  <si>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</si>
  <si>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</si>
  <si>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</si>
  <si>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</si>
  <si>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</si>
  <si>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</si>
  <si>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</si>
  <si>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</si>
  <si>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</si>
  <si>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</si>
  <si>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</si>
  <si>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</si>
  <si>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</si>
  <si>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</si>
  <si>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</si>
  <si>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</si>
  <si>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</si>
  <si>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</si>
  <si>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</si>
  <si>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</si>
  <si>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</si>
  <si>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</si>
  <si>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</si>
  <si>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</si>
  <si>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</si>
  <si>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</si>
  <si>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</si>
  <si>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</si>
  <si>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</si>
  <si>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</si>
  <si>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</si>
  <si>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</si>
  <si>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</si>
  <si>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</si>
  <si>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</si>
  <si>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</si>
  <si>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</si>
  <si>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</si>
  <si>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</si>
  <si>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</si>
  <si>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</si>
  <si>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</si>
  <si>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</si>
  <si>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</si>
  <si>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</si>
  <si>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</si>
  <si>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</si>
  <si>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</si>
  <si>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</si>
  <si>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</si>
  <si>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</si>
  <si>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</si>
  <si>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</si>
  <si>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</si>
  <si>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</si>
  <si>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</si>
  <si>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</si>
  <si>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</si>
  <si>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</si>
  <si>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</si>
  <si>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</si>
  <si>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</si>
  <si>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</si>
  <si>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</si>
  <si>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</si>
  <si>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</si>
  <si>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</si>
  <si>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</si>
  <si>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</si>
  <si>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</si>
  <si>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</si>
  <si>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</si>
  <si>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</si>
  <si>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</si>
  <si>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</si>
  <si>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</si>
  <si>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</si>
  <si>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</si>
  <si>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</si>
  <si>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</si>
  <si>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</si>
  <si>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</si>
  <si>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</si>
  <si>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</si>
  <si>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</si>
  <si>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</si>
  <si>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</si>
  <si>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</si>
  <si>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</si>
  <si>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</si>
  <si>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</si>
  <si>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</si>
  <si>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</si>
  <si>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</si>
  <si>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</si>
  <si>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</si>
  <si>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</si>
  <si>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</si>
  <si>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</si>
  <si>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</si>
  <si>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</si>
  <si>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</si>
  <si>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</si>
  <si>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</si>
  <si>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</si>
  <si>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</si>
  <si>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</si>
  <si>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</si>
  <si>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</si>
  <si>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</si>
  <si>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</si>
  <si>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</si>
  <si>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</si>
  <si>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</si>
  <si>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</si>
  <si>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</si>
  <si>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</si>
  <si>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</si>
  <si>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</si>
  <si>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</si>
  <si>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</si>
  <si>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</si>
  <si>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</si>
  <si>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</si>
  <si>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</si>
  <si>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</si>
  <si>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</si>
  <si>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</si>
  <si>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</si>
  <si>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</si>
  <si>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</si>
  <si>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</si>
  <si>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</si>
  <si>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</si>
  <si>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</si>
  <si>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</si>
  <si>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</si>
  <si>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</si>
  <si>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</si>
  <si>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</si>
  <si>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</si>
  <si>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</si>
  <si>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</si>
  <si>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</si>
  <si>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</si>
  <si>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</si>
  <si>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</si>
  <si>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</si>
  <si>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</si>
  <si>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</si>
  <si>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</si>
  <si>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</si>
  <si>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</si>
  <si>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</si>
  <si>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</si>
  <si>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</si>
  <si>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</si>
  <si>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</si>
  <si>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</si>
  <si>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</si>
  <si>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</si>
  <si>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</si>
  <si>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</si>
  <si>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</si>
  <si>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</si>
  <si>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</si>
  <si>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</si>
  <si>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</si>
  <si>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</si>
  <si>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</si>
  <si>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</si>
  <si>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</si>
  <si>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</si>
  <si>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</si>
  <si>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</si>
  <si>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</si>
  <si>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</si>
  <si>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</si>
  <si>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</si>
  <si>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</si>
  <si>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</si>
  <si>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</si>
  <si>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</si>
  <si>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</si>
  <si>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</si>
  <si>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</si>
  <si>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</si>
  <si>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</si>
  <si>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</si>
  <si>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</si>
  <si>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</si>
  <si>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</si>
  <si>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</si>
  <si>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</si>
  <si>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</si>
  <si>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</si>
  <si>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</si>
  <si>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</si>
  <si>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</si>
  <si>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</si>
  <si>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</si>
  <si>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</si>
  <si>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</si>
  <si>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</si>
  <si>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</si>
  <si>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</si>
  <si>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</si>
  <si>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</si>
  <si>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</si>
  <si>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</si>
  <si>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</si>
  <si>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</si>
  <si>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</si>
  <si>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</si>
  <si>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</si>
  <si>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</si>
  <si>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</si>
  <si>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</si>
  <si>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</si>
  <si>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</si>
  <si>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</si>
  <si>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</si>
  <si>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</si>
  <si>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</si>
  <si>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</si>
  <si>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</si>
  <si>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</si>
  <si>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</si>
  <si>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</si>
  <si>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</si>
  <si>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</si>
  <si>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</si>
  <si>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</si>
  <si>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</si>
  <si>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</si>
  <si>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</si>
  <si>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</si>
  <si>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</si>
  <si>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</si>
  <si>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</si>
  <si>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</si>
  <si>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</si>
  <si>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</si>
  <si>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</si>
  <si>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</si>
  <si>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</si>
  <si>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</si>
  <si>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</si>
  <si>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</si>
  <si>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</si>
  <si>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</si>
  <si>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</si>
  <si>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</si>
  <si>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</si>
  <si>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</si>
  <si>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</si>
  <si>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</si>
  <si>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</si>
  <si>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</si>
  <si>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</si>
  <si>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</si>
  <si>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</si>
  <si>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</si>
  <si>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</si>
  <si>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</si>
  <si>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</si>
  <si>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</si>
  <si>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</si>
  <si>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</si>
  <si>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</si>
  <si>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</si>
  <si>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</si>
  <si>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</si>
  <si>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</si>
  <si>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</si>
  <si>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</si>
  <si>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</si>
  <si>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</si>
  <si>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</si>
  <si>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</si>
  <si>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</si>
  <si>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</si>
  <si>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</si>
  <si>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</si>
  <si>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</si>
  <si>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</si>
  <si>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</si>
  <si>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</si>
  <si>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</si>
  <si>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</si>
  <si>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</si>
  <si>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</si>
  <si>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</si>
  <si>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</si>
  <si>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</si>
  <si>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</si>
  <si>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</si>
  <si>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</si>
  <si>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</si>
  <si>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</si>
  <si>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</si>
  <si>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</si>
  <si>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</si>
  <si>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</si>
  <si>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</si>
  <si>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</si>
  <si>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</si>
  <si>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</si>
  <si>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</si>
  <si>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</si>
  <si>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</si>
  <si>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</si>
  <si>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</si>
  <si>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</si>
  <si>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</si>
  <si>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</si>
  <si>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</si>
  <si>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</si>
  <si>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</si>
  <si>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</si>
  <si>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</si>
  <si>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</si>
  <si>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</si>
  <si>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</si>
  <si>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</si>
  <si>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</si>
  <si>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</si>
  <si>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</si>
  <si>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</si>
  <si>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</si>
  <si>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</si>
  <si>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</si>
  <si>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</si>
  <si>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</si>
  <si>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</si>
  <si>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</si>
  <si>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</si>
  <si>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</si>
  <si>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</si>
  <si>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</si>
  <si>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</si>
  <si>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</si>
  <si>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</si>
  <si>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</si>
  <si>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</si>
  <si>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</si>
  <si>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</si>
  <si>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</si>
  <si>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</si>
  <si>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</si>
  <si>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</si>
  <si>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</si>
  <si>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</si>
  <si>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</si>
  <si>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</si>
  <si>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</si>
  <si>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</si>
  <si>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</si>
  <si>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</si>
  <si>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</si>
  <si>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</si>
  <si>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</si>
  <si>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</si>
  <si>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</si>
  <si>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</si>
  <si>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</si>
  <si>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</si>
  <si>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</si>
  <si>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</si>
  <si>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</si>
  <si>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</si>
  <si>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</si>
  <si>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</si>
  <si>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</si>
  <si>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</si>
  <si>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</si>
  <si>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</si>
  <si>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</si>
  <si>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</si>
  <si>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</si>
  <si>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</si>
  <si>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</si>
  <si>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</si>
  <si>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</si>
  <si>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</si>
  <si>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</si>
  <si>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</si>
  <si>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</si>
  <si>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</si>
  <si>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</si>
  <si>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</si>
  <si>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</si>
  <si>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</si>
  <si>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</si>
  <si>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</si>
  <si>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</si>
  <si>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</si>
  <si>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</si>
  <si>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</si>
  <si>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</si>
  <si>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</si>
  <si>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</si>
  <si>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</si>
  <si>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</si>
  <si>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</si>
  <si>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</si>
  <si>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</si>
  <si>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</si>
  <si>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</si>
  <si>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</si>
  <si>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</si>
  <si>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</si>
  <si>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</si>
  <si>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</si>
  <si>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</si>
  <si>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</si>
  <si>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</si>
  <si>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</si>
  <si>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</si>
  <si>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</si>
  <si>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</si>
  <si>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</si>
  <si>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</si>
  <si>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</si>
  <si>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</si>
  <si>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</si>
  <si>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</si>
  <si>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</si>
  <si>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</si>
  <si>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</si>
  <si>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</si>
  <si>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</si>
  <si>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</si>
  <si>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</si>
  <si>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</si>
  <si>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</si>
  <si>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</si>
  <si>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</si>
  <si>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</si>
  <si>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</si>
  <si>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</si>
  <si>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</si>
  <si>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</si>
  <si>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</si>
  <si>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</si>
  <si>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</si>
  <si>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</si>
  <si>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</si>
  <si>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</si>
  <si>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</si>
  <si>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</si>
  <si>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</si>
  <si>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</si>
  <si>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</si>
  <si>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</si>
  <si>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</si>
  <si>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</si>
  <si>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</si>
  <si>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</si>
  <si>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</si>
  <si>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</si>
  <si>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</si>
  <si>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</si>
  <si>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</si>
  <si>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</si>
  <si>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</si>
  <si>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</si>
  <si>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</si>
  <si>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</si>
  <si>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</si>
  <si>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</si>
  <si>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</si>
  <si>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</si>
  <si>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</si>
  <si>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</si>
  <si>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</si>
  <si>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</si>
  <si>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</si>
  <si>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</si>
  <si>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</si>
  <si>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</si>
  <si>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</si>
  <si>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</si>
  <si>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</si>
  <si>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</si>
  <si>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</si>
  <si>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</si>
  <si>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</si>
  <si>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</si>
  <si>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</si>
  <si>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</si>
  <si>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</si>
  <si>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</si>
  <si>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</si>
  <si>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</si>
  <si>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</si>
  <si>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</si>
  <si>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</si>
  <si>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</si>
  <si>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</si>
  <si>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</si>
  <si>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</si>
  <si>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</si>
  <si>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</si>
  <si>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</si>
  <si>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</si>
  <si>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</si>
  <si>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</si>
  <si>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</si>
  <si>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</si>
  <si>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</si>
  <si>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</si>
  <si>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</si>
  <si>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</si>
  <si>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</si>
  <si>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</si>
  <si>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</si>
  <si>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</si>
  <si>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</si>
  <si>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</si>
  <si>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</si>
  <si>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</si>
  <si>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</si>
  <si>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</si>
  <si>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</si>
  <si>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</si>
  <si>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</si>
  <si>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</si>
  <si>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</si>
  <si>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</si>
  <si>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</si>
  <si>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</si>
  <si>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</si>
  <si>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</si>
  <si>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</si>
  <si>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</si>
  <si>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</si>
  <si>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</si>
  <si>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</si>
  <si>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</si>
  <si>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</si>
  <si>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</si>
  <si>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</si>
  <si>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</si>
  <si>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</si>
  <si>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</si>
  <si>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</si>
  <si>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</si>
  <si>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</si>
  <si>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</si>
  <si>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</si>
  <si>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</si>
  <si>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</si>
  <si>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</si>
  <si>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</si>
  <si>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</si>
  <si>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</si>
  <si>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</si>
  <si>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</si>
  <si>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</si>
  <si>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</si>
  <si>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</si>
  <si>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</si>
  <si>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</si>
  <si>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</si>
  <si>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</si>
  <si>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</si>
  <si>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</si>
  <si>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</si>
  <si>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</si>
  <si>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</si>
  <si>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</si>
  <si>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</si>
  <si>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</si>
  <si>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</si>
  <si>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</si>
  <si>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</si>
  <si>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</si>
  <si>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</si>
  <si>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</si>
  <si>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</si>
  <si>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</si>
  <si>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</si>
  <si>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</si>
  <si>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</si>
  <si>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</si>
  <si>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</si>
  <si>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</si>
  <si>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</si>
  <si>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</si>
  <si>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</si>
  <si>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</si>
  <si>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</si>
  <si>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</si>
  <si>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</si>
  <si>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</si>
  <si>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</si>
  <si>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</si>
  <si>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</si>
  <si>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</si>
  <si>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</si>
  <si>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</si>
  <si>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</si>
  <si>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</si>
  <si>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</si>
  <si>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</si>
  <si>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</si>
  <si>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</si>
  <si>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</si>
  <si>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</si>
  <si>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</si>
  <si>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</si>
  <si>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</si>
  <si>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</si>
  <si>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</si>
  <si>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</si>
  <si>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</si>
  <si>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</si>
  <si>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</si>
  <si>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</si>
  <si>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</si>
  <si>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</si>
  <si>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</si>
  <si>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</si>
  <si>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</si>
  <si>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</si>
  <si>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</si>
  <si>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</si>
  <si>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</si>
  <si>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</si>
  <si>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</si>
  <si>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</si>
  <si>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</si>
  <si>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</si>
  <si>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</si>
  <si>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</si>
  <si>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</si>
  <si>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</si>
  <si>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</si>
  <si>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</si>
  <si>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</si>
  <si>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</si>
  <si>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</si>
  <si>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</si>
  <si>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</si>
  <si>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</si>
  <si>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</si>
  <si>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</si>
  <si>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</si>
  <si>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</si>
  <si>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</si>
  <si>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</si>
  <si>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</si>
  <si>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</si>
  <si>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</si>
  <si>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</si>
  <si>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</si>
  <si>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</si>
  <si>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</si>
  <si>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</si>
  <si>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</si>
  <si>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</si>
  <si>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</si>
  <si>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</si>
  <si>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</si>
  <si>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</si>
  <si>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</si>
  <si>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</si>
  <si>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</si>
  <si>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</si>
  <si>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</si>
  <si>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</si>
  <si>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</si>
  <si>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</si>
  <si>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</si>
  <si>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</si>
  <si>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</si>
  <si>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</si>
  <si>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</si>
  <si>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</si>
  <si>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</si>
  <si>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</si>
  <si>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</si>
  <si>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</si>
  <si>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</si>
  <si>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</si>
  <si>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</si>
  <si>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</si>
  <si>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</si>
  <si>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</si>
  <si>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</si>
  <si>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</si>
  <si>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</si>
  <si>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</si>
  <si>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</si>
  <si>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</si>
  <si>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</si>
  <si>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</si>
  <si>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</si>
  <si>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</si>
  <si>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</si>
  <si>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</si>
  <si>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</si>
  <si>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</si>
  <si>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</si>
  <si>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</si>
  <si>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</si>
  <si>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</si>
  <si>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</si>
  <si>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</si>
  <si>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</si>
  <si>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</si>
  <si>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</si>
  <si>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</si>
  <si>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</si>
  <si>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</si>
  <si>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</si>
  <si>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</si>
  <si>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</si>
  <si>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</si>
  <si>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</si>
  <si>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</si>
  <si>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</si>
  <si>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</si>
  <si>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</si>
  <si>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</si>
  <si>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</si>
  <si>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</si>
  <si>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</si>
  <si>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</si>
  <si>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</si>
  <si>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</si>
  <si>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</si>
  <si>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</si>
  <si>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</si>
  <si>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</si>
  <si>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</si>
  <si>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</si>
  <si>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</si>
  <si>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</si>
  <si>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</si>
  <si>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</si>
  <si>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</si>
  <si>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</si>
  <si>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</si>
  <si>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</si>
  <si>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</si>
  <si>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</si>
  <si>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</si>
  <si>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</si>
  <si>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</si>
  <si>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</si>
  <si>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</si>
  <si>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</si>
  <si>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</si>
  <si>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</si>
  <si>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</si>
  <si>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</si>
  <si>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</si>
  <si>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</si>
  <si>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</si>
  <si>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</si>
  <si>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</si>
  <si>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</si>
  <si>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</si>
  <si>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</si>
  <si>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</si>
  <si>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</si>
  <si>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</si>
  <si>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</si>
  <si>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</si>
  <si>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</si>
  <si>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</si>
  <si>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</si>
  <si>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</si>
  <si>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</si>
  <si>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</si>
  <si>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</si>
  <si>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</si>
  <si>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</si>
  <si>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</si>
  <si>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</si>
  <si>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</si>
  <si>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</si>
  <si>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</si>
  <si>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</si>
  <si>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</si>
  <si>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</si>
  <si>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</si>
  <si>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</si>
  <si>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</si>
  <si>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</si>
  <si>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</si>
  <si>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</si>
  <si>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</si>
  <si>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</si>
  <si>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</si>
  <si>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</si>
  <si>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</si>
  <si>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</si>
  <si>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</si>
  <si>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</si>
  <si>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</si>
  <si>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</si>
  <si>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</si>
  <si>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</si>
  <si>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</si>
  <si>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</si>
  <si>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</si>
  <si>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</si>
  <si>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</si>
  <si>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</si>
  <si>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</si>
  <si>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</si>
  <si>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</si>
  <si>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</si>
  <si>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</si>
  <si>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</si>
  <si>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</si>
  <si>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</si>
  <si>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</si>
  <si>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</si>
  <si>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</si>
  <si>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</si>
  <si>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</si>
  <si>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</si>
  <si>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</si>
  <si>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</si>
  <si>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</si>
  <si>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</si>
  <si>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</si>
  <si>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</si>
  <si>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</si>
  <si>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</si>
  <si>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</si>
  <si>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</si>
  <si>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</si>
  <si>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</si>
  <si>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</si>
  <si>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</si>
  <si>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</si>
  <si>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</si>
  <si>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</si>
  <si>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</si>
  <si>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</si>
  <si>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</si>
  <si>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</si>
  <si>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</si>
  <si>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</si>
  <si>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</si>
  <si>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</si>
  <si>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</si>
  <si>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</si>
  <si>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</si>
  <si>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</si>
  <si>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</si>
  <si>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</si>
  <si>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</si>
  <si>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</si>
  <si>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</si>
  <si>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</si>
  <si>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</si>
  <si>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</si>
  <si>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</si>
  <si>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</si>
  <si>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</si>
  <si>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</si>
  <si>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</si>
  <si>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</si>
  <si>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</si>
  <si>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</si>
  <si>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</si>
  <si>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</si>
  <si>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</si>
  <si>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</si>
  <si>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</si>
  <si>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</si>
  <si>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</si>
  <si>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</si>
  <si>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</si>
  <si>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</si>
  <si>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</si>
  <si>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</si>
  <si>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</si>
  <si>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</si>
  <si>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</si>
  <si>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</si>
  <si>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</si>
  <si>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</si>
  <si>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</si>
  <si>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</si>
  <si>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</si>
  <si>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</si>
  <si>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</si>
  <si>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</si>
  <si>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</si>
  <si>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</si>
  <si>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</si>
  <si>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</si>
  <si>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</si>
  <si>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</si>
  <si>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</si>
  <si>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</si>
  <si>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</si>
  <si>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</si>
  <si>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</si>
  <si>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</si>
  <si>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</si>
  <si>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</si>
  <si>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</si>
  <si>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</si>
  <si>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</si>
  <si>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</si>
  <si>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</si>
  <si>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</si>
  <si>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</si>
  <si>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</si>
  <si>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</si>
  <si>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</si>
  <si>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</si>
  <si>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</si>
  <si>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</si>
  <si>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</si>
  <si>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</si>
  <si>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</si>
  <si>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</si>
  <si>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</si>
  <si>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</si>
  <si>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</si>
  <si>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</si>
  <si>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</si>
  <si>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</si>
  <si>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</si>
  <si>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</si>
  <si>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</si>
  <si>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</si>
  <si>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</si>
  <si>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</si>
  <si>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</si>
  <si>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</si>
  <si>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</si>
  <si>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</si>
  <si>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</si>
  <si>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</si>
  <si>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</si>
  <si>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</si>
  <si>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</si>
  <si>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</si>
  <si>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</si>
  <si>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</si>
  <si>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</si>
  <si>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</si>
  <si>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</si>
  <si>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</si>
  <si>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</si>
  <si>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</si>
  <si>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</si>
  <si>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</si>
  <si>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</si>
  <si>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</si>
  <si>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</si>
  <si>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</si>
  <si>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</si>
  <si>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</si>
  <si>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</si>
  <si>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</si>
  <si>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</si>
  <si>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</si>
  <si>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</si>
  <si>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</si>
  <si>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</si>
  <si>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</si>
  <si>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</si>
  <si>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</si>
  <si>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</si>
  <si>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</si>
  <si>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</si>
  <si>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</si>
  <si>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</si>
  <si>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</si>
  <si>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</si>
  <si>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</si>
  <si>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</si>
  <si>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</si>
  <si>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</si>
  <si>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</si>
  <si>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</si>
  <si>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</si>
  <si>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</si>
  <si>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</si>
  <si>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</si>
  <si>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</si>
  <si>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</si>
  <si>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</si>
  <si>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</si>
  <si>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</si>
  <si>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</si>
  <si>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</si>
  <si>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</si>
  <si>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</si>
  <si>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</si>
  <si>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</si>
  <si>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</si>
  <si>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</si>
  <si>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</si>
  <si>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</si>
  <si>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</si>
  <si>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</si>
  <si>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</si>
  <si>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</si>
  <si>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</si>
  <si>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</si>
  <si>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</si>
  <si>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</si>
  <si>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</si>
  <si>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</si>
  <si>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</si>
  <si>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</si>
  <si>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</si>
  <si>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</si>
  <si>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</si>
  <si>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</si>
  <si>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</si>
  <si>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</si>
  <si>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</si>
  <si>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</si>
  <si>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</si>
  <si>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</si>
  <si>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</si>
  <si>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</si>
  <si>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</si>
  <si>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</si>
  <si>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</si>
  <si>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</si>
  <si>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</si>
  <si>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</si>
  <si>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</si>
  <si>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</si>
  <si>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</si>
  <si>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</si>
  <si>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</si>
  <si>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</si>
  <si>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</si>
  <si>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</si>
  <si>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</si>
  <si>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</si>
  <si>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</si>
  <si>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</si>
  <si>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</si>
  <si>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</si>
  <si>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</si>
  <si>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</si>
  <si>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</si>
  <si>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</si>
  <si>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</si>
  <si>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</si>
  <si>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</si>
  <si>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</si>
  <si>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</si>
  <si>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</si>
  <si>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</si>
  <si>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</si>
  <si>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</si>
  <si>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</si>
  <si>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</si>
  <si>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</si>
  <si>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</si>
  <si>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</si>
  <si>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</si>
  <si>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</si>
  <si>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</si>
  <si>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</si>
  <si>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</si>
  <si>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</si>
  <si>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</si>
  <si>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</si>
  <si>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</si>
  <si>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</si>
  <si>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</si>
  <si>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</si>
  <si>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</si>
  <si>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</si>
  <si>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</si>
  <si>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</si>
  <si>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</si>
  <si>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</si>
  <si>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</si>
  <si>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</si>
  <si>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</si>
  <si>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</si>
  <si>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</si>
  <si>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</si>
  <si>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</si>
  <si>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</si>
  <si>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</si>
  <si>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</si>
  <si>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</si>
  <si>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</si>
  <si>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</si>
  <si>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</si>
  <si>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</si>
  <si>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</si>
  <si>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</si>
  <si>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</si>
  <si>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</si>
  <si>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</si>
  <si>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</si>
  <si>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</si>
  <si>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</si>
  <si>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</si>
  <si>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</si>
  <si>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</si>
  <si>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</si>
  <si>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</si>
  <si>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</si>
  <si>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</si>
  <si>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</si>
  <si>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</si>
  <si>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</si>
  <si>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</si>
  <si>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</si>
  <si>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</si>
  <si>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</si>
  <si>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</si>
  <si>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</si>
  <si>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</si>
  <si>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</si>
  <si>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</si>
  <si>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</si>
  <si>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</si>
  <si>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</si>
  <si>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</si>
  <si>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</si>
  <si>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</si>
  <si>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</si>
  <si>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</si>
  <si>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</si>
  <si>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</si>
  <si>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</si>
  <si>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</si>
  <si>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</si>
  <si>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</si>
  <si>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</si>
  <si>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</si>
  <si>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</si>
  <si>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</si>
  <si>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</si>
  <si>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</si>
  <si>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</si>
  <si>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</si>
  <si>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</si>
  <si>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</si>
  <si>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</si>
  <si>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</si>
  <si>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</si>
  <si>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</si>
  <si>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</si>
  <si>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</si>
  <si>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</si>
  <si>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</si>
  <si>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</si>
  <si>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</si>
  <si>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</si>
  <si>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</si>
  <si>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</si>
  <si>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</si>
  <si>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</si>
  <si>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</si>
  <si>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</si>
  <si>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</si>
  <si>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</si>
  <si>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</si>
  <si>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</si>
  <si>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</si>
  <si>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</si>
  <si>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</si>
  <si>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</si>
  <si>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</si>
  <si>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</si>
  <si>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</si>
  <si>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</si>
  <si>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</si>
  <si>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</si>
  <si>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</si>
  <si>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</si>
  <si>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</si>
  <si>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</si>
  <si>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</si>
  <si>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</si>
  <si>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</si>
  <si>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</si>
  <si>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</si>
  <si>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</si>
  <si>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</si>
  <si>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</si>
  <si>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</si>
  <si>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</si>
  <si>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</si>
  <si>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</si>
  <si>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</si>
  <si>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</si>
  <si>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</si>
  <si>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</si>
  <si>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</si>
  <si>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</si>
  <si>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</si>
  <si>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</si>
  <si>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</si>
  <si>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</si>
  <si>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</si>
  <si>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</si>
  <si>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</si>
  <si>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</si>
  <si>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</si>
  <si>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</si>
  <si>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</si>
  <si>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</si>
  <si>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</si>
  <si>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</si>
  <si>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</si>
  <si>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</si>
  <si>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</si>
  <si>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</si>
  <si>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</si>
  <si>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</si>
  <si>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</si>
  <si>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</si>
  <si>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</si>
  <si>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</si>
  <si>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</si>
  <si>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</si>
  <si>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</si>
  <si>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</si>
  <si>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</si>
  <si>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</si>
  <si>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</si>
  <si>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</si>
  <si>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</si>
  <si>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</si>
  <si>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</si>
  <si>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</si>
  <si>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</si>
  <si>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</si>
  <si>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</si>
  <si>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</si>
  <si>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</si>
  <si>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</si>
  <si>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</si>
  <si>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</si>
  <si>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</si>
  <si>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</si>
  <si>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</si>
  <si>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</si>
  <si>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</si>
  <si>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</si>
  <si>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</si>
  <si>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</si>
  <si>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</si>
  <si>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</si>
  <si>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</si>
  <si>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</si>
  <si>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</si>
  <si>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</si>
  <si>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</si>
  <si>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</si>
  <si>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</si>
  <si>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</si>
  <si>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</si>
  <si>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</si>
  <si>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</si>
  <si>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</si>
  <si>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</si>
  <si>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</si>
  <si>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</si>
  <si>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</si>
  <si>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</si>
  <si>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</si>
  <si>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</si>
  <si>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</si>
  <si>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</si>
  <si>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</si>
  <si>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</si>
  <si>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</si>
  <si>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</si>
  <si>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</si>
  <si>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</si>
  <si>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</si>
  <si>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</si>
  <si>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</si>
  <si>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</si>
  <si>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</si>
  <si>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</si>
  <si>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</si>
  <si>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</si>
  <si>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</si>
  <si>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</si>
  <si>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</si>
  <si>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</si>
  <si>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</si>
  <si>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</si>
  <si>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</si>
  <si>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</si>
  <si>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</si>
  <si>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</si>
  <si>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</si>
  <si>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</si>
  <si>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</si>
  <si>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</si>
  <si>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</si>
  <si>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</si>
  <si>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</si>
  <si>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</si>
  <si>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</si>
  <si>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</si>
  <si>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</si>
  <si>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</si>
  <si>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</si>
  <si>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</si>
  <si>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</si>
  <si>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</si>
  <si>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</si>
  <si>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</si>
  <si>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</si>
  <si>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</si>
  <si>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</si>
  <si>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</si>
  <si>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</si>
  <si>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</si>
  <si>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</si>
  <si>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</si>
  <si>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</si>
  <si>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</si>
  <si>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</si>
  <si>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</si>
  <si>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</si>
  <si>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</si>
  <si>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</si>
  <si>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</si>
  <si>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</si>
  <si>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</si>
  <si>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</si>
  <si>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</si>
  <si>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</si>
  <si>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</si>
  <si>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</si>
  <si>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</si>
  <si>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</si>
  <si>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</si>
  <si>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</si>
  <si>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</si>
  <si>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</si>
  <si>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</si>
  <si>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</si>
  <si>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</si>
  <si>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</si>
  <si>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</si>
  <si>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</si>
  <si>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</si>
  <si>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</si>
  <si>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</si>
  <si>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</si>
  <si>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</si>
  <si>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</si>
  <si>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</si>
  <si>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</si>
  <si>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</si>
  <si>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</si>
  <si>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</si>
  <si>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</si>
  <si>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</si>
  <si>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</si>
  <si>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</si>
  <si>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</si>
  <si>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</si>
  <si>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</si>
  <si>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</si>
  <si>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</si>
  <si>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</si>
  <si>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</si>
  <si>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</si>
  <si>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</si>
  <si>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</si>
  <si>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</si>
  <si>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</si>
  <si>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</si>
  <si>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</si>
  <si>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</si>
  <si>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</si>
  <si>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</si>
  <si>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</si>
  <si>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</si>
  <si>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</si>
  <si>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</si>
  <si>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</si>
  <si>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</si>
  <si>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</si>
  <si>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</si>
  <si>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</si>
  <si>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</si>
  <si>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</si>
  <si>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</si>
  <si>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</si>
  <si>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</si>
  <si>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</si>
  <si>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</si>
  <si>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</si>
  <si>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</si>
  <si>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</si>
  <si>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</si>
  <si>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</si>
  <si>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</si>
  <si>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</si>
  <si>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</si>
  <si>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</si>
  <si>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</si>
  <si>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</si>
  <si>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</si>
  <si>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</si>
  <si>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</si>
  <si>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</si>
  <si>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</si>
  <si>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</si>
  <si>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</si>
  <si>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</si>
  <si>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</si>
  <si>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</si>
  <si>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</si>
  <si>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</si>
  <si>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</si>
  <si>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</si>
  <si>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</si>
  <si>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</si>
  <si>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</si>
  <si>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</si>
  <si>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</si>
  <si>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</si>
  <si>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</si>
  <si>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</si>
  <si>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</si>
  <si>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</si>
  <si>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</si>
  <si>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</si>
  <si>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</si>
  <si>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</si>
  <si>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</si>
  <si>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</si>
  <si>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</si>
  <si>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</si>
  <si>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</si>
  <si>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</si>
  <si>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</si>
  <si>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</si>
  <si>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</si>
  <si>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</si>
  <si>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</si>
  <si>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</si>
  <si>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</si>
  <si>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</si>
  <si>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</si>
  <si>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</si>
  <si>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</si>
  <si>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</si>
  <si>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</si>
  <si>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</si>
  <si>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</si>
  <si>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</si>
  <si>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</si>
  <si>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</si>
  <si>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</si>
  <si>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</si>
  <si>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</si>
  <si>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</si>
  <si>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</si>
  <si>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</si>
  <si>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</si>
  <si>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</si>
  <si>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</si>
  <si>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</si>
  <si>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</si>
  <si>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</si>
  <si>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</si>
  <si>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</si>
  <si>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</si>
  <si>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</si>
  <si>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</si>
  <si>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</si>
  <si>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</si>
  <si>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</si>
  <si>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</si>
  <si>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</si>
  <si>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</si>
  <si>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</si>
  <si>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</si>
  <si>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</si>
  <si>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</si>
  <si>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</si>
  <si>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</si>
  <si>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</si>
  <si>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</si>
  <si>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</si>
  <si>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</si>
  <si>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</si>
  <si>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</si>
  <si>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</si>
  <si>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</si>
  <si>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</si>
  <si>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</si>
  <si>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</si>
  <si>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</si>
  <si>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</si>
  <si>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</si>
  <si>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</si>
  <si>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</si>
  <si>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</si>
  <si>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</si>
  <si>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</si>
  <si>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</si>
  <si>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</si>
  <si>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</si>
  <si>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</si>
  <si>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</si>
  <si>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</si>
  <si>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</si>
  <si>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</si>
  <si>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</si>
  <si>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</si>
  <si>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</si>
  <si>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</si>
  <si>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</si>
  <si>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</si>
  <si>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</si>
  <si>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</si>
  <si>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</si>
  <si>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</si>
  <si>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</si>
  <si>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</si>
  <si>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</si>
  <si>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</si>
  <si>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</si>
  <si>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</si>
  <si>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</si>
  <si>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</si>
  <si>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</si>
  <si>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</si>
  <si>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</si>
  <si>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</si>
  <si>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</si>
  <si>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</si>
  <si>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</si>
  <si>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</si>
  <si>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</si>
  <si>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</si>
  <si>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</si>
  <si>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</si>
  <si>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</si>
  <si>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</si>
  <si>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</si>
  <si>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</si>
  <si>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</si>
  <si>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</si>
  <si>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</si>
  <si>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</si>
  <si>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</si>
  <si>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</si>
  <si>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</si>
  <si>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</si>
  <si>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</si>
  <si>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</si>
  <si>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</si>
  <si>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</si>
  <si>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</si>
  <si>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</si>
  <si>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</si>
  <si>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</si>
  <si>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</si>
  <si>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</si>
  <si>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</si>
  <si>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</si>
  <si>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</si>
  <si>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</si>
  <si>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</si>
  <si>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</si>
  <si>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</si>
  <si>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</si>
  <si>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</si>
  <si>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</si>
  <si>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</si>
  <si>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</si>
  <si>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</si>
  <si>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</si>
  <si>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</si>
  <si>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</si>
  <si>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</si>
  <si>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</si>
  <si>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</si>
  <si>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</si>
  <si>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</si>
  <si>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</si>
  <si>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</si>
  <si>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</si>
  <si>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</si>
  <si>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</si>
  <si>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</si>
  <si>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</si>
  <si>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</si>
  <si>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</si>
  <si>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</si>
  <si>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</si>
  <si>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</si>
  <si>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</si>
  <si>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</si>
  <si>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</si>
  <si>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</si>
  <si>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</si>
  <si>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</si>
  <si>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</si>
  <si>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</si>
  <si>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</si>
  <si>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</si>
  <si>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</si>
  <si>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</si>
  <si>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</si>
  <si>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</si>
  <si>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</si>
  <si>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</si>
  <si>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</si>
  <si>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</si>
  <si>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</si>
  <si>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</si>
  <si>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</si>
  <si>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</si>
  <si>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</si>
  <si>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</si>
  <si>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</si>
  <si>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</si>
  <si>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</si>
  <si>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</si>
  <si>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</si>
  <si>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</si>
  <si>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</si>
  <si>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</si>
  <si>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</si>
  <si>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</si>
  <si>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</si>
  <si>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</si>
  <si>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</si>
  <si>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</si>
  <si>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</si>
  <si>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</si>
  <si>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</si>
  <si>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</si>
  <si>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</si>
  <si>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</si>
  <si>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</si>
  <si>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</si>
  <si>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</si>
  <si>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</si>
  <si>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</si>
  <si>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</si>
  <si>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</si>
  <si>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</si>
  <si>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</si>
  <si>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</si>
  <si>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</si>
  <si>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</si>
  <si>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</si>
  <si>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</si>
  <si>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</si>
  <si>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</si>
  <si>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</si>
  <si>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</si>
  <si>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</si>
  <si>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</si>
  <si>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</si>
  <si>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</si>
  <si>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</si>
  <si>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</si>
  <si>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</si>
  <si>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</si>
  <si>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</si>
  <si>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</si>
  <si>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</si>
  <si>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</si>
  <si>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</si>
  <si>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</si>
  <si>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</si>
  <si>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</si>
  <si>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</si>
  <si>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</si>
  <si>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</si>
  <si>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</si>
  <si>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</si>
  <si>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</si>
  <si>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</si>
  <si>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</si>
  <si>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</si>
  <si>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</si>
  <si>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</si>
  <si>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</si>
  <si>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</si>
  <si>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</si>
  <si>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</si>
  <si>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</si>
  <si>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</si>
  <si>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</si>
  <si>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</si>
  <si>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</si>
  <si>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</si>
  <si>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</si>
  <si>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</si>
  <si>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</si>
  <si>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</si>
  <si>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</si>
  <si>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</si>
  <si>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</si>
  <si>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</si>
  <si>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</si>
  <si>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</si>
  <si>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</si>
  <si>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</si>
  <si>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</si>
  <si>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</si>
  <si>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</si>
  <si>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</si>
  <si>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</si>
  <si>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</si>
  <si>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</si>
  <si>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</si>
  <si>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</si>
  <si>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</si>
  <si>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</si>
  <si>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</si>
  <si>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</si>
  <si>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</si>
  <si>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</si>
  <si>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</si>
  <si>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</si>
  <si>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</si>
  <si>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</si>
  <si>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</si>
  <si>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</si>
  <si>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</si>
  <si>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</si>
  <si>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</si>
  <si>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</si>
  <si>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</si>
  <si>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</si>
  <si>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</si>
  <si>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</si>
  <si>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</si>
  <si>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</si>
  <si>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</si>
  <si>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</si>
  <si>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</si>
  <si>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</si>
  <si>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</si>
  <si>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</si>
  <si>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</si>
  <si>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</si>
  <si>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</si>
  <si>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</si>
  <si>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</si>
  <si>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</si>
  <si>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</si>
  <si>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</si>
  <si>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</si>
  <si>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</si>
  <si>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</si>
  <si>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</si>
  <si>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</si>
  <si>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</si>
  <si>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</si>
  <si>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</si>
  <si>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</si>
  <si>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</si>
  <si>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</si>
  <si>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</si>
  <si>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</si>
  <si>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</si>
  <si>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</si>
  <si>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</si>
  <si>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</si>
  <si>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</si>
  <si>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</si>
  <si>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</si>
  <si>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</si>
  <si>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</si>
  <si>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</si>
  <si>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</si>
  <si>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</si>
  <si>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</si>
  <si>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</si>
  <si>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</si>
  <si>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</si>
  <si>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</si>
  <si>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</si>
  <si>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</si>
  <si>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</si>
  <si>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</si>
  <si>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</si>
  <si>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</si>
  <si>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</si>
  <si>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</si>
  <si>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</si>
  <si>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</si>
  <si>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</si>
  <si>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</si>
  <si>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</si>
  <si>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</si>
  <si>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</si>
  <si>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</si>
  <si>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</si>
  <si>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</si>
  <si>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</si>
  <si>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</si>
  <si>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</si>
  <si>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</si>
  <si>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</si>
  <si>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</si>
  <si>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</si>
  <si>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</si>
  <si>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</si>
  <si>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</si>
  <si>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</si>
  <si>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</si>
  <si>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</si>
  <si>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</si>
  <si>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</si>
  <si>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</si>
  <si>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</si>
  <si>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</si>
  <si>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</si>
  <si>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</si>
  <si>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</si>
  <si>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</si>
  <si>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</si>
  <si>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</si>
  <si>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</si>
  <si>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</si>
  <si>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</si>
  <si>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</si>
  <si>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</si>
  <si>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</si>
  <si>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</si>
  <si>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</si>
  <si>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</si>
  <si>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</si>
  <si>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</si>
  <si>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</si>
  <si>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</si>
  <si>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</si>
  <si>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</si>
  <si>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</si>
  <si>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</si>
  <si>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</si>
  <si>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</si>
  <si>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</si>
  <si>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</si>
  <si>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</si>
  <si>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</si>
  <si>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</si>
  <si>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</si>
  <si>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</si>
  <si>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</si>
  <si>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</si>
  <si>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</si>
  <si>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</si>
  <si>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</si>
  <si>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</si>
  <si>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</si>
  <si>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</si>
  <si>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</si>
  <si>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</si>
  <si>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</si>
  <si>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</si>
  <si>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</si>
  <si>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</si>
  <si>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</si>
  <si>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</si>
  <si>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</si>
  <si>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</si>
  <si>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</si>
  <si>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</si>
  <si>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</si>
  <si>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</si>
  <si>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</si>
  <si>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</si>
  <si>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</si>
  <si>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</si>
  <si>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</si>
  <si>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</si>
  <si>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</si>
  <si>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</si>
  <si>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</si>
  <si>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</si>
  <si>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</si>
  <si>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</si>
  <si>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</si>
  <si>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</si>
  <si>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</si>
  <si>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</si>
  <si>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</si>
  <si>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</si>
  <si>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</si>
  <si>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</si>
  <si>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</si>
  <si>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</si>
  <si>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</si>
  <si>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</si>
  <si>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</si>
  <si>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</si>
  <si>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</si>
  <si>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</si>
  <si>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</si>
  <si>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</si>
  <si>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</si>
  <si>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</si>
  <si>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</si>
  <si>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</si>
  <si>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</si>
  <si>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</si>
  <si>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</si>
  <si>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</si>
  <si>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</si>
  <si>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</si>
  <si>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</si>
  <si>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</si>
  <si>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</si>
  <si>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</si>
  <si>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</si>
  <si>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</si>
  <si>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</si>
  <si>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</si>
  <si>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</si>
  <si>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</si>
  <si>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</si>
  <si>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</si>
  <si>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</si>
  <si>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</si>
  <si>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</si>
  <si>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</si>
  <si>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</si>
  <si>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</si>
  <si>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</si>
  <si>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</si>
  <si>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</si>
  <si>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</si>
  <si>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</si>
  <si>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</si>
  <si>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</si>
  <si>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</si>
  <si>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</si>
  <si>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</si>
  <si>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</si>
  <si>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</si>
  <si>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</si>
  <si>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</si>
  <si>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</si>
  <si>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</si>
  <si>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</si>
  <si>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</si>
  <si>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</si>
  <si>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</si>
  <si>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</si>
  <si>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</si>
  <si>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</si>
  <si>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</si>
  <si>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</si>
  <si>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</si>
  <si>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</si>
  <si>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</si>
  <si>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</si>
  <si>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</si>
  <si>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</si>
  <si>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</si>
  <si>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</si>
  <si>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</si>
  <si>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</si>
  <si>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</si>
  <si>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</si>
  <si>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</si>
  <si>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</si>
  <si>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</si>
  <si>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</si>
  <si>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</si>
  <si>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</si>
  <si>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</si>
  <si>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</si>
  <si>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</si>
  <si>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</si>
  <si>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</si>
  <si>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</si>
  <si>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</si>
  <si>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</si>
  <si>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</si>
  <si>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</si>
  <si>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</si>
  <si>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</si>
  <si>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</si>
  <si>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</si>
  <si>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</si>
  <si>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</si>
  <si>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</si>
  <si>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</si>
  <si>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</si>
  <si>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</si>
  <si>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</si>
  <si>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</si>
  <si>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</si>
  <si>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</si>
  <si>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</si>
  <si>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</si>
  <si>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</si>
  <si>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</si>
  <si>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</si>
  <si>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</si>
  <si>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</si>
  <si>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</si>
  <si>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</si>
  <si>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</si>
  <si>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</si>
  <si>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</si>
  <si>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</si>
  <si>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</si>
  <si>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</si>
  <si>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</si>
  <si>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</si>
  <si>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</si>
  <si>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</si>
  <si>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</si>
  <si>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</si>
  <si>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</si>
  <si>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</si>
  <si>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</si>
  <si>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</si>
  <si>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</si>
  <si>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</si>
  <si>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</si>
  <si>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</si>
  <si>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</si>
  <si>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</si>
  <si>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</si>
  <si>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</si>
  <si>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</si>
  <si>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</si>
  <si>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</si>
  <si>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</si>
  <si>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</si>
  <si>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</si>
  <si>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</si>
  <si>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</si>
  <si>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</si>
  <si>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</si>
  <si>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</si>
  <si>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</si>
  <si>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</si>
  <si>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</si>
  <si>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</si>
  <si>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</si>
  <si>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</si>
  <si>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</si>
  <si>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</si>
  <si>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</si>
  <si>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</si>
  <si>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</si>
  <si>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</si>
  <si>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</si>
  <si>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</si>
  <si>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</si>
  <si>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</si>
  <si>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</si>
  <si>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</si>
  <si>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</si>
  <si>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</si>
  <si>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</si>
  <si>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</si>
  <si>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</si>
  <si>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</si>
  <si>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</si>
  <si>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</si>
  <si>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</si>
  <si>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</si>
  <si>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</si>
  <si>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</si>
  <si>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</si>
  <si>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</si>
  <si>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</si>
  <si>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</si>
  <si>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</si>
  <si>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</si>
  <si>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</si>
  <si>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</si>
  <si>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</si>
  <si>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</si>
  <si>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</si>
  <si>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</si>
  <si>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</si>
  <si>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</si>
  <si>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</si>
  <si>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</si>
  <si>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</si>
  <si>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</si>
  <si>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</si>
  <si>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</si>
  <si>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</si>
  <si>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</si>
  <si>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</si>
  <si>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</si>
  <si>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</si>
  <si>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</si>
  <si>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</si>
  <si>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</si>
  <si>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</si>
  <si>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</si>
  <si>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</si>
  <si>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</si>
  <si>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</si>
  <si>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</si>
  <si>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</si>
  <si>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</si>
  <si>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</si>
  <si>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</si>
  <si>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</si>
  <si>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</si>
  <si>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</si>
  <si>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</si>
  <si>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</si>
  <si>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</si>
  <si>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</si>
  <si>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</si>
  <si>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</si>
  <si>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</si>
  <si>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</si>
  <si>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</si>
  <si>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</si>
  <si>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</si>
  <si>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</si>
  <si>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</si>
  <si>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</si>
  <si>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</si>
  <si>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</si>
  <si>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</si>
  <si>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</si>
  <si>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</si>
  <si>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</si>
  <si>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</si>
  <si>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</si>
  <si>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</si>
  <si>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</si>
  <si>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</si>
  <si>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</si>
  <si>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</si>
  <si>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</si>
  <si>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</si>
  <si>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</si>
  <si>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</si>
  <si>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</si>
  <si>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</si>
  <si>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</si>
  <si>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</si>
  <si>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</si>
  <si>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</si>
  <si>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</si>
  <si>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</si>
  <si>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</si>
  <si>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</si>
  <si>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</si>
  <si>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</si>
  <si>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</si>
  <si>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</si>
  <si>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</si>
  <si>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</si>
  <si>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</si>
  <si>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</si>
  <si>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</si>
  <si>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</si>
  <si>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</si>
  <si>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</si>
  <si>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</si>
  <si>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</si>
  <si>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</si>
  <si>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</si>
  <si>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</si>
  <si>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</si>
  <si>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</si>
  <si>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</si>
  <si>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</si>
  <si>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</si>
  <si>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</si>
  <si>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</si>
  <si>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</si>
  <si>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</si>
  <si>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</si>
  <si>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</si>
  <si>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</si>
  <si>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</si>
  <si>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</si>
  <si>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</si>
  <si>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</si>
  <si>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</si>
  <si>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</si>
  <si>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</si>
  <si>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</si>
  <si>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</si>
  <si>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</si>
  <si>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</si>
  <si>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</si>
  <si>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</si>
  <si>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</si>
  <si>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</si>
  <si>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</si>
  <si>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</si>
  <si>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</si>
  <si>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</si>
  <si>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</si>
  <si>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</si>
  <si>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</si>
  <si>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</si>
  <si>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</si>
  <si>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</si>
  <si>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</si>
  <si>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</si>
  <si>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</si>
  <si>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</si>
  <si>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</si>
  <si>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</si>
  <si>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</si>
  <si>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</si>
  <si>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</si>
  <si>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</si>
  <si>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</si>
  <si>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</si>
  <si>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</si>
  <si>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</si>
  <si>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</si>
  <si>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</si>
  <si>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</si>
  <si>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</si>
  <si>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</si>
  <si>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</si>
  <si>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</si>
  <si>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</si>
  <si>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</si>
  <si>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</si>
  <si>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</si>
  <si>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</si>
  <si>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</si>
  <si>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</si>
  <si>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</si>
  <si>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</si>
  <si>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</si>
  <si>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</si>
  <si>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</si>
  <si>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</si>
  <si>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</si>
  <si>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</si>
  <si>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</si>
  <si>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</si>
  <si>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</si>
  <si>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</si>
  <si>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</si>
  <si>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</si>
  <si>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</si>
  <si>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</si>
  <si>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</si>
  <si>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</si>
  <si>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</si>
  <si>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</si>
  <si>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</si>
  <si>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</si>
  <si>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</si>
  <si>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</si>
  <si>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</si>
  <si>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</si>
  <si>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</si>
  <si>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</si>
  <si>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</si>
  <si>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</si>
  <si>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</si>
  <si>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</si>
  <si>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</si>
  <si>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</si>
  <si>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</si>
  <si>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</si>
  <si>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</si>
  <si>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</si>
  <si>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</si>
  <si>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</si>
  <si>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</si>
  <si>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</si>
  <si>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</si>
  <si>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</si>
  <si>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</si>
  <si>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</si>
  <si>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</si>
  <si>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</si>
  <si>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</si>
  <si>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</si>
  <si>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</si>
  <si>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</si>
  <si>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</si>
  <si>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</si>
  <si>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</si>
  <si>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</si>
  <si>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</si>
  <si>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</si>
  <si>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</si>
  <si>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</si>
  <si>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</si>
  <si>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</si>
  <si>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</si>
  <si>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</si>
  <si>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</si>
  <si>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</si>
  <si>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</si>
  <si>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</si>
  <si>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</si>
  <si>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</si>
  <si>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</si>
  <si>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</si>
  <si>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</si>
  <si>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</si>
  <si>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</si>
  <si>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</si>
  <si>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</si>
  <si>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</si>
  <si>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</si>
  <si>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</si>
  <si>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</si>
  <si>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</si>
  <si>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</si>
  <si>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Testing</t>
  </si>
  <si>
    <t>IBU FT BUDI</t>
  </si>
  <si>
    <t>TONI</t>
  </si>
  <si>
    <t>Used</t>
  </si>
  <si>
    <t>Yasparov</t>
  </si>
  <si>
    <t>Moskow</t>
  </si>
  <si>
    <t>10/04/2000</t>
  </si>
  <si>
    <t>1234567890987650</t>
  </si>
  <si>
    <t>Irina Louzewski</t>
  </si>
  <si>
    <t>parov@gmail.com</t>
  </si>
  <si>
    <t>JL Sudirman 5</t>
  </si>
  <si>
    <t>002</t>
  </si>
  <si>
    <t>fttio@yahoo.com</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</si>
  <si>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</si>
  <si>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</si>
  <si>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</si>
  <si>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</si>
  <si>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</si>
  <si>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</si>
  <si>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</si>
  <si>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</si>
  <si>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</si>
  <si>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</si>
  <si>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</si>
  <si>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</si>
  <si>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</si>
  <si>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</si>
  <si>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</si>
  <si>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</si>
  <si>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</si>
  <si>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</si>
  <si>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</si>
  <si>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</si>
  <si>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</si>
  <si>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</si>
  <si>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</si>
  <si>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</si>
  <si>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</si>
  <si>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</si>
  <si>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</si>
  <si>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</si>
  <si>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</si>
  <si>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</si>
  <si>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</si>
  <si>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</si>
  <si>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</si>
  <si>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</si>
  <si>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</si>
  <si>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</si>
  <si>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</si>
  <si>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</si>
  <si>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</si>
  <si>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</si>
  <si>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19814500</t>
  </si>
  <si>
    <t>ki23DV2fvds4ct12</t>
  </si>
  <si>
    <t>ks133Xgdd5saz12</t>
  </si>
  <si>
    <t>sDfha64d6s65</t>
  </si>
  <si>
    <t>21gjetd5r7t314</t>
  </si>
  <si>
    <t>onds1cD3ceax12</t>
  </si>
  <si>
    <t>222rgv21sdd</t>
  </si>
  <si>
    <t>sfhd4dra46h66</t>
  </si>
  <si>
    <t>21gjiev56st321</t>
  </si>
  <si>
    <t>k13a3Xg3gt4513</t>
  </si>
  <si>
    <t>ond2D1v3cx13</t>
  </si>
  <si>
    <t>21871000</t>
  </si>
  <si>
    <t>0002APP20211205843</t>
  </si>
  <si>
    <t>15000;6786500;0</t>
  </si>
  <si>
    <t>14.692175</t>
  </si>
  <si>
    <t>0002APP20211205844</t>
  </si>
  <si>
    <t>DP Nett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</si>
</sst>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D8" sqref="D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2</v>
      </c>
      <c r="D2" s="18">
        <f>COUNTA('3b.TabGuarantorDataCompany'!$B$12:$XFD$12)</f>
        <v>2</v>
      </c>
      <c r="E2" s="1">
        <f>COUNTA('5.TabReferantorData'!$B$12:$XFD$12)</f>
        <v>6</v>
      </c>
      <c r="F2" s="1">
        <f>COUNTA('7a.Accessories'!$B$12:$XFD$12)</f>
        <v>2</v>
      </c>
      <c r="G2" s="1">
        <f>COUNTA('12.TabUploadDocument'!$B$12:$XFD$12)</f>
        <v>2</v>
      </c>
    </row>
    <row r="4" spans="1:7" x14ac:dyDescent="0.25">
      <c r="A4" s="18" t="s">
        <v>3421</v>
      </c>
      <c r="B4" s="18" t="s">
        <v>3441</v>
      </c>
      <c r="C4" s="18" t="s">
        <v>3442</v>
      </c>
      <c r="D4" s="18" t="s">
        <v>3444</v>
      </c>
      <c r="E4" s="18" t="s">
        <v>3448</v>
      </c>
    </row>
    <row r="5" spans="1:7" x14ac:dyDescent="0.25">
      <c r="A5" s="18" t="s">
        <v>3573</v>
      </c>
      <c r="B5" s="18" t="s">
        <v>46</v>
      </c>
      <c r="C5" s="18" t="s">
        <v>46</v>
      </c>
      <c r="D5" s="18" t="s">
        <v>46</v>
      </c>
      <c r="E5" s="18" t="s">
        <v>46</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C6" sqref="C6"/>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7</v>
      </c>
      <c r="C1" t="s">
        <v>7</v>
      </c>
      <c r="D1" s="18" t="s">
        <v>7</v>
      </c>
      <c r="E1" t="s">
        <v>7</v>
      </c>
      <c r="F1" t="s">
        <v>7</v>
      </c>
      <c r="G1" s="121" t="s">
        <v>7</v>
      </c>
      <c r="H1" s="121"/>
      <c r="I1" s="121"/>
    </row>
    <row r="2" spans="1:13" s="18" customFormat="1" x14ac:dyDescent="0.25">
      <c r="A2" s="18" t="s">
        <v>3210</v>
      </c>
      <c r="B2" s="117" t="s">
        <v>3046</v>
      </c>
      <c r="C2" s="117" t="s">
        <v>3046</v>
      </c>
      <c r="D2" s="117" t="s">
        <v>3046</v>
      </c>
      <c r="E2" s="18" t="s">
        <v>3046</v>
      </c>
      <c r="F2" s="18" t="s">
        <v>3046</v>
      </c>
      <c r="G2" s="18" t="s">
        <v>3046</v>
      </c>
    </row>
    <row r="3" spans="1:13" s="18" customFormat="1" x14ac:dyDescent="0.25">
      <c r="A3" s="18" t="s">
        <v>3211</v>
      </c>
      <c r="B3"/>
      <c r="M3"/>
    </row>
    <row r="4" spans="1:13" s="18" customFormat="1"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3497</v>
      </c>
    </row>
    <row r="8" spans="1:13" s="18" customFormat="1" x14ac:dyDescent="0.25">
      <c r="A8" s="33" t="s">
        <v>3445</v>
      </c>
      <c r="B8" s="14"/>
    </row>
    <row r="9" spans="1:13" s="18" customFormat="1" x14ac:dyDescent="0.25">
      <c r="A9" s="33" t="s">
        <v>3432</v>
      </c>
      <c r="B9" s="112"/>
      <c r="C9" s="112"/>
    </row>
    <row r="10" spans="1:13" s="18" customFormat="1" x14ac:dyDescent="0.25">
      <c r="A10" s="33" t="s">
        <v>3433</v>
      </c>
      <c r="B10" s="33" t="s">
        <v>37</v>
      </c>
      <c r="C10" s="33" t="s">
        <v>37</v>
      </c>
      <c r="D10" s="33"/>
      <c r="E10" s="33"/>
      <c r="F10" s="33"/>
    </row>
    <row r="11" spans="1:13" s="103" customFormat="1" x14ac:dyDescent="0.25">
      <c r="B11" s="102"/>
    </row>
    <row r="12" spans="1:13" s="18" customFormat="1" x14ac:dyDescent="0.25">
      <c r="A12" s="58" t="s">
        <v>3434</v>
      </c>
      <c r="B12" s="18" t="s">
        <v>3074</v>
      </c>
      <c r="C12" s="18" t="s">
        <v>3074</v>
      </c>
    </row>
    <row r="13" spans="1:13" s="18" customFormat="1" x14ac:dyDescent="0.25">
      <c r="A13" s="18" t="s">
        <v>6</v>
      </c>
      <c r="B13" t="s">
        <v>3638</v>
      </c>
      <c r="C13" t="s">
        <v>3641</v>
      </c>
      <c r="D13"/>
      <c r="E13"/>
      <c r="F13"/>
      <c r="G13"/>
      <c r="H13"/>
      <c r="I13"/>
      <c r="J13"/>
      <c r="K13"/>
      <c r="L13"/>
    </row>
    <row r="14" spans="1:13" s="18" customFormat="1" ht="15" customHeight="1" x14ac:dyDescent="0.25">
      <c r="A14" s="60" t="s">
        <v>2410</v>
      </c>
      <c r="B14" s="18" t="s">
        <v>2411</v>
      </c>
      <c r="C14" s="18" t="s">
        <v>3451</v>
      </c>
    </row>
    <row r="15" spans="1:13" s="130" customFormat="1" x14ac:dyDescent="0.25">
      <c r="A15" s="130" t="s">
        <v>3007</v>
      </c>
    </row>
    <row r="16" spans="1:13" s="18" customFormat="1" x14ac:dyDescent="0.25">
      <c r="A16" s="59" t="s">
        <v>3271</v>
      </c>
      <c r="B16" s="2"/>
      <c r="C16" s="2" t="s">
        <v>3465</v>
      </c>
      <c r="D16" s="2"/>
      <c r="E16" s="2"/>
      <c r="F16" s="2"/>
    </row>
    <row r="17" spans="1:6" s="18" customFormat="1" x14ac:dyDescent="0.25">
      <c r="A17" s="59" t="s">
        <v>3272</v>
      </c>
      <c r="C17" s="18" t="s">
        <v>5</v>
      </c>
    </row>
    <row r="18" spans="1:6" s="18" customFormat="1" x14ac:dyDescent="0.25">
      <c r="A18" s="59" t="s">
        <v>3273</v>
      </c>
      <c r="B18" s="2"/>
      <c r="C18" s="2" t="s">
        <v>3466</v>
      </c>
      <c r="D18" s="2"/>
      <c r="E18" s="2"/>
      <c r="F18" s="2"/>
    </row>
    <row r="19" spans="1:6" s="18" customFormat="1" x14ac:dyDescent="0.25">
      <c r="A19" s="59" t="s">
        <v>3274</v>
      </c>
      <c r="B19" t="s">
        <v>3577</v>
      </c>
    </row>
    <row r="20" spans="1:6" s="18" customFormat="1" x14ac:dyDescent="0.25">
      <c r="A20" s="59" t="s">
        <v>3275</v>
      </c>
      <c r="B20" s="2" t="s">
        <v>3578</v>
      </c>
      <c r="C20" s="2"/>
      <c r="D20" s="2"/>
      <c r="E20" s="2"/>
      <c r="F20" s="2"/>
    </row>
    <row r="21" spans="1:6" s="18" customFormat="1" x14ac:dyDescent="0.25">
      <c r="A21" s="59" t="s">
        <v>3276</v>
      </c>
      <c r="B21" t="s">
        <v>317</v>
      </c>
    </row>
    <row r="22" spans="1:6" s="18" customFormat="1" x14ac:dyDescent="0.25">
      <c r="A22" s="18" t="s">
        <v>2409</v>
      </c>
      <c r="B22" s="72">
        <v>45923</v>
      </c>
      <c r="C22" s="72"/>
      <c r="D22" s="72"/>
      <c r="E22" s="72"/>
      <c r="F22" s="72"/>
    </row>
    <row r="23" spans="1:6" s="18" customFormat="1" x14ac:dyDescent="0.25">
      <c r="A23" s="59" t="s">
        <v>3277</v>
      </c>
      <c r="B23" s="18" t="s">
        <v>205</v>
      </c>
    </row>
    <row r="24" spans="1:6" s="18" customFormat="1" x14ac:dyDescent="0.25">
      <c r="A24" s="59" t="s">
        <v>3278</v>
      </c>
      <c r="B24" s="2" t="s">
        <v>3449</v>
      </c>
      <c r="C24" s="2"/>
      <c r="D24" s="2"/>
      <c r="E24" s="2"/>
      <c r="F24" s="2"/>
    </row>
    <row r="25" spans="1:6" s="18" customFormat="1" x14ac:dyDescent="0.25">
      <c r="A25" s="58" t="s">
        <v>3279</v>
      </c>
      <c r="B25" s="18" t="s">
        <v>17</v>
      </c>
      <c r="C25" s="18" t="s">
        <v>207</v>
      </c>
    </row>
    <row r="26" spans="1:6" s="18" customFormat="1" x14ac:dyDescent="0.25">
      <c r="A26" s="59" t="s">
        <v>3280</v>
      </c>
      <c r="B26" s="18" t="s">
        <v>20</v>
      </c>
    </row>
    <row r="27" spans="1:6" s="18" customFormat="1" x14ac:dyDescent="0.25">
      <c r="A27" s="59" t="s">
        <v>3281</v>
      </c>
      <c r="B27" s="136" t="s">
        <v>3579</v>
      </c>
      <c r="C27" s="72"/>
      <c r="D27" s="72"/>
      <c r="E27" s="72"/>
      <c r="F27" s="72"/>
    </row>
    <row r="28" spans="1:6" s="18" customFormat="1" x14ac:dyDescent="0.25">
      <c r="A28" s="59" t="s">
        <v>3282</v>
      </c>
      <c r="B28" s="4" t="s">
        <v>3580</v>
      </c>
      <c r="C28" s="2"/>
      <c r="D28" s="2"/>
      <c r="E28" s="2"/>
      <c r="F28" s="2"/>
    </row>
    <row r="29" spans="1:6" s="18" customFormat="1" x14ac:dyDescent="0.25">
      <c r="A29" s="18" t="s">
        <v>21</v>
      </c>
    </row>
    <row r="30" spans="1:6" s="18" customFormat="1" x14ac:dyDescent="0.25">
      <c r="A30" s="59" t="s">
        <v>3283</v>
      </c>
      <c r="B30" t="s">
        <v>3581</v>
      </c>
    </row>
    <row r="31" spans="1:6" s="18" customFormat="1" x14ac:dyDescent="0.25">
      <c r="A31" s="59" t="s">
        <v>3284</v>
      </c>
      <c r="B31" s="81" t="s">
        <v>3582</v>
      </c>
      <c r="C31" s="81" t="s">
        <v>3585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3293</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3285</v>
      </c>
      <c r="B38" s="18" t="s">
        <v>3583</v>
      </c>
    </row>
    <row r="39" spans="1:6" s="18" customFormat="1" x14ac:dyDescent="0.25">
      <c r="A39" s="59" t="s">
        <v>3286</v>
      </c>
      <c r="B39" s="2" t="s">
        <v>2450</v>
      </c>
      <c r="C39" s="2"/>
      <c r="D39" s="2"/>
      <c r="E39" s="2"/>
      <c r="F39" s="2"/>
    </row>
    <row r="40" spans="1:6" s="18" customFormat="1" x14ac:dyDescent="0.25">
      <c r="A40" s="59" t="s">
        <v>3287</v>
      </c>
      <c r="B40" s="2" t="s">
        <v>3584</v>
      </c>
      <c r="C40" s="2"/>
      <c r="D40" s="2"/>
      <c r="E40" s="2"/>
      <c r="F40" s="2"/>
    </row>
    <row r="41" spans="1:6" s="18" customFormat="1" x14ac:dyDescent="0.25">
      <c r="A41" s="59" t="s">
        <v>3288</v>
      </c>
      <c r="B41" s="2">
        <v>11530</v>
      </c>
      <c r="C41" s="2"/>
      <c r="D41" s="2"/>
      <c r="E41" s="2"/>
      <c r="F41" s="2"/>
    </row>
    <row r="42" spans="1:6" s="18" customFormat="1" x14ac:dyDescent="0.25">
      <c r="A42" s="59" t="s">
        <v>3289</v>
      </c>
      <c r="B42" s="18" t="s">
        <v>3205</v>
      </c>
    </row>
    <row r="43" spans="1:6" s="18" customFormat="1" x14ac:dyDescent="0.25">
      <c r="A43" s="59" t="s">
        <v>3290</v>
      </c>
      <c r="B43" s="18" t="s">
        <v>3205</v>
      </c>
    </row>
    <row r="44" spans="1:6" s="18" customFormat="1" x14ac:dyDescent="0.25">
      <c r="A44" s="59" t="s">
        <v>3291</v>
      </c>
      <c r="B44" s="18" t="s">
        <v>3206</v>
      </c>
    </row>
    <row r="45" spans="1:6" s="18" customFormat="1" x14ac:dyDescent="0.25">
      <c r="A45" s="59" t="s">
        <v>3292</v>
      </c>
      <c r="B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3" priority="4">
      <formula>A$14="Input Data"</formula>
    </cfRule>
  </conditionalFormatting>
  <conditionalFormatting sqref="A31 G26:XFD31 A20:XFD24 A38:XFD45 A26:F30 A19 C19:XFD19">
    <cfRule type="expression" dxfId="162" priority="3">
      <formula>A$14="LookUp"</formula>
    </cfRule>
  </conditionalFormatting>
  <conditionalFormatting sqref="A22:XFD22">
    <cfRule type="expression" dxfId="161" priority="2">
      <formula>OR(A$21="E-KTP",A$21="AKTA",A$21="NPWP")</formula>
    </cfRule>
  </conditionalFormatting>
  <conditionalFormatting sqref="B19">
    <cfRule type="expression" dxfId="160"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D1" sqref="B1:D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7</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3210</v>
      </c>
      <c r="B2" s="18" t="s">
        <v>3046</v>
      </c>
      <c r="C2" s="18" t="s">
        <v>3046</v>
      </c>
      <c r="D2" s="18" t="s">
        <v>3046</v>
      </c>
      <c r="E2" s="18" t="s">
        <v>3046</v>
      </c>
      <c r="F2" s="18" t="s">
        <v>3046</v>
      </c>
      <c r="G2" s="18" t="s">
        <v>3046</v>
      </c>
      <c r="I2"/>
    </row>
    <row r="3" spans="1:101" s="18" customFormat="1" x14ac:dyDescent="0.25">
      <c r="A3" s="18" t="s">
        <v>3211</v>
      </c>
    </row>
    <row r="4" spans="1:101" s="18" customFormat="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3445</v>
      </c>
    </row>
    <row r="10" spans="1:101" s="18" customFormat="1" x14ac:dyDescent="0.25">
      <c r="A10" s="33" t="s">
        <v>3433</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0002APP20211205799</v>
      </c>
      <c r="C12" s="52" t="str">
        <f>'1.TabCustomerMainData'!$C$13</f>
        <v>0002APP20211205779</v>
      </c>
    </row>
    <row r="13" spans="1:101" s="48" customFormat="1" x14ac:dyDescent="0.25">
      <c r="A13" s="62" t="s">
        <v>2410</v>
      </c>
      <c r="B13" s="48" t="s">
        <v>3451</v>
      </c>
      <c r="C13" s="48" t="s">
        <v>2411</v>
      </c>
    </row>
    <row r="14" spans="1:101" s="76" customFormat="1" x14ac:dyDescent="0.25">
      <c r="A14" s="76" t="s">
        <v>3011</v>
      </c>
    </row>
    <row r="15" spans="1:101" s="49" customFormat="1" x14ac:dyDescent="0.25">
      <c r="A15" s="63" t="s">
        <v>3271</v>
      </c>
      <c r="B15" s="51" t="s">
        <v>3588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3272</v>
      </c>
      <c r="B16" s="50" t="s">
        <v>3586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3273</v>
      </c>
      <c r="B17" s="51" t="s">
        <v>3587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3295</v>
      </c>
      <c r="B18" s="47" t="s">
        <v>375</v>
      </c>
      <c r="C18" s="47" t="s">
        <v>12</v>
      </c>
    </row>
    <row r="19" spans="1:101" s="18" customFormat="1" x14ac:dyDescent="0.25">
      <c r="A19" s="59" t="s">
        <v>3296</v>
      </c>
      <c r="B19"/>
      <c r="C19" t="s">
        <v>3604</v>
      </c>
      <c r="D19"/>
      <c r="E19"/>
      <c r="F19"/>
      <c r="G19"/>
      <c r="H19"/>
      <c r="I19"/>
      <c r="J19"/>
      <c r="K19"/>
    </row>
    <row r="20" spans="1:101" s="18" customFormat="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3276</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3277</v>
      </c>
      <c r="B23" s="18" t="s">
        <v>16</v>
      </c>
      <c r="C23" s="18" t="s">
        <v>16</v>
      </c>
    </row>
    <row r="24" spans="1:101" s="18" customFormat="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3279</v>
      </c>
      <c r="B25" s="18" t="s">
        <v>207</v>
      </c>
      <c r="C25" s="18" t="s">
        <v>234</v>
      </c>
    </row>
    <row r="26" spans="1:101" s="18" customFormat="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3280</v>
      </c>
      <c r="B29" s="18" t="s">
        <v>206</v>
      </c>
      <c r="C29" s="18" t="s">
        <v>20</v>
      </c>
    </row>
    <row r="30" spans="1:101" s="18" customFormat="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3282</v>
      </c>
      <c r="B31"/>
      <c r="C31" s="4" t="s">
        <v>3589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3283</v>
      </c>
      <c r="B33"/>
      <c r="C33" t="s">
        <v>3590</v>
      </c>
      <c r="D33"/>
      <c r="E33"/>
      <c r="F33"/>
      <c r="G33"/>
      <c r="H33"/>
      <c r="I33"/>
      <c r="J33"/>
      <c r="K33"/>
    </row>
    <row r="34" spans="1:101" s="18" customFormat="1" x14ac:dyDescent="0.25">
      <c r="A34" s="59" t="s">
        <v>3284</v>
      </c>
      <c r="B34" s="3"/>
      <c r="C34" s="3" t="s">
        <v>3591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3299</v>
      </c>
      <c r="B36" s="18" t="str">
        <f>VLOOKUP(B37,Master!$E:$F,2,FALSE)</f>
        <v>COUNTRY002</v>
      </c>
      <c r="C36" s="18" t="str">
        <f>VLOOKUP(C37,Master!$E:$F,2,FALSE)</f>
        <v>COUNTRY084</v>
      </c>
    </row>
    <row r="37" spans="1:101" s="18" customFormat="1" x14ac:dyDescent="0.25">
      <c r="A37" s="59" t="s">
        <v>3300</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3301</v>
      </c>
      <c r="B41" s="18" t="str">
        <f>VLOOKUP(B42,Master!$M:$N,2,FALSE)</f>
        <v>00651</v>
      </c>
      <c r="C41" s="18" t="str">
        <f>VLOOKUP(C42,Master!$M:$N,2,FALSE)</f>
        <v>00651</v>
      </c>
    </row>
    <row r="42" spans="1:101" s="18" customFormat="1" x14ac:dyDescent="0.25">
      <c r="A42" s="58" t="s">
        <v>3302</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3285</v>
      </c>
      <c r="C47" s="18" t="s">
        <v>3516</v>
      </c>
    </row>
    <row r="48" spans="1:101" s="18" customFormat="1" x14ac:dyDescent="0.25">
      <c r="A48" s="59" t="s">
        <v>3286</v>
      </c>
      <c r="B48" s="2"/>
      <c r="C48" s="2" t="s">
        <v>3584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3287</v>
      </c>
      <c r="B49" s="2"/>
      <c r="C49" s="2" t="s">
        <v>3592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3290</v>
      </c>
      <c r="C51" s="18" t="s">
        <v>39</v>
      </c>
    </row>
    <row r="52" spans="1:101" s="18" customFormat="1" x14ac:dyDescent="0.25">
      <c r="A52" s="59" t="s">
        <v>3289</v>
      </c>
      <c r="C52" s="18" t="s">
        <v>39</v>
      </c>
    </row>
    <row r="53" spans="1:101" s="18" customFormat="1" x14ac:dyDescent="0.25">
      <c r="A53" s="59" t="s">
        <v>3291</v>
      </c>
      <c r="C53" s="18" t="s">
        <v>2412</v>
      </c>
    </row>
    <row r="54" spans="1:101" s="18" customFormat="1" x14ac:dyDescent="0.25">
      <c r="A54" s="59" t="s">
        <v>3304</v>
      </c>
      <c r="C54" s="18" t="s">
        <v>277</v>
      </c>
    </row>
    <row r="60" spans="1:101" ht="15" customHeight="1" x14ac:dyDescent="0.25">
      <c r="A60" s="160" t="s">
        <v>96</v>
      </c>
      <c r="B60" s="160" t="s">
        <v>3148</v>
      </c>
    </row>
    <row r="61" spans="1:101" x14ac:dyDescent="0.25">
      <c r="A61" s="161"/>
      <c r="B61" s="161"/>
    </row>
  </sheetData>
  <mergeCells count="2">
    <mergeCell ref="B60:B61"/>
    <mergeCell ref="A60:A61"/>
  </mergeCells>
  <conditionalFormatting sqref="A15:XFD17">
    <cfRule type="expression" dxfId="159" priority="10">
      <formula>A$13="Input Data"</formula>
    </cfRule>
  </conditionalFormatting>
  <conditionalFormatting sqref="A31:A32 G29:XFD34 A33:F34 A29:F30 A46:XFD54 A20:XFD24 A19 G19:XFD19">
    <cfRule type="expression" dxfId="158" priority="9">
      <formula>A$13="LookUp"</formula>
    </cfRule>
  </conditionalFormatting>
  <conditionalFormatting sqref="A22:XFD22">
    <cfRule type="expression" dxfId="157" priority="6">
      <formula>OR(A$21="E-KTP",A$21="AKTA",A$21="NPWP")</formula>
    </cfRule>
  </conditionalFormatting>
  <conditionalFormatting sqref="A36:XFD37">
    <cfRule type="expression" dxfId="156" priority="5">
      <formula>AND(A$35&lt;&gt;"Foreigner",A$35&lt;&gt;"Nationality",A$35&lt;&gt;"")</formula>
    </cfRule>
  </conditionalFormatting>
  <conditionalFormatting sqref="A47:XFD54">
    <cfRule type="expression" dxfId="155" priority="4">
      <formula>A$46="Yes"</formula>
    </cfRule>
  </conditionalFormatting>
  <conditionalFormatting sqref="B32:F32 C31:F31">
    <cfRule type="expression" dxfId="154" priority="3">
      <formula>B$13="LookUp"</formula>
    </cfRule>
  </conditionalFormatting>
  <conditionalFormatting sqref="B19:F19">
    <cfRule type="expression" dxfId="153" priority="2">
      <formula>B$13="LookUp"</formula>
    </cfRule>
  </conditionalFormatting>
  <conditionalFormatting sqref="B31">
    <cfRule type="expression" dxfId="152"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7</v>
      </c>
      <c r="C1" t="s">
        <v>7</v>
      </c>
      <c r="D1" s="18" t="s">
        <v>7</v>
      </c>
      <c r="E1" s="18" t="s">
        <v>7</v>
      </c>
      <c r="F1" s="18" t="s">
        <v>7</v>
      </c>
      <c r="G1" s="18" t="s">
        <v>7</v>
      </c>
    </row>
    <row r="2" spans="1:26" s="18" customFormat="1"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3211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0002APP20211205799</v>
      </c>
      <c r="C12" s="18" t="str">
        <f>'1.TabCustomerMainData'!$C$13</f>
        <v>0002APP20211205779</v>
      </c>
    </row>
    <row r="14" spans="1:26" ht="60" customHeight="1" x14ac:dyDescent="0.25">
      <c r="A14" s="11" t="s">
        <v>96</v>
      </c>
      <c r="B14" s="162" t="s">
        <v>3149</v>
      </c>
      <c r="C14" s="162"/>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E8" sqref="E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0002APP20211205799</v>
      </c>
      <c r="C12" s="52" t="str">
        <f>'1.TabCustomerMainData'!$C$13</f>
        <v>0002APP20211205779</v>
      </c>
      <c r="D12" s="52"/>
    </row>
    <row r="13" spans="1:7" s="18" customFormat="1" x14ac:dyDescent="0.25">
      <c r="A13" s="57" t="s">
        <v>2410</v>
      </c>
      <c r="B13" s="18" t="s">
        <v>2411</v>
      </c>
      <c r="C13" s="18" t="s">
        <v>3451</v>
      </c>
      <c r="D13" s="18" t="s">
        <v>3451</v>
      </c>
      <c r="E13" s="18" t="s">
        <v>2411</v>
      </c>
      <c r="F13" s="18" t="s">
        <v>2411</v>
      </c>
    </row>
    <row r="14" spans="1:7" s="163" customFormat="1" x14ac:dyDescent="0.25">
      <c r="A14" s="163" t="s">
        <v>3012</v>
      </c>
    </row>
    <row r="15" spans="1:7" s="54" customFormat="1" x14ac:dyDescent="0.25">
      <c r="A15" s="59" t="s">
        <v>3271</v>
      </c>
      <c r="B15" s="2"/>
      <c r="C15" s="2" t="s">
        <v>3600</v>
      </c>
      <c r="D15" s="2" t="s">
        <v>3465</v>
      </c>
      <c r="E15" s="18"/>
      <c r="F15" s="18"/>
    </row>
    <row r="16" spans="1:7" s="54" customFormat="1" x14ac:dyDescent="0.25">
      <c r="A16" s="59" t="s">
        <v>3272</v>
      </c>
      <c r="B16" s="18"/>
      <c r="C16" s="18" t="s">
        <v>3598</v>
      </c>
      <c r="D16" s="18" t="s">
        <v>5</v>
      </c>
      <c r="E16" s="18"/>
      <c r="F16" s="18"/>
    </row>
    <row r="17" spans="1:6" s="54" customFormat="1" x14ac:dyDescent="0.25">
      <c r="A17" s="59" t="s">
        <v>3273</v>
      </c>
      <c r="B17" s="2"/>
      <c r="C17" s="2" t="s">
        <v>3599</v>
      </c>
      <c r="D17" s="2" t="s">
        <v>3466</v>
      </c>
      <c r="E17" s="18"/>
      <c r="F17" s="18"/>
    </row>
    <row r="18" spans="1:6" s="18" customFormat="1" x14ac:dyDescent="0.25">
      <c r="A18" s="58" t="s">
        <v>3305</v>
      </c>
      <c r="B18" t="s">
        <v>184</v>
      </c>
      <c r="C18" t="s">
        <v>8</v>
      </c>
      <c r="D18" t="s">
        <v>9</v>
      </c>
      <c r="E18" s="18" t="s">
        <v>8</v>
      </c>
      <c r="F18" s="18" t="s">
        <v>8</v>
      </c>
    </row>
    <row r="19" spans="1:6" s="18" customFormat="1" x14ac:dyDescent="0.25">
      <c r="A19" s="59" t="s">
        <v>3306</v>
      </c>
      <c r="B19" t="s">
        <v>3603</v>
      </c>
      <c r="C19" t="s">
        <v>5</v>
      </c>
      <c r="D19" t="s">
        <v>3575</v>
      </c>
      <c r="E19" s="18" t="s">
        <v>3179</v>
      </c>
      <c r="F19" s="18" t="s">
        <v>3179</v>
      </c>
    </row>
    <row r="20" spans="1:6" s="18" customFormat="1" x14ac:dyDescent="0.25">
      <c r="A20" s="59" t="s">
        <v>3275</v>
      </c>
      <c r="B20" s="18" t="s">
        <v>13</v>
      </c>
      <c r="C20" s="18" t="s">
        <v>13</v>
      </c>
      <c r="E20" s="18" t="s">
        <v>13</v>
      </c>
      <c r="F20" s="18" t="s">
        <v>13</v>
      </c>
    </row>
    <row r="21" spans="1:6" s="18" customFormat="1" x14ac:dyDescent="0.25">
      <c r="A21" s="59" t="s">
        <v>3276</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3277</v>
      </c>
      <c r="B23" s="18" t="s">
        <v>16</v>
      </c>
      <c r="C23" s="18" t="s">
        <v>16</v>
      </c>
      <c r="E23" s="18" t="s">
        <v>16</v>
      </c>
      <c r="F23" s="18" t="s">
        <v>16</v>
      </c>
    </row>
    <row r="24" spans="1:6" s="18" customFormat="1" x14ac:dyDescent="0.25">
      <c r="A24" s="59" t="s">
        <v>3278</v>
      </c>
      <c r="B24" s="2" t="s">
        <v>3518</v>
      </c>
      <c r="C24" s="2" t="s">
        <v>3519</v>
      </c>
      <c r="D24" s="2"/>
      <c r="E24" s="2" t="s">
        <v>3178</v>
      </c>
      <c r="F24" s="2" t="s">
        <v>3178</v>
      </c>
    </row>
    <row r="25" spans="1:6" s="18" customFormat="1" x14ac:dyDescent="0.25">
      <c r="A25" s="58" t="s">
        <v>3279</v>
      </c>
      <c r="B25" s="18" t="s">
        <v>256</v>
      </c>
      <c r="C25" s="18" t="s">
        <v>17</v>
      </c>
      <c r="D25" s="18" t="s">
        <v>17</v>
      </c>
      <c r="E25" s="18" t="s">
        <v>17</v>
      </c>
      <c r="F25" s="18" t="s">
        <v>17</v>
      </c>
    </row>
    <row r="26" spans="1:6" s="18" customFormat="1" x14ac:dyDescent="0.25">
      <c r="A26" s="59" t="s">
        <v>3280</v>
      </c>
      <c r="B26" s="18" t="s">
        <v>20</v>
      </c>
      <c r="C26" s="18" t="s">
        <v>20</v>
      </c>
      <c r="E26" s="18" t="s">
        <v>20</v>
      </c>
      <c r="F26" s="18" t="s">
        <v>20</v>
      </c>
    </row>
    <row r="27" spans="1:6" s="18" customFormat="1" x14ac:dyDescent="0.25">
      <c r="A27" s="59" t="s">
        <v>3298</v>
      </c>
      <c r="B27" s="136" t="s">
        <v>3593</v>
      </c>
      <c r="C27" t="s">
        <v>3567</v>
      </c>
      <c r="D27" t="s">
        <v>3566</v>
      </c>
      <c r="E27" s="72" t="s">
        <v>3212</v>
      </c>
      <c r="F27" s="72" t="s">
        <v>3213</v>
      </c>
    </row>
    <row r="28" spans="1:6" s="18" customFormat="1" x14ac:dyDescent="0.25">
      <c r="A28" s="59" t="s">
        <v>3282</v>
      </c>
      <c r="B28" s="2" t="s">
        <v>3594</v>
      </c>
      <c r="C28" s="2" t="s">
        <v>3572</v>
      </c>
      <c r="D28" s="2"/>
      <c r="E28" s="2" t="s">
        <v>3180</v>
      </c>
      <c r="F28" s="2" t="s">
        <v>3180</v>
      </c>
    </row>
    <row r="29" spans="1:6" s="18" customFormat="1" x14ac:dyDescent="0.25">
      <c r="A29" s="18" t="s">
        <v>21</v>
      </c>
      <c r="B29"/>
      <c r="C29" t="s">
        <v>3466</v>
      </c>
      <c r="D29" t="s">
        <v>3180</v>
      </c>
      <c r="E29" s="2"/>
      <c r="F29" s="2"/>
    </row>
    <row r="30" spans="1:6" s="18" customFormat="1" x14ac:dyDescent="0.25">
      <c r="A30" s="59" t="s">
        <v>3283</v>
      </c>
      <c r="B30" t="s">
        <v>3574</v>
      </c>
      <c r="C30" t="s">
        <v>3568</v>
      </c>
      <c r="D30" t="s">
        <v>3564</v>
      </c>
      <c r="E30" s="18" t="s">
        <v>3181</v>
      </c>
      <c r="F30" s="18" t="s">
        <v>3181</v>
      </c>
    </row>
    <row r="31" spans="1:6" s="18" customFormat="1" x14ac:dyDescent="0.25">
      <c r="A31" s="59" t="s">
        <v>3284</v>
      </c>
      <c r="B31" s="3" t="s">
        <v>3595</v>
      </c>
      <c r="C31" s="3" t="s">
        <v>3498</v>
      </c>
      <c r="D31" s="3"/>
      <c r="E31" s="3" t="s">
        <v>3182</v>
      </c>
      <c r="F31" s="3" t="s">
        <v>3182</v>
      </c>
    </row>
    <row r="32" spans="1:6" s="163" customFormat="1" x14ac:dyDescent="0.25">
      <c r="A32" s="163" t="s">
        <v>3008</v>
      </c>
    </row>
    <row r="33" spans="1:6" s="18" customFormat="1" x14ac:dyDescent="0.25">
      <c r="A33" s="61" t="s">
        <v>3301</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3293</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3" customFormat="1" x14ac:dyDescent="0.25"/>
    <row r="38" spans="1:6" s="18" customFormat="1" x14ac:dyDescent="0.25">
      <c r="A38" s="57" t="s">
        <v>36</v>
      </c>
      <c r="B38" s="18" t="s">
        <v>37</v>
      </c>
      <c r="C38" s="18" t="s">
        <v>46</v>
      </c>
      <c r="E38" s="18" t="s">
        <v>37</v>
      </c>
      <c r="F38" s="18" t="s">
        <v>37</v>
      </c>
    </row>
    <row r="39" spans="1:6" s="18" customFormat="1" x14ac:dyDescent="0.25">
      <c r="A39" s="59" t="s">
        <v>3285</v>
      </c>
      <c r="B39" s="18" t="s">
        <v>3596</v>
      </c>
      <c r="E39" s="18" t="s">
        <v>3065</v>
      </c>
      <c r="F39" s="18" t="s">
        <v>3065</v>
      </c>
    </row>
    <row r="40" spans="1:6" s="18" customFormat="1" x14ac:dyDescent="0.25">
      <c r="A40" s="59" t="s">
        <v>3286</v>
      </c>
      <c r="B40" s="2" t="s">
        <v>2450</v>
      </c>
      <c r="C40" s="2"/>
      <c r="D40" s="2"/>
      <c r="E40" s="2" t="s">
        <v>3064</v>
      </c>
      <c r="F40" s="2" t="s">
        <v>3064</v>
      </c>
    </row>
    <row r="41" spans="1:6" s="18" customFormat="1" x14ac:dyDescent="0.25">
      <c r="A41" s="59" t="s">
        <v>3287</v>
      </c>
      <c r="B41" s="2" t="s">
        <v>3597</v>
      </c>
      <c r="C41" s="2"/>
      <c r="D41" s="2"/>
      <c r="E41" s="2" t="s">
        <v>106</v>
      </c>
      <c r="F41" s="2" t="s">
        <v>106</v>
      </c>
    </row>
    <row r="42" spans="1:6" s="18" customFormat="1" x14ac:dyDescent="0.25">
      <c r="A42" s="59" t="s">
        <v>3288</v>
      </c>
      <c r="B42" s="2" t="s">
        <v>38</v>
      </c>
      <c r="C42" s="2"/>
      <c r="D42" s="2"/>
      <c r="E42" s="2" t="s">
        <v>38</v>
      </c>
      <c r="F42" s="2" t="s">
        <v>38</v>
      </c>
    </row>
    <row r="43" spans="1:6" s="18" customFormat="1" x14ac:dyDescent="0.25">
      <c r="A43" s="59" t="s">
        <v>3289</v>
      </c>
      <c r="B43" s="18" t="s">
        <v>39</v>
      </c>
      <c r="E43" s="18" t="s">
        <v>39</v>
      </c>
      <c r="F43" s="18" t="s">
        <v>39</v>
      </c>
    </row>
    <row r="44" spans="1:6" s="18" customFormat="1" x14ac:dyDescent="0.25">
      <c r="A44" s="59" t="s">
        <v>3290</v>
      </c>
      <c r="B44" s="18" t="s">
        <v>39</v>
      </c>
      <c r="E44" s="18" t="s">
        <v>39</v>
      </c>
      <c r="F44" s="18" t="s">
        <v>39</v>
      </c>
    </row>
    <row r="45" spans="1:6" s="18" customFormat="1" x14ac:dyDescent="0.25">
      <c r="A45" s="59" t="s">
        <v>3291</v>
      </c>
      <c r="B45" s="18" t="s">
        <v>2412</v>
      </c>
      <c r="E45" s="18" t="s">
        <v>2412</v>
      </c>
      <c r="F45" s="18" t="s">
        <v>2412</v>
      </c>
    </row>
    <row r="46" spans="1:6" s="18" customFormat="1" x14ac:dyDescent="0.25">
      <c r="A46" s="59" t="s">
        <v>3307</v>
      </c>
      <c r="B46" s="18" t="s">
        <v>41</v>
      </c>
      <c r="E46" s="18" t="s">
        <v>41</v>
      </c>
      <c r="F46" s="18" t="s">
        <v>41</v>
      </c>
    </row>
  </sheetData>
  <mergeCells count="3">
    <mergeCell ref="A37:XFD37"/>
    <mergeCell ref="A32:XFD32"/>
    <mergeCell ref="A14:XFD14"/>
  </mergeCells>
  <conditionalFormatting sqref="B15:XFD17">
    <cfRule type="expression" dxfId="151" priority="12">
      <formula>B$13="Input Data"</formula>
    </cfRule>
  </conditionalFormatting>
  <conditionalFormatting sqref="B20:XFD24 B26:XFD31 A38 D19:XFD19 C38:XFD46">
    <cfRule type="expression" dxfId="150" priority="11">
      <formula>A$13="LookUp"</formula>
    </cfRule>
  </conditionalFormatting>
  <conditionalFormatting sqref="B22:XFD22">
    <cfRule type="expression" dxfId="149" priority="10">
      <formula>OR(B$21="E-KTP",B$21="AKTA",B$21="NPWP")</formula>
    </cfRule>
  </conditionalFormatting>
  <conditionalFormatting sqref="C39:XFD46">
    <cfRule type="expression" dxfId="148" priority="9">
      <formula>C$38="Yes"</formula>
    </cfRule>
  </conditionalFormatting>
  <conditionalFormatting sqref="A15:A17">
    <cfRule type="expression" dxfId="147" priority="8">
      <formula>A$13="Input Data"</formula>
    </cfRule>
  </conditionalFormatting>
  <conditionalFormatting sqref="A19:A24 A26:A31">
    <cfRule type="expression" dxfId="146" priority="7">
      <formula>A$13="LookUp"</formula>
    </cfRule>
  </conditionalFormatting>
  <conditionalFormatting sqref="A22">
    <cfRule type="expression" dxfId="145" priority="6">
      <formula>OR(A$21="E-KTP",A$21="AKTA",A$21="NPWP")</formula>
    </cfRule>
  </conditionalFormatting>
  <conditionalFormatting sqref="A39:A46">
    <cfRule type="expression" dxfId="144" priority="5">
      <formula>A$13="LookUp"</formula>
    </cfRule>
  </conditionalFormatting>
  <conditionalFormatting sqref="A39:A46">
    <cfRule type="expression" dxfId="143" priority="4">
      <formula>A$38="Yes"</formula>
    </cfRule>
  </conditionalFormatting>
  <conditionalFormatting sqref="B19:C19">
    <cfRule type="expression" dxfId="142" priority="3">
      <formula>B$13="LookUp"</formula>
    </cfRule>
  </conditionalFormatting>
  <conditionalFormatting sqref="B38:B46">
    <cfRule type="expression" dxfId="141" priority="2">
      <formula>B$13="LookUp"</formula>
    </cfRule>
  </conditionalFormatting>
  <conditionalFormatting sqref="B39:B46">
    <cfRule type="expression" dxfId="140"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D1" sqref="B1:D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0002APP20211205799</v>
      </c>
      <c r="C12" s="52" t="str">
        <f>'1.TabCustomerMainData'!$C$13</f>
        <v>0002APP20211205779</v>
      </c>
      <c r="D12" s="52"/>
    </row>
    <row r="13" spans="1:7" s="18" customFormat="1" x14ac:dyDescent="0.25">
      <c r="A13" s="57" t="s">
        <v>2410</v>
      </c>
      <c r="B13" s="18" t="s">
        <v>3451</v>
      </c>
      <c r="C13" s="18" t="s">
        <v>2411</v>
      </c>
      <c r="D13" s="18" t="s">
        <v>3451</v>
      </c>
      <c r="E13" s="18" t="s">
        <v>2411</v>
      </c>
      <c r="F13" s="18" t="s">
        <v>2411</v>
      </c>
    </row>
    <row r="14" spans="1:7" s="163" customFormat="1" x14ac:dyDescent="0.25">
      <c r="A14" s="163" t="s">
        <v>3012</v>
      </c>
    </row>
    <row r="15" spans="1:7" s="54" customFormat="1" x14ac:dyDescent="0.25">
      <c r="A15" s="59" t="s">
        <v>3271</v>
      </c>
      <c r="B15" s="2" t="s">
        <v>3602</v>
      </c>
      <c r="C15" s="18"/>
      <c r="D15" s="2" t="s">
        <v>3521</v>
      </c>
      <c r="E15" s="18"/>
      <c r="F15" s="18"/>
    </row>
    <row r="16" spans="1:7" s="54" customFormat="1" x14ac:dyDescent="0.25">
      <c r="A16" s="59" t="s">
        <v>3272</v>
      </c>
      <c r="B16" s="18" t="s">
        <v>3601</v>
      </c>
      <c r="C16" s="18"/>
      <c r="D16" s="18" t="s">
        <v>3520</v>
      </c>
      <c r="E16" s="18"/>
      <c r="F16" s="18"/>
    </row>
    <row r="17" spans="1:6" s="18" customFormat="1" x14ac:dyDescent="0.25">
      <c r="A17" s="58" t="s">
        <v>3308</v>
      </c>
      <c r="B17" s="18" t="s">
        <v>49</v>
      </c>
      <c r="C17" s="18" t="s">
        <v>208</v>
      </c>
      <c r="D17" s="18" t="s">
        <v>49</v>
      </c>
      <c r="E17" s="18" t="s">
        <v>49</v>
      </c>
      <c r="F17" s="18" t="s">
        <v>49</v>
      </c>
    </row>
    <row r="18" spans="1:6" s="18" customFormat="1" x14ac:dyDescent="0.25">
      <c r="A18" s="59" t="s">
        <v>3306</v>
      </c>
      <c r="B18" t="s">
        <v>3565</v>
      </c>
      <c r="C18" t="s">
        <v>3601</v>
      </c>
      <c r="D18" t="s">
        <v>3569</v>
      </c>
      <c r="E18" s="18" t="s">
        <v>3183</v>
      </c>
      <c r="F18" s="18" t="s">
        <v>3183</v>
      </c>
    </row>
    <row r="19" spans="1:6" s="18" customFormat="1" x14ac:dyDescent="0.25">
      <c r="A19" s="59" t="s">
        <v>3309</v>
      </c>
      <c r="B19" t="s">
        <v>3450</v>
      </c>
      <c r="C19" s="4" t="s">
        <v>3608</v>
      </c>
      <c r="D19" t="s">
        <v>3570</v>
      </c>
      <c r="E19" s="2" t="s">
        <v>3184</v>
      </c>
      <c r="F19" s="2" t="s">
        <v>3184</v>
      </c>
    </row>
    <row r="20" spans="1:6" s="18" customFormat="1" x14ac:dyDescent="0.25">
      <c r="A20" s="58" t="s">
        <v>3310</v>
      </c>
      <c r="B20" s="18" t="s">
        <v>185</v>
      </c>
      <c r="C20" s="18" t="s">
        <v>210</v>
      </c>
      <c r="D20" s="18" t="s">
        <v>185</v>
      </c>
      <c r="E20" s="18" t="s">
        <v>185</v>
      </c>
      <c r="F20" s="18" t="s">
        <v>185</v>
      </c>
    </row>
    <row r="21" spans="1:6" s="18" customFormat="1" x14ac:dyDescent="0.25">
      <c r="A21" s="59" t="s">
        <v>3279</v>
      </c>
      <c r="B21" s="18" t="s">
        <v>51</v>
      </c>
      <c r="C21" s="18" t="s">
        <v>209</v>
      </c>
      <c r="D21" s="18" t="s">
        <v>51</v>
      </c>
      <c r="E21" s="18" t="s">
        <v>51</v>
      </c>
      <c r="F21" s="18" t="s">
        <v>51</v>
      </c>
    </row>
    <row r="22" spans="1:6" s="163" customFormat="1" x14ac:dyDescent="0.25">
      <c r="A22" s="163" t="s">
        <v>3009</v>
      </c>
    </row>
    <row r="23" spans="1:6" s="18" customFormat="1" x14ac:dyDescent="0.25">
      <c r="A23" s="57" t="s">
        <v>36</v>
      </c>
      <c r="B23" s="18" t="s">
        <v>46</v>
      </c>
      <c r="C23" s="18" t="s">
        <v>37</v>
      </c>
      <c r="E23" s="18" t="s">
        <v>37</v>
      </c>
      <c r="F23" s="18" t="s">
        <v>37</v>
      </c>
    </row>
    <row r="24" spans="1:6" s="18" customFormat="1" x14ac:dyDescent="0.25">
      <c r="A24" s="59" t="s">
        <v>3285</v>
      </c>
      <c r="C24" s="18" t="s">
        <v>3066</v>
      </c>
      <c r="E24" s="18" t="s">
        <v>3066</v>
      </c>
      <c r="F24" s="18" t="s">
        <v>3066</v>
      </c>
    </row>
    <row r="25" spans="1:6" s="18" customFormat="1" x14ac:dyDescent="0.25">
      <c r="A25" s="59" t="s">
        <v>3286</v>
      </c>
      <c r="B25" s="2"/>
      <c r="C25" s="2">
        <v>6</v>
      </c>
      <c r="D25" s="2"/>
      <c r="E25" s="2">
        <v>6</v>
      </c>
      <c r="F25" s="2">
        <v>6</v>
      </c>
    </row>
    <row r="26" spans="1:6" s="18" customFormat="1" x14ac:dyDescent="0.25">
      <c r="A26" s="59" t="s">
        <v>3287</v>
      </c>
      <c r="B26" s="2"/>
      <c r="C26" s="2">
        <v>2</v>
      </c>
      <c r="D26" s="2"/>
      <c r="E26" s="2">
        <v>2</v>
      </c>
      <c r="F26" s="2">
        <v>2</v>
      </c>
    </row>
    <row r="27" spans="1:6" s="18" customFormat="1" x14ac:dyDescent="0.25">
      <c r="A27" s="59" t="s">
        <v>3288</v>
      </c>
      <c r="B27" s="2"/>
      <c r="C27" s="2" t="s">
        <v>38</v>
      </c>
      <c r="D27" s="2"/>
      <c r="E27" s="2" t="s">
        <v>3214</v>
      </c>
      <c r="F27" s="2" t="s">
        <v>3215</v>
      </c>
    </row>
    <row r="28" spans="1:6" s="18" customFormat="1" x14ac:dyDescent="0.25">
      <c r="A28" s="59" t="s">
        <v>3289</v>
      </c>
      <c r="C28" s="18" t="s">
        <v>52</v>
      </c>
      <c r="E28" s="18" t="s">
        <v>52</v>
      </c>
      <c r="F28" s="18" t="s">
        <v>52</v>
      </c>
    </row>
    <row r="29" spans="1:6" s="18" customFormat="1" x14ac:dyDescent="0.25">
      <c r="A29" s="59" t="s">
        <v>3290</v>
      </c>
      <c r="C29" s="18" t="s">
        <v>52</v>
      </c>
      <c r="E29" s="18" t="s">
        <v>52</v>
      </c>
      <c r="F29" s="18" t="s">
        <v>52</v>
      </c>
    </row>
    <row r="30" spans="1:6" s="18" customFormat="1" x14ac:dyDescent="0.25">
      <c r="A30" s="59" t="s">
        <v>3291</v>
      </c>
      <c r="C30" s="18" t="s">
        <v>2412</v>
      </c>
      <c r="E30" s="18" t="s">
        <v>2412</v>
      </c>
      <c r="F30" s="18" t="s">
        <v>2412</v>
      </c>
    </row>
    <row r="31" spans="1:6" s="18" customFormat="1" x14ac:dyDescent="0.25">
      <c r="A31" s="59" t="s">
        <v>3307</v>
      </c>
      <c r="C31" s="18" t="s">
        <v>40</v>
      </c>
      <c r="E31" s="18" t="s">
        <v>40</v>
      </c>
      <c r="F31" s="18" t="s">
        <v>40</v>
      </c>
    </row>
  </sheetData>
  <mergeCells count="2">
    <mergeCell ref="A14:XFD14"/>
    <mergeCell ref="A22:XFD22"/>
  </mergeCells>
  <conditionalFormatting sqref="B15:XFD16">
    <cfRule type="expression" dxfId="139" priority="7">
      <formula>B$13="Input Data"</formula>
    </cfRule>
  </conditionalFormatting>
  <conditionalFormatting sqref="B18:XFD19 B21:XFD21 A23:XFD23 B24:XFD31">
    <cfRule type="expression" dxfId="138" priority="6">
      <formula>A$13="LookUp"</formula>
    </cfRule>
  </conditionalFormatting>
  <conditionalFormatting sqref="B24:XFD31">
    <cfRule type="expression" dxfId="137" priority="5">
      <formula>B$23="Yes"</formula>
    </cfRule>
  </conditionalFormatting>
  <conditionalFormatting sqref="A15">
    <cfRule type="expression" dxfId="136" priority="4">
      <formula>A$13="Input Data"</formula>
    </cfRule>
  </conditionalFormatting>
  <conditionalFormatting sqref="A21 A18:A19">
    <cfRule type="expression" dxfId="135" priority="3">
      <formula>A$13="LookUp"</formula>
    </cfRule>
  </conditionalFormatting>
  <conditionalFormatting sqref="A24:A31">
    <cfRule type="expression" dxfId="134" priority="2">
      <formula>A$13="LookUp"</formula>
    </cfRule>
  </conditionalFormatting>
  <conditionalFormatting sqref="A24:A31">
    <cfRule type="expression" dxfId="13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D1" sqref="B1:D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3359</v>
      </c>
      <c r="B12" s="18" t="str">
        <f>'1.TabCustomerMainData'!$B$13</f>
        <v>0002APP20211205799</v>
      </c>
      <c r="C12" s="18" t="str">
        <f>'1.TabCustomerMainData'!$C$13</f>
        <v>0002APP20211205779</v>
      </c>
    </row>
    <row r="13" spans="1:7" s="18" customFormat="1" x14ac:dyDescent="0.25">
      <c r="A13" s="83" t="s">
        <v>3272</v>
      </c>
      <c r="B13" t="s">
        <v>3577</v>
      </c>
      <c r="C13" s="84" t="s">
        <v>5</v>
      </c>
    </row>
    <row r="14" spans="1:7" s="18" customFormat="1" x14ac:dyDescent="0.25">
      <c r="A14" s="83" t="s">
        <v>3360</v>
      </c>
      <c r="B14" s="84" t="s">
        <v>3430</v>
      </c>
      <c r="C14" s="84" t="s">
        <v>3145</v>
      </c>
    </row>
    <row r="15" spans="1:7" s="18" customFormat="1" x14ac:dyDescent="0.25">
      <c r="A15" s="83" t="s">
        <v>3431</v>
      </c>
      <c r="B15" s="84" t="s">
        <v>37</v>
      </c>
      <c r="C15" s="84" t="s">
        <v>37</v>
      </c>
    </row>
    <row r="16" spans="1:7" s="18" customFormat="1" x14ac:dyDescent="0.25">
      <c r="A16" s="83" t="s">
        <v>3361</v>
      </c>
      <c r="B16" t="s">
        <v>3586</v>
      </c>
      <c r="C16" s="18" t="s">
        <v>3604</v>
      </c>
    </row>
    <row r="17" spans="1:3" s="18" customFormat="1" x14ac:dyDescent="0.25">
      <c r="A17" s="83" t="s">
        <v>3362</v>
      </c>
      <c r="B17" s="84" t="s">
        <v>3145</v>
      </c>
      <c r="C17" s="84" t="s">
        <v>3430</v>
      </c>
    </row>
    <row r="18" spans="1:3" s="18" customFormat="1" x14ac:dyDescent="0.25">
      <c r="A18" s="83" t="s">
        <v>3431</v>
      </c>
      <c r="B18" s="84" t="s">
        <v>37</v>
      </c>
      <c r="C18" s="84" t="s">
        <v>37</v>
      </c>
    </row>
    <row r="19" spans="1:3" s="18" customFormat="1" x14ac:dyDescent="0.25">
      <c r="A19" s="83" t="s">
        <v>3363</v>
      </c>
      <c r="B19" t="s">
        <v>3607</v>
      </c>
      <c r="C19" s="18" t="s">
        <v>3610</v>
      </c>
    </row>
    <row r="20" spans="1:3" s="18" customFormat="1" x14ac:dyDescent="0.25">
      <c r="A20" s="83" t="s">
        <v>3364</v>
      </c>
      <c r="B20" s="84" t="s">
        <v>3605</v>
      </c>
      <c r="C20" s="84" t="s">
        <v>3611</v>
      </c>
    </row>
    <row r="21" spans="1:3" s="18" customFormat="1" x14ac:dyDescent="0.25">
      <c r="A21" s="83" t="s">
        <v>3431</v>
      </c>
      <c r="B21" s="18" t="s">
        <v>3606</v>
      </c>
      <c r="C21" s="18" t="s">
        <v>3609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17:B18 B20:C20 C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H1" sqref="B1:H1"/>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7</v>
      </c>
      <c r="F1" t="s">
        <v>7</v>
      </c>
      <c r="G1" t="s">
        <v>3624</v>
      </c>
      <c r="H1" s="18" t="s">
        <v>7</v>
      </c>
      <c r="I1" s="18" t="s">
        <v>7</v>
      </c>
      <c r="J1" s="18" t="s">
        <v>7</v>
      </c>
    </row>
    <row r="2" spans="1:10" s="18" customFormat="1" x14ac:dyDescent="0.25">
      <c r="A2" s="18" t="s">
        <v>3210</v>
      </c>
      <c r="B2" s="18" t="s">
        <v>3046</v>
      </c>
      <c r="C2" s="18" t="s">
        <v>3046</v>
      </c>
      <c r="D2" s="18" t="s">
        <v>3046</v>
      </c>
      <c r="E2" s="18" t="s">
        <v>3046</v>
      </c>
      <c r="F2" s="18" t="s">
        <v>3046</v>
      </c>
      <c r="G2" s="18" t="s">
        <v>3046</v>
      </c>
      <c r="H2" s="18" t="s">
        <v>3046</v>
      </c>
      <c r="I2" s="18" t="s">
        <v>3046</v>
      </c>
      <c r="J2" s="18" t="s">
        <v>3046</v>
      </c>
    </row>
    <row r="3" spans="1:10" s="18" customFormat="1" x14ac:dyDescent="0.25">
      <c r="A3" s="18" t="s">
        <v>3211</v>
      </c>
    </row>
    <row r="4" spans="1:10" s="18" customFormat="1" x14ac:dyDescent="0.25">
      <c r="A4" s="18" t="s">
        <v>3294</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3445</v>
      </c>
    </row>
    <row r="10" spans="1:10" s="18" customFormat="1" x14ac:dyDescent="0.25">
      <c r="A10" s="18" t="s">
        <v>3433</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0002APP20211205799</v>
      </c>
      <c r="C12" s="52" t="str">
        <f>'1.TabCustomerMainData'!$B$13</f>
        <v>0002APP20211205799</v>
      </c>
      <c r="D12" s="52" t="str">
        <f>'1.TabCustomerMainData'!$B$13</f>
        <v>0002APP20211205799</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3311</v>
      </c>
      <c r="B13" s="18" t="s">
        <v>2407</v>
      </c>
      <c r="C13" s="18" t="s">
        <v>53</v>
      </c>
      <c r="D13" s="18" t="s">
        <v>3522</v>
      </c>
      <c r="E13" s="18" t="s">
        <v>2407</v>
      </c>
      <c r="F13" s="18" t="s">
        <v>53</v>
      </c>
      <c r="G13" s="18" t="s">
        <v>3522</v>
      </c>
      <c r="H13" s="18" t="s">
        <v>2407</v>
      </c>
      <c r="I13" s="18" t="s">
        <v>2407</v>
      </c>
      <c r="J13" s="18" t="s">
        <v>2407</v>
      </c>
    </row>
    <row r="14" spans="1:10" s="18" customFormat="1" x14ac:dyDescent="0.25">
      <c r="A14" s="58" t="s">
        <v>3312</v>
      </c>
      <c r="B14" s="18" t="s">
        <v>3436</v>
      </c>
      <c r="C14" s="18" t="s">
        <v>3523</v>
      </c>
      <c r="D14" s="18" t="s">
        <v>3525</v>
      </c>
      <c r="E14" s="18" t="s">
        <v>3436</v>
      </c>
      <c r="F14" s="18" t="s">
        <v>3523</v>
      </c>
      <c r="G14" s="18" t="s">
        <v>3525</v>
      </c>
      <c r="H14" s="18" t="s">
        <v>3190</v>
      </c>
      <c r="I14" s="18" t="s">
        <v>3190</v>
      </c>
      <c r="J14" s="18" t="s">
        <v>3190</v>
      </c>
    </row>
    <row r="15" spans="1:10" s="18" customFormat="1" x14ac:dyDescent="0.25">
      <c r="A15" s="13" t="s">
        <v>54</v>
      </c>
    </row>
    <row r="16" spans="1:10" s="18" customFormat="1" x14ac:dyDescent="0.25">
      <c r="A16" s="58" t="s">
        <v>3313</v>
      </c>
      <c r="B16" s="18">
        <v>1</v>
      </c>
      <c r="C16" s="18">
        <v>1</v>
      </c>
      <c r="D16" s="18">
        <v>1</v>
      </c>
      <c r="E16" s="18">
        <v>1</v>
      </c>
      <c r="F16" s="18">
        <v>1</v>
      </c>
      <c r="G16" s="18">
        <v>1</v>
      </c>
      <c r="H16" s="18">
        <v>7</v>
      </c>
      <c r="I16" s="18">
        <v>8</v>
      </c>
      <c r="J16" s="18">
        <v>9</v>
      </c>
    </row>
    <row r="17" spans="1:10" s="18" customFormat="1" x14ac:dyDescent="0.25">
      <c r="A17" s="58" t="s">
        <v>3314</v>
      </c>
      <c r="B17" s="18" t="s">
        <v>2408</v>
      </c>
      <c r="C17" s="18" t="s">
        <v>3524</v>
      </c>
      <c r="D17" s="18" t="s">
        <v>2408</v>
      </c>
      <c r="E17" s="18" t="s">
        <v>2408</v>
      </c>
      <c r="F17" s="18" t="s">
        <v>3524</v>
      </c>
      <c r="G17" s="18" t="s">
        <v>2408</v>
      </c>
      <c r="H17" s="18" t="s">
        <v>2408</v>
      </c>
      <c r="I17" s="18" t="s">
        <v>2408</v>
      </c>
      <c r="J17" s="18" t="s">
        <v>2408</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2"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0002APP20211205779</v>
      </c>
    </row>
    <row r="9" spans="1:7" s="18" customFormat="1" x14ac:dyDescent="0.25">
      <c r="A9" s="33" t="s">
        <v>3445</v>
      </c>
    </row>
    <row r="10" spans="1:7" s="18" customFormat="1" x14ac:dyDescent="0.25">
      <c r="A10" s="18" t="s">
        <v>3433</v>
      </c>
      <c r="B10" s="18" t="s">
        <v>37</v>
      </c>
      <c r="C10" s="18" t="s">
        <v>37</v>
      </c>
    </row>
    <row r="11" spans="1:7" s="163" customFormat="1" x14ac:dyDescent="0.25">
      <c r="A11" s="163" t="s">
        <v>3013</v>
      </c>
    </row>
    <row r="12" spans="1:7" s="18" customFormat="1" x14ac:dyDescent="0.25">
      <c r="A12" s="58" t="s">
        <v>3315</v>
      </c>
      <c r="B12" s="2" t="s">
        <v>3488</v>
      </c>
      <c r="C12" s="2" t="s">
        <v>3488</v>
      </c>
    </row>
    <row r="13" spans="1:7" s="18" customFormat="1" x14ac:dyDescent="0.25">
      <c r="A13" s="13" t="s">
        <v>55</v>
      </c>
      <c r="B13" s="18" t="s">
        <v>3412</v>
      </c>
      <c r="C13" s="18" t="s">
        <v>3412</v>
      </c>
    </row>
    <row r="14" spans="1:7" s="18" customFormat="1" x14ac:dyDescent="0.25">
      <c r="A14" s="58" t="s">
        <v>3316</v>
      </c>
      <c r="B14" s="18" t="s">
        <v>3411</v>
      </c>
      <c r="C14" s="18" t="s">
        <v>3411</v>
      </c>
    </row>
    <row r="15" spans="1:7" s="18" customFormat="1" x14ac:dyDescent="0.25">
      <c r="A15" s="18" t="s">
        <v>3414</v>
      </c>
    </row>
    <row r="16" spans="1:7" s="163" customFormat="1" x14ac:dyDescent="0.25">
      <c r="A16" s="163" t="s">
        <v>3014</v>
      </c>
    </row>
    <row r="17" spans="1:3" s="18" customFormat="1" x14ac:dyDescent="0.25">
      <c r="A17" s="58" t="s">
        <v>3317</v>
      </c>
      <c r="B17" s="18" t="s">
        <v>261</v>
      </c>
      <c r="C17" s="18" t="s">
        <v>56</v>
      </c>
    </row>
    <row r="18" spans="1:3" s="18" customFormat="1" x14ac:dyDescent="0.25">
      <c r="A18" s="18" t="s">
        <v>57</v>
      </c>
      <c r="B18" s="18" t="s">
        <v>216</v>
      </c>
      <c r="C18" s="18" t="s">
        <v>58</v>
      </c>
    </row>
    <row r="19" spans="1:3" s="18" customFormat="1" x14ac:dyDescent="0.25">
      <c r="A19" s="58" t="s">
        <v>3318</v>
      </c>
      <c r="B19" s="18" t="s">
        <v>64</v>
      </c>
      <c r="C19" s="18" t="s">
        <v>64</v>
      </c>
    </row>
    <row r="20" spans="1:3" s="18" customFormat="1" x14ac:dyDescent="0.25">
      <c r="A20" s="58" t="s">
        <v>3319</v>
      </c>
      <c r="B20" s="18">
        <v>60</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3320</v>
      </c>
      <c r="B23" s="2" t="s">
        <v>64</v>
      </c>
      <c r="C23" s="18" t="s">
        <v>241</v>
      </c>
    </row>
    <row r="24" spans="1:3" s="18" customFormat="1" x14ac:dyDescent="0.25">
      <c r="A24" s="58" t="s">
        <v>3321</v>
      </c>
      <c r="B24" s="18" t="s">
        <v>191</v>
      </c>
      <c r="C24" s="18" t="s">
        <v>191</v>
      </c>
    </row>
    <row r="25" spans="1:3" s="18" customFormat="1" x14ac:dyDescent="0.25">
      <c r="A25" s="58" t="s">
        <v>3322</v>
      </c>
      <c r="B25" s="18" t="s">
        <v>219</v>
      </c>
      <c r="C25" s="18" t="s">
        <v>65</v>
      </c>
    </row>
    <row r="26" spans="1:3" s="18" customFormat="1" x14ac:dyDescent="0.25">
      <c r="A26" s="59" t="s">
        <v>3323</v>
      </c>
      <c r="B26" s="18">
        <v>1</v>
      </c>
      <c r="C26" s="18">
        <v>2</v>
      </c>
    </row>
    <row r="27" spans="1:3" s="18" customFormat="1" x14ac:dyDescent="0.25">
      <c r="A27" s="58" t="s">
        <v>3324</v>
      </c>
      <c r="B27" s="18" t="s">
        <v>244</v>
      </c>
      <c r="C27" s="18" t="s">
        <v>66</v>
      </c>
    </row>
    <row r="28" spans="1:3" s="18" customFormat="1" x14ac:dyDescent="0.25">
      <c r="A28" s="18" t="s">
        <v>67</v>
      </c>
      <c r="B28" s="18" t="s">
        <v>68</v>
      </c>
    </row>
    <row r="29" spans="1:3" s="163" customFormat="1" x14ac:dyDescent="0.25">
      <c r="A29" s="163" t="s">
        <v>3015</v>
      </c>
    </row>
    <row r="30" spans="1:3" s="18" customFormat="1" x14ac:dyDescent="0.25">
      <c r="A30" s="18" t="s">
        <v>69</v>
      </c>
      <c r="C30" s="18" t="s">
        <v>70</v>
      </c>
    </row>
    <row r="31" spans="1:3" s="18" customFormat="1" x14ac:dyDescent="0.25">
      <c r="A31" s="59" t="s">
        <v>3285</v>
      </c>
      <c r="B31" s="18" t="s">
        <v>3439</v>
      </c>
      <c r="C31" s="18" t="s">
        <v>3216</v>
      </c>
    </row>
    <row r="32" spans="1:3" s="18" customFormat="1" x14ac:dyDescent="0.25">
      <c r="A32" s="59" t="s">
        <v>3286</v>
      </c>
      <c r="B32" s="2">
        <v>1</v>
      </c>
      <c r="C32" s="2">
        <v>1</v>
      </c>
    </row>
    <row r="33" spans="1:3" s="18" customFormat="1" x14ac:dyDescent="0.25">
      <c r="A33" s="59" t="s">
        <v>3287</v>
      </c>
      <c r="B33" s="2">
        <v>1</v>
      </c>
      <c r="C33" s="2">
        <v>1</v>
      </c>
    </row>
    <row r="34" spans="1:3" s="18" customFormat="1" x14ac:dyDescent="0.25">
      <c r="A34" s="59" t="s">
        <v>3288</v>
      </c>
      <c r="B34" s="18">
        <v>11530</v>
      </c>
      <c r="C34" s="18">
        <v>40242</v>
      </c>
    </row>
    <row r="35" spans="1:3" s="18" customFormat="1" x14ac:dyDescent="0.25">
      <c r="A35" s="59" t="s">
        <v>3289</v>
      </c>
      <c r="B35" s="18" t="s">
        <v>3205</v>
      </c>
      <c r="C35" s="18" t="s">
        <v>3068</v>
      </c>
    </row>
    <row r="36" spans="1:3" s="18" customFormat="1" x14ac:dyDescent="0.25">
      <c r="A36" s="59" t="s">
        <v>3290</v>
      </c>
      <c r="B36" s="18" t="s">
        <v>3205</v>
      </c>
      <c r="C36" s="18" t="s">
        <v>3069</v>
      </c>
    </row>
    <row r="37" spans="1:3" s="18" customFormat="1" x14ac:dyDescent="0.25">
      <c r="A37" s="59" t="s">
        <v>3325</v>
      </c>
      <c r="B37" s="18" t="s">
        <v>3206</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3" customFormat="1" x14ac:dyDescent="0.25">
      <c r="A49" s="163" t="s">
        <v>3016</v>
      </c>
    </row>
    <row r="50" spans="1:3" s="18" customFormat="1" x14ac:dyDescent="0.25">
      <c r="A50" s="58" t="s">
        <v>3326</v>
      </c>
      <c r="B50" s="18" t="s">
        <v>82</v>
      </c>
      <c r="C50" s="18" t="s">
        <v>194</v>
      </c>
    </row>
    <row r="51" spans="1:3" s="18" customFormat="1" x14ac:dyDescent="0.25">
      <c r="A51" s="18" t="s">
        <v>83</v>
      </c>
      <c r="B51" s="18">
        <v>111</v>
      </c>
    </row>
    <row r="52" spans="1:3" s="18" customFormat="1" x14ac:dyDescent="0.25">
      <c r="A52" s="59" t="s">
        <v>3327</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3328</v>
      </c>
      <c r="B54" s="18" t="s">
        <v>2288</v>
      </c>
      <c r="C54" s="18" t="s">
        <v>2291</v>
      </c>
    </row>
    <row r="55" spans="1:3" s="163" customFormat="1" ht="13.5" customHeight="1" x14ac:dyDescent="0.25">
      <c r="A55" s="163" t="s">
        <v>3017</v>
      </c>
    </row>
    <row r="56" spans="1:3" s="18" customFormat="1" x14ac:dyDescent="0.25">
      <c r="A56" s="58" t="s">
        <v>3329</v>
      </c>
      <c r="B56" s="18" t="s">
        <v>117</v>
      </c>
      <c r="C56" s="18" t="s">
        <v>87</v>
      </c>
    </row>
    <row r="57" spans="1:3" s="18" customFormat="1" x14ac:dyDescent="0.25">
      <c r="A57" s="18" t="s">
        <v>88</v>
      </c>
      <c r="B57" s="18">
        <v>11</v>
      </c>
      <c r="C57" s="18">
        <v>10</v>
      </c>
    </row>
    <row r="58" spans="1:3" s="18" customFormat="1" x14ac:dyDescent="0.25">
      <c r="A58" s="18" t="s">
        <v>89</v>
      </c>
      <c r="B58" s="34" t="s">
        <v>3443</v>
      </c>
      <c r="C58" s="34"/>
    </row>
    <row r="59" spans="1:3" s="18" customFormat="1" x14ac:dyDescent="0.25">
      <c r="A59" s="61" t="s">
        <v>90</v>
      </c>
      <c r="B59" s="18" t="str">
        <f>VLOOKUP(B60,Master!$AU:$AV,2,0)</f>
        <v>PAMERAN</v>
      </c>
      <c r="C59" s="18" t="str">
        <f>VLOOKUP(C60,Master!$AU:$AV,2,0)</f>
        <v>PAMERAN</v>
      </c>
    </row>
    <row r="60" spans="1:3" s="18" customFormat="1" x14ac:dyDescent="0.25">
      <c r="A60" s="58" t="s">
        <v>3330</v>
      </c>
      <c r="B60" s="18" t="s">
        <v>91</v>
      </c>
      <c r="C60" s="18" t="s">
        <v>91</v>
      </c>
    </row>
    <row r="61" spans="1:3" s="18" customFormat="1" x14ac:dyDescent="0.25">
      <c r="A61" s="58" t="s">
        <v>3331</v>
      </c>
      <c r="B61" s="18">
        <v>1</v>
      </c>
      <c r="C61" s="18">
        <v>1</v>
      </c>
    </row>
    <row r="62" spans="1:3" s="163" customFormat="1" ht="14.25" customHeight="1" x14ac:dyDescent="0.25">
      <c r="A62" s="163" t="s">
        <v>3490</v>
      </c>
    </row>
    <row r="63" spans="1:3" s="18" customFormat="1" x14ac:dyDescent="0.25">
      <c r="A63" s="18" t="s">
        <v>3492</v>
      </c>
      <c r="B63" s="18" t="s">
        <v>3495</v>
      </c>
    </row>
    <row r="64" spans="1:3" s="18" customFormat="1" x14ac:dyDescent="0.25">
      <c r="A64" s="18" t="s">
        <v>3491</v>
      </c>
      <c r="B64" s="18" t="s">
        <v>3494</v>
      </c>
    </row>
    <row r="65" spans="1:2" s="18" customFormat="1"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C2" sqref="C2"/>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37</v>
      </c>
      <c r="C10" s="18" t="s">
        <v>37</v>
      </c>
    </row>
    <row r="11" spans="1:7" s="167" customFormat="1" x14ac:dyDescent="0.25">
      <c r="A11" s="164" t="s">
        <v>3018</v>
      </c>
      <c r="B11" s="165"/>
      <c r="C11" s="165"/>
      <c r="D11" s="165"/>
      <c r="E11" s="165"/>
    </row>
    <row r="12" spans="1:7" s="18" customFormat="1" x14ac:dyDescent="0.25">
      <c r="A12" s="58" t="s">
        <v>3333</v>
      </c>
      <c r="B12" s="8" t="s">
        <v>3413</v>
      </c>
      <c r="C12" s="8" t="s">
        <v>3413</v>
      </c>
    </row>
    <row r="13" spans="1:7" s="18" customFormat="1" x14ac:dyDescent="0.25">
      <c r="A13" s="58" t="s">
        <v>3334</v>
      </c>
      <c r="B13" s="8" t="s">
        <v>3147</v>
      </c>
      <c r="C13" s="8" t="s">
        <v>3147</v>
      </c>
    </row>
    <row r="14" spans="1:7" s="18" customFormat="1" x14ac:dyDescent="0.25">
      <c r="A14" s="58" t="s">
        <v>3335</v>
      </c>
      <c r="B14" s="10" t="s">
        <v>3070</v>
      </c>
      <c r="C14" s="10" t="s">
        <v>3070</v>
      </c>
    </row>
    <row r="15" spans="1:7" s="18" customFormat="1" x14ac:dyDescent="0.25">
      <c r="A15" s="13" t="s">
        <v>92</v>
      </c>
      <c r="B15" s="10" t="s">
        <v>3071</v>
      </c>
      <c r="C15" s="10" t="s">
        <v>3071</v>
      </c>
    </row>
    <row r="16" spans="1:7" s="163" customFormat="1" x14ac:dyDescent="0.25">
      <c r="A16" s="164" t="s">
        <v>3019</v>
      </c>
      <c r="B16" s="165"/>
      <c r="C16" s="165"/>
      <c r="D16" s="165"/>
      <c r="E16" s="165"/>
    </row>
    <row r="17" spans="1:5" s="18" customFormat="1" x14ac:dyDescent="0.25">
      <c r="A17" s="58" t="s">
        <v>3336</v>
      </c>
      <c r="B17" s="18" t="s">
        <v>3189</v>
      </c>
      <c r="C17" s="18" t="s">
        <v>3189</v>
      </c>
    </row>
    <row r="18" spans="1:5" s="18" customFormat="1" x14ac:dyDescent="0.25">
      <c r="A18" s="58" t="s">
        <v>3337</v>
      </c>
      <c r="B18" s="7" t="s">
        <v>3576</v>
      </c>
      <c r="C18" s="7" t="s">
        <v>3145</v>
      </c>
    </row>
    <row r="19" spans="1:5" s="18" customFormat="1" x14ac:dyDescent="0.25">
      <c r="A19" s="58" t="s">
        <v>3338</v>
      </c>
      <c r="B19" s="55">
        <v>300000000</v>
      </c>
      <c r="C19" s="55">
        <v>600000000</v>
      </c>
    </row>
    <row r="20" spans="1:5" s="18" customFormat="1" x14ac:dyDescent="0.25">
      <c r="A20" s="58" t="s">
        <v>3339</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3340</v>
      </c>
      <c r="B25" s="7">
        <v>2022</v>
      </c>
      <c r="C25" s="7">
        <v>2022</v>
      </c>
      <c r="D25" s="7">
        <v>2022</v>
      </c>
      <c r="E25" s="7">
        <v>2022</v>
      </c>
    </row>
    <row r="26" spans="1:5" s="18" customFormat="1" x14ac:dyDescent="0.25">
      <c r="A26" s="58" t="s">
        <v>3341</v>
      </c>
      <c r="B26" s="7" t="s">
        <v>97</v>
      </c>
      <c r="C26" s="7" t="s">
        <v>107</v>
      </c>
      <c r="D26" s="7" t="s">
        <v>107</v>
      </c>
      <c r="E26" s="7" t="s">
        <v>107</v>
      </c>
    </row>
    <row r="27" spans="1:5" s="18" customFormat="1" x14ac:dyDescent="0.25">
      <c r="A27" s="59" t="s">
        <v>3342</v>
      </c>
      <c r="B27" s="10">
        <v>20</v>
      </c>
      <c r="C27" s="147">
        <v>60</v>
      </c>
      <c r="D27" s="10">
        <v>30</v>
      </c>
      <c r="E27" s="10">
        <v>30</v>
      </c>
    </row>
    <row r="28" spans="1:5" s="18" customFormat="1" x14ac:dyDescent="0.25">
      <c r="A28" s="59" t="s">
        <v>3343</v>
      </c>
      <c r="B28" s="55">
        <v>120000000</v>
      </c>
      <c r="C28" s="55">
        <v>100000000</v>
      </c>
      <c r="D28" s="55">
        <v>100000000</v>
      </c>
      <c r="E28" s="55">
        <v>100000000</v>
      </c>
    </row>
    <row r="29" spans="1:5" s="18" customFormat="1" x14ac:dyDescent="0.25">
      <c r="A29" s="58" t="s">
        <v>3344</v>
      </c>
      <c r="B29" s="113" t="s">
        <v>3631</v>
      </c>
      <c r="C29" s="113" t="s">
        <v>3636</v>
      </c>
    </row>
    <row r="30" spans="1:5" s="18" customFormat="1" x14ac:dyDescent="0.25">
      <c r="A30" s="58" t="s">
        <v>3345</v>
      </c>
      <c r="B30" s="113" t="s">
        <v>3627</v>
      </c>
      <c r="C30" s="113" t="s">
        <v>3632</v>
      </c>
    </row>
    <row r="31" spans="1:5" s="18" customFormat="1" x14ac:dyDescent="0.25">
      <c r="A31" s="58" t="s">
        <v>3346</v>
      </c>
      <c r="B31" s="113" t="s">
        <v>3628</v>
      </c>
      <c r="C31" s="113" t="s">
        <v>3635</v>
      </c>
    </row>
    <row r="32" spans="1:5" s="18" customFormat="1" x14ac:dyDescent="0.25">
      <c r="A32" s="58" t="s">
        <v>3347</v>
      </c>
      <c r="B32" s="113" t="s">
        <v>3629</v>
      </c>
      <c r="C32" s="113" t="s">
        <v>3633</v>
      </c>
    </row>
    <row r="33" spans="1:3" s="18" customFormat="1" x14ac:dyDescent="0.25">
      <c r="A33" s="58" t="s">
        <v>3348</v>
      </c>
      <c r="B33" s="128" t="s">
        <v>3630</v>
      </c>
      <c r="C33" s="128" t="s">
        <v>3634</v>
      </c>
    </row>
    <row r="34" spans="1:3" s="163" customFormat="1" x14ac:dyDescent="0.25">
      <c r="A34" s="164" t="s">
        <v>3020</v>
      </c>
      <c r="B34" s="165"/>
    </row>
    <row r="35" spans="1:3" s="18" customFormat="1" x14ac:dyDescent="0.25">
      <c r="A35" s="58" t="s">
        <v>3349</v>
      </c>
      <c r="B35" s="7" t="s">
        <v>3072</v>
      </c>
      <c r="C35" s="7" t="s">
        <v>3217</v>
      </c>
    </row>
    <row r="36" spans="1:3" s="163" customFormat="1" x14ac:dyDescent="0.25">
      <c r="A36" s="164" t="s">
        <v>3021</v>
      </c>
      <c r="B36" s="165"/>
    </row>
    <row r="37" spans="1:3" s="18" customFormat="1" x14ac:dyDescent="0.25">
      <c r="A37" s="13" t="s">
        <v>98</v>
      </c>
      <c r="B37" s="7" t="s">
        <v>37</v>
      </c>
      <c r="C37" s="7" t="s">
        <v>46</v>
      </c>
    </row>
    <row r="38" spans="1:3" s="18" customFormat="1" x14ac:dyDescent="0.25">
      <c r="A38" s="59" t="s">
        <v>3350</v>
      </c>
      <c r="B38" s="7" t="s">
        <v>3067</v>
      </c>
      <c r="C38" s="7" t="s">
        <v>3067</v>
      </c>
    </row>
    <row r="39" spans="1:3" s="18" customFormat="1" x14ac:dyDescent="0.25">
      <c r="A39" s="59" t="s">
        <v>3351</v>
      </c>
      <c r="B39" s="7" t="s">
        <v>11</v>
      </c>
      <c r="C39" s="7" t="s">
        <v>278</v>
      </c>
    </row>
    <row r="40" spans="1:3" s="163" customFormat="1" x14ac:dyDescent="0.25">
      <c r="A40" s="164" t="s">
        <v>3022</v>
      </c>
      <c r="B40" s="165"/>
    </row>
    <row r="41" spans="1:3" s="18" customFormat="1" x14ac:dyDescent="0.25">
      <c r="A41" s="13" t="s">
        <v>99</v>
      </c>
      <c r="B41" s="18" t="s">
        <v>37</v>
      </c>
      <c r="C41" s="18" t="s">
        <v>46</v>
      </c>
    </row>
    <row r="42" spans="1:3" s="18" customFormat="1" x14ac:dyDescent="0.25">
      <c r="A42" s="59" t="s">
        <v>3352</v>
      </c>
      <c r="B42" s="18" t="s">
        <v>44</v>
      </c>
      <c r="C42" s="18" t="s">
        <v>47</v>
      </c>
    </row>
    <row r="43" spans="1:3" s="18" customFormat="1" x14ac:dyDescent="0.25">
      <c r="A43" s="59" t="s">
        <v>3353</v>
      </c>
      <c r="B43" s="7" t="s">
        <v>3138</v>
      </c>
      <c r="C43" s="7" t="s">
        <v>3138</v>
      </c>
    </row>
    <row r="44" spans="1:3" s="18" customFormat="1" x14ac:dyDescent="0.25">
      <c r="A44" s="59" t="s">
        <v>3354</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3355</v>
      </c>
      <c r="B48" s="18" t="s">
        <v>14</v>
      </c>
      <c r="C48" s="18" t="s">
        <v>14</v>
      </c>
    </row>
    <row r="49" spans="1:8" s="18" customFormat="1" x14ac:dyDescent="0.25">
      <c r="A49" s="59" t="s">
        <v>3356</v>
      </c>
      <c r="B49" s="2" t="s">
        <v>3526</v>
      </c>
      <c r="C49" s="2" t="s">
        <v>3136</v>
      </c>
    </row>
    <row r="50" spans="1:8" s="18" customFormat="1" x14ac:dyDescent="0.25">
      <c r="A50" s="18" t="s">
        <v>104</v>
      </c>
      <c r="B50" s="2" t="s">
        <v>3571</v>
      </c>
      <c r="C50" s="2">
        <v>1231413</v>
      </c>
    </row>
    <row r="51" spans="1:8" s="163" customFormat="1" x14ac:dyDescent="0.25">
      <c r="A51" s="164" t="s">
        <v>3332</v>
      </c>
      <c r="B51" s="165"/>
    </row>
    <row r="52" spans="1:8" s="18" customFormat="1" x14ac:dyDescent="0.25">
      <c r="A52" s="57" t="s">
        <v>36</v>
      </c>
      <c r="B52" s="18" t="s">
        <v>37</v>
      </c>
      <c r="C52" s="18" t="s">
        <v>46</v>
      </c>
    </row>
    <row r="53" spans="1:8" s="18" customFormat="1" x14ac:dyDescent="0.25">
      <c r="A53" s="59" t="s">
        <v>3357</v>
      </c>
      <c r="B53" s="18" t="s">
        <v>105</v>
      </c>
      <c r="C53" s="18" t="s">
        <v>105</v>
      </c>
    </row>
    <row r="54" spans="1:8" s="18" customFormat="1" x14ac:dyDescent="0.25">
      <c r="A54" s="59" t="s">
        <v>3285</v>
      </c>
      <c r="B54" s="18" t="s">
        <v>3527</v>
      </c>
      <c r="C54" s="18" t="s">
        <v>3139</v>
      </c>
    </row>
    <row r="55" spans="1:8" s="18" customFormat="1" x14ac:dyDescent="0.25">
      <c r="A55" s="59" t="s">
        <v>3286</v>
      </c>
      <c r="B55" s="2">
        <v>1</v>
      </c>
      <c r="C55" s="2">
        <v>1</v>
      </c>
    </row>
    <row r="56" spans="1:8" s="18" customFormat="1" x14ac:dyDescent="0.25">
      <c r="A56" s="59" t="s">
        <v>3287</v>
      </c>
      <c r="B56" s="2">
        <v>1</v>
      </c>
      <c r="C56" s="2">
        <v>1</v>
      </c>
    </row>
    <row r="57" spans="1:8" s="18" customFormat="1" x14ac:dyDescent="0.25">
      <c r="A57" s="59" t="s">
        <v>3288</v>
      </c>
      <c r="B57" s="2">
        <v>40242</v>
      </c>
      <c r="C57" s="2">
        <v>40242</v>
      </c>
    </row>
    <row r="58" spans="1:8" s="18" customFormat="1" x14ac:dyDescent="0.25">
      <c r="A58" s="59" t="s">
        <v>3290</v>
      </c>
      <c r="B58" s="18" t="s">
        <v>3068</v>
      </c>
      <c r="C58" s="18" t="s">
        <v>3069</v>
      </c>
    </row>
    <row r="59" spans="1:8" s="18" customFormat="1" x14ac:dyDescent="0.25">
      <c r="A59" s="59" t="s">
        <v>3289</v>
      </c>
      <c r="B59" s="18" t="s">
        <v>3069</v>
      </c>
      <c r="C59" s="18" t="s">
        <v>3068</v>
      </c>
    </row>
    <row r="60" spans="1:8" s="18" customFormat="1" x14ac:dyDescent="0.25">
      <c r="A60" s="59" t="s">
        <v>3291</v>
      </c>
      <c r="B60" s="18" t="s">
        <v>3137</v>
      </c>
      <c r="C60" s="18" t="s">
        <v>3137</v>
      </c>
    </row>
    <row r="61" spans="1:8" s="163" customFormat="1" x14ac:dyDescent="0.25">
      <c r="A61" s="164" t="s">
        <v>3076</v>
      </c>
      <c r="B61" s="165"/>
    </row>
    <row r="62" spans="1:8" x14ac:dyDescent="0.25">
      <c r="A62" s="107" t="s">
        <v>3358</v>
      </c>
      <c r="B62" s="38" t="s">
        <v>46</v>
      </c>
      <c r="C62" s="38" t="s">
        <v>37</v>
      </c>
      <c r="D62" s="17"/>
      <c r="E62" s="17"/>
      <c r="F62" s="17"/>
      <c r="G62" s="17"/>
      <c r="H62" s="17"/>
    </row>
    <row r="63" spans="1:8" s="166" customFormat="1" x14ac:dyDescent="0.25">
      <c r="A63" s="164" t="s">
        <v>3455</v>
      </c>
      <c r="B63" s="165"/>
    </row>
    <row r="64" spans="1:8" s="18" customFormat="1" x14ac:dyDescent="0.25">
      <c r="A64" s="18" t="s">
        <v>3456</v>
      </c>
      <c r="B64" s="18" t="s">
        <v>46</v>
      </c>
    </row>
    <row r="65" spans="1:3" s="18" customFormat="1" x14ac:dyDescent="0.25">
      <c r="A65" s="18" t="s">
        <v>3457</v>
      </c>
    </row>
    <row r="66" spans="1:3" s="18" customFormat="1" x14ac:dyDescent="0.25">
      <c r="A66" s="18" t="s">
        <v>2421</v>
      </c>
    </row>
    <row r="67" spans="1:3" s="18" customFormat="1" x14ac:dyDescent="0.25">
      <c r="A67" s="13" t="s">
        <v>3458</v>
      </c>
      <c r="B67" s="7" t="s">
        <v>3487</v>
      </c>
    </row>
    <row r="68" spans="1:3" s="166" customFormat="1" x14ac:dyDescent="0.25">
      <c r="A68" s="164" t="s">
        <v>3468</v>
      </c>
      <c r="B68" s="165"/>
    </row>
    <row r="69" spans="1:3" x14ac:dyDescent="0.25">
      <c r="A69" s="117" t="s">
        <v>3460</v>
      </c>
      <c r="B69" s="118">
        <f>IF(B26="Percentage",B27,B28/B19*100)</f>
        <v>40</v>
      </c>
      <c r="C69" s="118">
        <f>IF(C26="Percentage",C27,C28/C19*100)</f>
        <v>60</v>
      </c>
    </row>
    <row r="70" spans="1:3" x14ac:dyDescent="0.25">
      <c r="A70" s="117" t="s">
        <v>3461</v>
      </c>
      <c r="B70" s="118">
        <f>IF(B26="Amount",B28,B19*B27%)</f>
        <v>120000000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D5" sqref="D5"/>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7</v>
      </c>
      <c r="C1" t="s">
        <v>7</v>
      </c>
      <c r="D1" s="18" t="s">
        <v>7</v>
      </c>
      <c r="E1" s="18" t="s">
        <v>7</v>
      </c>
      <c r="F1" s="18" t="s">
        <v>7</v>
      </c>
      <c r="G1" s="18" t="s">
        <v>7</v>
      </c>
      <c r="H1" s="18" t="s">
        <v>7</v>
      </c>
    </row>
    <row r="2" spans="1:8" s="18" customFormat="1" x14ac:dyDescent="0.25">
      <c r="A2" s="18" t="s">
        <v>3210</v>
      </c>
      <c r="B2" s="18" t="s">
        <v>3046</v>
      </c>
      <c r="C2" s="18" t="s">
        <v>3046</v>
      </c>
      <c r="D2" s="18" t="s">
        <v>3046</v>
      </c>
      <c r="E2" s="18" t="s">
        <v>3046</v>
      </c>
      <c r="F2" s="18" t="s">
        <v>3046</v>
      </c>
      <c r="G2" s="18" t="s">
        <v>3046</v>
      </c>
      <c r="H2" s="18" t="s">
        <v>3046</v>
      </c>
    </row>
    <row r="3" spans="1:8" s="18" customFormat="1" x14ac:dyDescent="0.25">
      <c r="A3" s="18" t="s">
        <v>3211</v>
      </c>
    </row>
    <row r="4" spans="1:8" s="18" customFormat="1" x14ac:dyDescent="0.25">
      <c r="A4" s="18" t="s">
        <v>3365</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c r="B12" s="18" t="str">
        <f>'1.TabCustomerMainData'!$B$13</f>
        <v>0002APP20211205799</v>
      </c>
      <c r="C12" s="18" t="str">
        <f>'1.TabCustomerMainData'!$C$13</f>
        <v>0002APP20211205783</v>
      </c>
    </row>
    <row r="13" spans="1:8" s="18" customFormat="1" x14ac:dyDescent="0.25">
      <c r="A13" s="59" t="s">
        <v>3333</v>
      </c>
      <c r="B13" s="7" t="s">
        <v>3413</v>
      </c>
      <c r="C13" s="7" t="s">
        <v>3528</v>
      </c>
      <c r="D13" s="7"/>
      <c r="E13" s="7"/>
      <c r="F13" s="7"/>
      <c r="G13" s="7"/>
      <c r="H13" s="7"/>
    </row>
    <row r="14" spans="1:8" s="18" customFormat="1" x14ac:dyDescent="0.25">
      <c r="A14" s="59" t="s">
        <v>3334</v>
      </c>
      <c r="B14" s="8" t="s">
        <v>3147</v>
      </c>
      <c r="C14" s="8" t="s">
        <v>3437</v>
      </c>
      <c r="D14" s="8" t="s">
        <v>3147</v>
      </c>
      <c r="E14" s="8" t="s">
        <v>3147</v>
      </c>
      <c r="F14" s="8" t="s">
        <v>3147</v>
      </c>
      <c r="G14" s="8" t="s">
        <v>3147</v>
      </c>
      <c r="H14" s="8" t="s">
        <v>3147</v>
      </c>
    </row>
    <row r="15" spans="1:8" s="18" customFormat="1" x14ac:dyDescent="0.25">
      <c r="A15" s="59" t="s">
        <v>3366</v>
      </c>
      <c r="B15" s="9" t="s">
        <v>3489</v>
      </c>
      <c r="C15" s="9" t="s">
        <v>3529</v>
      </c>
      <c r="D15" s="9"/>
      <c r="E15" s="9"/>
      <c r="F15" s="9"/>
      <c r="G15" s="9"/>
      <c r="H15" s="9"/>
    </row>
    <row r="16" spans="1:8" s="18" customFormat="1" x14ac:dyDescent="0.25">
      <c r="A16" s="59" t="s">
        <v>3367</v>
      </c>
      <c r="B16" s="9" t="s">
        <v>3073</v>
      </c>
      <c r="C16" s="9" t="s">
        <v>3438</v>
      </c>
      <c r="D16" s="9" t="s">
        <v>3073</v>
      </c>
      <c r="E16" s="9" t="s">
        <v>3073</v>
      </c>
      <c r="F16" s="9" t="s">
        <v>3073</v>
      </c>
      <c r="G16" s="9" t="s">
        <v>3073</v>
      </c>
      <c r="H16" s="9" t="s">
        <v>3073</v>
      </c>
    </row>
    <row r="17" spans="1:8" s="18" customFormat="1" x14ac:dyDescent="0.25">
      <c r="A17" s="59" t="s">
        <v>3368</v>
      </c>
      <c r="B17" s="28">
        <v>10000000</v>
      </c>
      <c r="C17" s="28">
        <v>1000000</v>
      </c>
      <c r="D17" s="28">
        <v>10000002</v>
      </c>
      <c r="E17" s="28">
        <v>10000003</v>
      </c>
      <c r="F17" s="28">
        <v>10000004</v>
      </c>
      <c r="G17" s="28">
        <v>10000005</v>
      </c>
      <c r="H17" s="28">
        <v>10000006</v>
      </c>
    </row>
    <row r="18" spans="1:8" s="18" customFormat="1" x14ac:dyDescent="0.25">
      <c r="A18" s="59" t="s">
        <v>3341</v>
      </c>
      <c r="B18" s="18" t="s">
        <v>107</v>
      </c>
      <c r="C18" s="18" t="s">
        <v>97</v>
      </c>
      <c r="D18" s="18" t="s">
        <v>97</v>
      </c>
      <c r="E18" s="18" t="s">
        <v>97</v>
      </c>
      <c r="F18" s="18" t="s">
        <v>97</v>
      </c>
      <c r="G18" s="18" t="s">
        <v>97</v>
      </c>
      <c r="H18" s="18" t="s">
        <v>97</v>
      </c>
    </row>
    <row r="19" spans="1:8" s="18" customFormat="1" x14ac:dyDescent="0.25">
      <c r="A19" s="59" t="s">
        <v>3342</v>
      </c>
      <c r="B19" s="18">
        <v>25</v>
      </c>
      <c r="C19" s="18">
        <v>12</v>
      </c>
      <c r="D19" s="18">
        <v>12</v>
      </c>
      <c r="E19" s="18">
        <v>12</v>
      </c>
      <c r="F19" s="18">
        <v>12</v>
      </c>
      <c r="G19" s="18">
        <v>12</v>
      </c>
      <c r="H19" s="18">
        <v>12</v>
      </c>
    </row>
    <row r="20" spans="1:8" s="18" customFormat="1" x14ac:dyDescent="0.25">
      <c r="A20" s="59" t="s">
        <v>3343</v>
      </c>
      <c r="B20" s="28">
        <v>2500000</v>
      </c>
      <c r="C20" s="28">
        <v>120000</v>
      </c>
      <c r="D20" s="28">
        <v>2500000</v>
      </c>
      <c r="E20" s="28">
        <v>2500000</v>
      </c>
      <c r="F20" s="28">
        <v>2500000</v>
      </c>
      <c r="G20" s="28">
        <v>2500000</v>
      </c>
      <c r="H20" s="28">
        <v>2500000</v>
      </c>
    </row>
    <row r="21" spans="1:8" s="18" customFormat="1" x14ac:dyDescent="0.25">
      <c r="A21" s="18" t="s">
        <v>96</v>
      </c>
      <c r="B21" s="18" t="s">
        <v>3499</v>
      </c>
    </row>
    <row r="22" spans="1:8" s="166" customFormat="1" x14ac:dyDescent="0.25">
      <c r="A22" s="164" t="s">
        <v>3468</v>
      </c>
      <c r="B22" s="165"/>
    </row>
    <row r="23" spans="1:8" x14ac:dyDescent="0.25">
      <c r="A23" s="117" t="s">
        <v>3460</v>
      </c>
      <c r="B23" s="118">
        <f>IF(B18="Percentage",B19,B20/B17*100)</f>
        <v>25</v>
      </c>
      <c r="C23" s="118">
        <f>IF(C18="Percentage",C19,C20/C17*100)</f>
        <v>12</v>
      </c>
    </row>
    <row r="24" spans="1:8" x14ac:dyDescent="0.25">
      <c r="A24" s="117" t="s">
        <v>3461</v>
      </c>
      <c r="B24" s="118">
        <f>IF(B18="Amount",B20,B17*B19%)</f>
        <v>2500000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73" t="s">
        <v>3023</v>
      </c>
      <c r="B11" s="174"/>
      <c r="C11" s="174"/>
      <c r="D11" s="174"/>
      <c r="E11" s="175"/>
    </row>
    <row r="12" spans="1:7" s="18" customFormat="1" x14ac:dyDescent="0.25">
      <c r="A12" s="58" t="s">
        <v>3369</v>
      </c>
      <c r="B12" s="18" t="s">
        <v>108</v>
      </c>
      <c r="C12" s="18" t="s">
        <v>223</v>
      </c>
    </row>
    <row r="13" spans="1:7" s="179" customFormat="1" x14ac:dyDescent="0.25">
      <c r="A13" s="176" t="s">
        <v>53</v>
      </c>
      <c r="B13" s="177"/>
      <c r="C13" s="177"/>
      <c r="D13" s="177"/>
      <c r="E13" s="178"/>
    </row>
    <row r="14" spans="1:7" s="18" customFormat="1" x14ac:dyDescent="0.25">
      <c r="A14" s="59" t="s">
        <v>3370</v>
      </c>
      <c r="B14" s="18" t="s">
        <v>3140</v>
      </c>
      <c r="C14" s="18" t="s">
        <v>3140</v>
      </c>
    </row>
    <row r="15" spans="1:7" s="18" customFormat="1" x14ac:dyDescent="0.25">
      <c r="A15" s="59" t="s">
        <v>3371</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3372</v>
      </c>
      <c r="B18" s="72">
        <v>44197</v>
      </c>
      <c r="C18" s="72">
        <v>44197</v>
      </c>
    </row>
    <row r="19" spans="1:5" s="18" customFormat="1" x14ac:dyDescent="0.25">
      <c r="A19" s="59" t="s">
        <v>3373</v>
      </c>
      <c r="B19" s="72">
        <v>44623</v>
      </c>
      <c r="C19" s="72">
        <v>44623</v>
      </c>
    </row>
    <row r="20" spans="1:5" s="18" customFormat="1" x14ac:dyDescent="0.25">
      <c r="A20" s="18" t="s">
        <v>111</v>
      </c>
    </row>
    <row r="21" spans="1:5" s="179" customFormat="1" x14ac:dyDescent="0.25">
      <c r="A21" s="176" t="s">
        <v>47</v>
      </c>
      <c r="B21" s="177"/>
      <c r="C21" s="177"/>
      <c r="D21" s="177"/>
      <c r="E21" s="178"/>
    </row>
    <row r="22" spans="1:5" s="18" customFormat="1" x14ac:dyDescent="0.25">
      <c r="A22" s="59" t="s">
        <v>3349</v>
      </c>
      <c r="B22" s="18" t="s">
        <v>195</v>
      </c>
      <c r="C22" s="18" t="s">
        <v>112</v>
      </c>
    </row>
    <row r="23" spans="1:5" s="18" customFormat="1" x14ac:dyDescent="0.25">
      <c r="A23" s="59" t="s">
        <v>3371</v>
      </c>
      <c r="B23" s="27">
        <v>310000000</v>
      </c>
      <c r="C23" s="27">
        <v>600000000</v>
      </c>
    </row>
    <row r="24" spans="1:5" s="18" customFormat="1" x14ac:dyDescent="0.25">
      <c r="A24" s="59" t="s">
        <v>3374</v>
      </c>
      <c r="B24" s="18" t="s">
        <v>113</v>
      </c>
      <c r="C24" s="18" t="s">
        <v>267</v>
      </c>
    </row>
    <row r="25" spans="1:5" s="18" customFormat="1" x14ac:dyDescent="0.25">
      <c r="A25" s="59" t="s">
        <v>3375</v>
      </c>
      <c r="B25" s="18" t="s">
        <v>192</v>
      </c>
      <c r="C25" s="18" t="s">
        <v>192</v>
      </c>
    </row>
    <row r="26" spans="1:5" s="18" customFormat="1" x14ac:dyDescent="0.25">
      <c r="A26" s="59" t="s">
        <v>3370</v>
      </c>
      <c r="B26" s="18" t="s">
        <v>393</v>
      </c>
      <c r="C26" s="18" t="s">
        <v>393</v>
      </c>
    </row>
    <row r="27" spans="1:5" s="18" customFormat="1" x14ac:dyDescent="0.25">
      <c r="A27" s="18" t="s">
        <v>111</v>
      </c>
    </row>
    <row r="28" spans="1:5" s="18" customFormat="1" x14ac:dyDescent="0.25">
      <c r="A28" s="59" t="s">
        <v>3376</v>
      </c>
      <c r="B28" s="18">
        <v>16</v>
      </c>
      <c r="C28" s="18">
        <v>48</v>
      </c>
    </row>
    <row r="29" spans="1:5" s="163" customFormat="1" x14ac:dyDescent="0.25">
      <c r="A29" s="173" t="s">
        <v>3024</v>
      </c>
      <c r="B29" s="174"/>
      <c r="C29" s="174"/>
      <c r="D29" s="174"/>
      <c r="E29" s="175"/>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3" customFormat="1" x14ac:dyDescent="0.25">
      <c r="A33" s="180" t="s">
        <v>3025</v>
      </c>
      <c r="B33" s="181"/>
      <c r="C33" s="181"/>
      <c r="D33" s="181"/>
      <c r="E33" s="182"/>
    </row>
    <row r="34" spans="1:5" s="18" customFormat="1" x14ac:dyDescent="0.25">
      <c r="A34" s="59" t="s">
        <v>3377</v>
      </c>
      <c r="B34" s="18" t="s">
        <v>121</v>
      </c>
      <c r="C34" s="18" t="s">
        <v>121</v>
      </c>
    </row>
    <row r="35" spans="1:5" s="154" customFormat="1" x14ac:dyDescent="0.25">
      <c r="A35" s="154" t="s">
        <v>122</v>
      </c>
      <c r="B35" s="155"/>
      <c r="C35" s="155"/>
      <c r="D35" s="155"/>
      <c r="E35" s="155"/>
    </row>
    <row r="36" spans="1:5" s="18" customFormat="1" x14ac:dyDescent="0.25">
      <c r="A36" s="59" t="s">
        <v>3378</v>
      </c>
      <c r="B36" s="18" t="s">
        <v>87</v>
      </c>
      <c r="C36" s="18" t="s">
        <v>87</v>
      </c>
    </row>
    <row r="37" spans="1:5" s="18" customFormat="1" x14ac:dyDescent="0.25">
      <c r="A37" s="59" t="s">
        <v>3379</v>
      </c>
      <c r="B37" s="18" t="s">
        <v>87</v>
      </c>
      <c r="C37" s="18" t="s">
        <v>117</v>
      </c>
    </row>
    <row r="38" spans="1:5" s="18" customFormat="1" x14ac:dyDescent="0.25">
      <c r="A38" s="59" t="s">
        <v>3380</v>
      </c>
      <c r="B38" s="18" t="s">
        <v>117</v>
      </c>
      <c r="C38" s="18" t="s">
        <v>87</v>
      </c>
    </row>
    <row r="39" spans="1:5" s="18" customFormat="1" x14ac:dyDescent="0.25">
      <c r="A39" s="59" t="s">
        <v>3381</v>
      </c>
      <c r="B39" s="18" t="s">
        <v>87</v>
      </c>
      <c r="C39" s="18" t="s">
        <v>87</v>
      </c>
    </row>
    <row r="40" spans="1:5" s="18" customFormat="1" x14ac:dyDescent="0.25">
      <c r="A40" s="59" t="s">
        <v>3382</v>
      </c>
      <c r="B40" s="18" t="s">
        <v>87</v>
      </c>
      <c r="C40" s="18" t="s">
        <v>87</v>
      </c>
    </row>
    <row r="41" spans="1:5" s="18" customFormat="1" x14ac:dyDescent="0.25">
      <c r="A41" s="59" t="s">
        <v>3383</v>
      </c>
      <c r="B41" s="18" t="s">
        <v>117</v>
      </c>
      <c r="C41" s="18" t="s">
        <v>87</v>
      </c>
    </row>
    <row r="42" spans="1:5" s="18" customFormat="1" x14ac:dyDescent="0.25">
      <c r="A42" s="59" t="s">
        <v>3384</v>
      </c>
      <c r="B42" s="18" t="s">
        <v>87</v>
      </c>
      <c r="C42" s="18" t="s">
        <v>117</v>
      </c>
    </row>
    <row r="43" spans="1:5" s="86" customFormat="1" x14ac:dyDescent="0.25">
      <c r="A43" s="108" t="s">
        <v>3385</v>
      </c>
      <c r="B43" s="18" t="s">
        <v>87</v>
      </c>
      <c r="C43" s="18" t="s">
        <v>87</v>
      </c>
      <c r="D43" s="99"/>
      <c r="E43" s="99"/>
    </row>
    <row r="44" spans="1:5" s="184" customFormat="1" x14ac:dyDescent="0.25">
      <c r="A44" s="184" t="s">
        <v>3172</v>
      </c>
      <c r="B44" s="185"/>
      <c r="C44" s="185"/>
      <c r="D44" s="185"/>
      <c r="E44" s="185"/>
    </row>
    <row r="45" spans="1:5" s="87" customFormat="1" x14ac:dyDescent="0.25">
      <c r="A45" s="87" t="s">
        <v>3155</v>
      </c>
      <c r="B45" s="88" t="s">
        <v>3530</v>
      </c>
      <c r="C45" s="88" t="s">
        <v>3530</v>
      </c>
    </row>
    <row r="46" spans="1:5" s="87" customFormat="1" x14ac:dyDescent="0.25">
      <c r="A46" s="87" t="s">
        <v>3156</v>
      </c>
      <c r="B46" s="88" t="s">
        <v>3538</v>
      </c>
      <c r="C46" s="88" t="s">
        <v>3612</v>
      </c>
    </row>
    <row r="47" spans="1:5" s="87" customFormat="1" x14ac:dyDescent="0.25">
      <c r="A47" s="87" t="s">
        <v>3157</v>
      </c>
      <c r="B47" s="88" t="s">
        <v>3539</v>
      </c>
      <c r="C47" s="88" t="s">
        <v>3539</v>
      </c>
    </row>
    <row r="48" spans="1:5" s="87" customFormat="1" x14ac:dyDescent="0.25">
      <c r="A48" s="87" t="s">
        <v>120</v>
      </c>
      <c r="B48" s="88" t="s">
        <v>3540</v>
      </c>
      <c r="C48" s="88" t="s">
        <v>3540</v>
      </c>
    </row>
    <row r="49" spans="1:5" s="148" customFormat="1" x14ac:dyDescent="0.25">
      <c r="A49" s="148" t="s">
        <v>122</v>
      </c>
      <c r="B49" s="149"/>
      <c r="C49" s="149"/>
      <c r="D49" s="149"/>
      <c r="E49" s="149"/>
    </row>
    <row r="50" spans="1:5" s="87" customFormat="1" x14ac:dyDescent="0.25">
      <c r="A50" s="87" t="s">
        <v>123</v>
      </c>
      <c r="B50" s="89" t="s">
        <v>3530</v>
      </c>
      <c r="C50" s="89" t="s">
        <v>3530</v>
      </c>
    </row>
    <row r="51" spans="1:5" s="87" customFormat="1" x14ac:dyDescent="0.25">
      <c r="A51" s="87" t="s">
        <v>124</v>
      </c>
      <c r="B51" s="89" t="s">
        <v>3541</v>
      </c>
      <c r="C51" s="89" t="s">
        <v>3541</v>
      </c>
    </row>
    <row r="52" spans="1:5" s="87" customFormat="1" x14ac:dyDescent="0.25">
      <c r="A52" s="87" t="s">
        <v>125</v>
      </c>
      <c r="B52" s="89" t="s">
        <v>3542</v>
      </c>
      <c r="C52" s="89" t="s">
        <v>3542</v>
      </c>
    </row>
    <row r="53" spans="1:5" s="87" customFormat="1" x14ac:dyDescent="0.25">
      <c r="A53" s="87" t="s">
        <v>126</v>
      </c>
      <c r="B53" s="89" t="s">
        <v>3543</v>
      </c>
      <c r="C53" s="89" t="s">
        <v>3543</v>
      </c>
    </row>
    <row r="54" spans="1:5" s="87" customFormat="1" x14ac:dyDescent="0.25">
      <c r="A54" s="87" t="s">
        <v>127</v>
      </c>
      <c r="B54" s="89" t="s">
        <v>3544</v>
      </c>
      <c r="C54" s="89" t="s">
        <v>3544</v>
      </c>
    </row>
    <row r="55" spans="1:5" s="87" customFormat="1" x14ac:dyDescent="0.25">
      <c r="A55" s="87" t="s">
        <v>128</v>
      </c>
      <c r="B55" s="89" t="s">
        <v>3545</v>
      </c>
      <c r="C55" s="89" t="s">
        <v>3545</v>
      </c>
    </row>
    <row r="56" spans="1:5" s="87" customFormat="1" x14ac:dyDescent="0.25">
      <c r="A56" s="87" t="s">
        <v>129</v>
      </c>
      <c r="B56" s="89" t="s">
        <v>3546</v>
      </c>
      <c r="C56" s="89" t="s">
        <v>3546</v>
      </c>
    </row>
    <row r="57" spans="1:5" s="87" customFormat="1" x14ac:dyDescent="0.25">
      <c r="A57" s="87" t="s">
        <v>3201</v>
      </c>
      <c r="B57" s="89" t="s">
        <v>3547</v>
      </c>
      <c r="C57" s="89" t="s">
        <v>3547</v>
      </c>
    </row>
    <row r="58" spans="1:5" s="150" customFormat="1" x14ac:dyDescent="0.25">
      <c r="A58" s="150" t="s">
        <v>3158</v>
      </c>
    </row>
    <row r="59" spans="1:5" s="95" customFormat="1" x14ac:dyDescent="0.25">
      <c r="A59" s="13" t="s">
        <v>3159</v>
      </c>
      <c r="B59" s="13" t="s">
        <v>3548</v>
      </c>
      <c r="C59" s="13" t="s">
        <v>3548</v>
      </c>
    </row>
    <row r="60" spans="1:5" s="95" customFormat="1" x14ac:dyDescent="0.25">
      <c r="A60" s="13" t="s">
        <v>3160</v>
      </c>
      <c r="B60" s="13" t="s">
        <v>3549</v>
      </c>
      <c r="C60" s="13" t="s">
        <v>3549</v>
      </c>
    </row>
    <row r="61" spans="1:5" s="95" customFormat="1" x14ac:dyDescent="0.25">
      <c r="A61" s="13" t="s">
        <v>3161</v>
      </c>
      <c r="B61" s="13" t="s">
        <v>3550</v>
      </c>
      <c r="C61" s="13" t="s">
        <v>3550</v>
      </c>
    </row>
    <row r="62" spans="1:5" s="95" customFormat="1" x14ac:dyDescent="0.25">
      <c r="A62" s="13" t="s">
        <v>3163</v>
      </c>
      <c r="B62" s="13" t="s">
        <v>3551</v>
      </c>
      <c r="C62" s="13" t="s">
        <v>3551</v>
      </c>
    </row>
    <row r="63" spans="1:5" s="95" customFormat="1" x14ac:dyDescent="0.25">
      <c r="A63" s="13" t="s">
        <v>3162</v>
      </c>
      <c r="B63" s="13" t="s">
        <v>3552</v>
      </c>
      <c r="C63" s="13" t="s">
        <v>3552</v>
      </c>
    </row>
    <row r="64" spans="1:5" s="95" customFormat="1" x14ac:dyDescent="0.25">
      <c r="A64" s="13" t="s">
        <v>3164</v>
      </c>
      <c r="B64" s="13" t="s">
        <v>3553</v>
      </c>
      <c r="C64" s="13" t="s">
        <v>3553</v>
      </c>
    </row>
    <row r="65" spans="1:3" s="95" customFormat="1" x14ac:dyDescent="0.25">
      <c r="A65" s="13" t="s">
        <v>3165</v>
      </c>
      <c r="B65" s="13" t="s">
        <v>3554</v>
      </c>
      <c r="C65" s="13" t="s">
        <v>3554</v>
      </c>
    </row>
    <row r="66" spans="1:3" s="98" customFormat="1" x14ac:dyDescent="0.25">
      <c r="A66" s="13" t="s">
        <v>3202</v>
      </c>
      <c r="B66" s="13" t="s">
        <v>3555</v>
      </c>
      <c r="C66" s="13" t="s">
        <v>3555</v>
      </c>
    </row>
    <row r="67" spans="1:3" s="100" customFormat="1" x14ac:dyDescent="0.25">
      <c r="A67" s="13" t="s">
        <v>3204</v>
      </c>
      <c r="B67" s="13"/>
      <c r="C67" s="13"/>
    </row>
    <row r="68" spans="1:3" s="95" customFormat="1" x14ac:dyDescent="0.25">
      <c r="A68" s="95" t="s">
        <v>3200</v>
      </c>
      <c r="B68" s="97"/>
      <c r="C68" s="97"/>
    </row>
    <row r="69" spans="1:3" s="95" customFormat="1" x14ac:dyDescent="0.25">
      <c r="A69" s="13" t="s">
        <v>3191</v>
      </c>
      <c r="B69" s="13" t="s">
        <v>3556</v>
      </c>
      <c r="C69" s="13" t="s">
        <v>3613</v>
      </c>
    </row>
    <row r="70" spans="1:3" s="95" customFormat="1" x14ac:dyDescent="0.25">
      <c r="A70" s="96" t="s">
        <v>3192</v>
      </c>
      <c r="B70" s="96"/>
      <c r="C70" s="96"/>
    </row>
    <row r="71" spans="1:3" s="95" customFormat="1" x14ac:dyDescent="0.25">
      <c r="A71" s="13" t="s">
        <v>3193</v>
      </c>
      <c r="B71" s="13"/>
      <c r="C71" s="13"/>
    </row>
    <row r="72" spans="1:3" s="95" customFormat="1" x14ac:dyDescent="0.25">
      <c r="A72" s="13" t="s">
        <v>3194</v>
      </c>
      <c r="B72" s="13" t="s">
        <v>3531</v>
      </c>
      <c r="C72" s="13" t="s">
        <v>3531</v>
      </c>
    </row>
    <row r="73" spans="1:3" s="95" customFormat="1" x14ac:dyDescent="0.25">
      <c r="A73" s="13" t="s">
        <v>3195</v>
      </c>
      <c r="B73" s="13" t="s">
        <v>3532</v>
      </c>
      <c r="C73" s="13" t="s">
        <v>3532</v>
      </c>
    </row>
    <row r="74" spans="1:3" s="13" customFormat="1" x14ac:dyDescent="0.25">
      <c r="A74" s="13" t="s">
        <v>3196</v>
      </c>
      <c r="B74" s="13" t="s">
        <v>3533</v>
      </c>
      <c r="C74" s="13" t="s">
        <v>3533</v>
      </c>
    </row>
    <row r="75" spans="1:3" s="13" customFormat="1" x14ac:dyDescent="0.25">
      <c r="A75" s="13" t="s">
        <v>3197</v>
      </c>
      <c r="B75" s="13" t="s">
        <v>3534</v>
      </c>
      <c r="C75" s="13" t="s">
        <v>3534</v>
      </c>
    </row>
    <row r="76" spans="1:3" s="13" customFormat="1" x14ac:dyDescent="0.25">
      <c r="A76" s="13" t="s">
        <v>3198</v>
      </c>
      <c r="B76" s="13" t="s">
        <v>3535</v>
      </c>
      <c r="C76" s="13" t="s">
        <v>3535</v>
      </c>
    </row>
    <row r="77" spans="1:3" s="13" customFormat="1" x14ac:dyDescent="0.25">
      <c r="A77" s="13" t="s">
        <v>3199</v>
      </c>
      <c r="B77" s="13" t="s">
        <v>3536</v>
      </c>
      <c r="C77" s="13" t="s">
        <v>3536</v>
      </c>
    </row>
    <row r="78" spans="1:3" s="87" customFormat="1" x14ac:dyDescent="0.25">
      <c r="A78" s="87" t="s">
        <v>3201</v>
      </c>
      <c r="B78" s="88" t="s">
        <v>3537</v>
      </c>
      <c r="C78" s="88" t="s">
        <v>3537</v>
      </c>
    </row>
    <row r="79" spans="1:3" s="100" customFormat="1" x14ac:dyDescent="0.25">
      <c r="A79" s="13" t="s">
        <v>3203</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3168</v>
      </c>
      <c r="B82" t="s">
        <v>3625</v>
      </c>
      <c r="C82" s="17" t="s">
        <v>3218</v>
      </c>
    </row>
    <row r="83" spans="1:3" s="102" customFormat="1" x14ac:dyDescent="0.25">
      <c r="A83" s="109" t="s">
        <v>3415</v>
      </c>
      <c r="B83" s="151"/>
    </row>
    <row r="84" spans="1:3" s="18" customFormat="1" x14ac:dyDescent="0.25">
      <c r="A84" s="18" t="s">
        <v>3416</v>
      </c>
      <c r="B84" s="18" t="s">
        <v>87</v>
      </c>
      <c r="C84" s="18" t="s">
        <v>87</v>
      </c>
    </row>
    <row r="85" spans="1:3" s="18" customFormat="1" x14ac:dyDescent="0.25">
      <c r="A85" s="18" t="s">
        <v>3417</v>
      </c>
      <c r="B85">
        <v>19814500</v>
      </c>
      <c r="C85">
        <v>21871000</v>
      </c>
    </row>
    <row r="86" spans="1:3" s="153" customFormat="1" x14ac:dyDescent="0.25">
      <c r="A86" s="152" t="s">
        <v>3467</v>
      </c>
      <c r="B86" t="s">
        <v>3626</v>
      </c>
      <c r="C86" t="s">
        <v>3637</v>
      </c>
    </row>
    <row r="87" spans="1:3" x14ac:dyDescent="0.25">
      <c r="A87" s="17" t="s">
        <v>3462</v>
      </c>
      <c r="B87" s="116">
        <f>SUM(B31:B32)</f>
        <v>1600000</v>
      </c>
      <c r="C87" s="116">
        <f>SUM(C31:C32)</f>
        <v>1600000</v>
      </c>
    </row>
    <row r="88" spans="1:3" x14ac:dyDescent="0.25">
      <c r="A88" s="17" t="s">
        <v>3463</v>
      </c>
      <c r="B88" s="116">
        <f>'7.TabAssetData'!B19</f>
        <v>300000000</v>
      </c>
      <c r="C88" s="116">
        <f>'7.TabAssetData'!C19</f>
        <v>600000000</v>
      </c>
    </row>
    <row r="89" spans="1:3" x14ac:dyDescent="0.25">
      <c r="A89" s="38" t="s">
        <v>3464</v>
      </c>
      <c r="B89" s="116">
        <f>B88+SUMIFS('7a.Accessories'!17:17,'7a.Accessories'!12:12,B8,'7a.Accessories'!4:4,"0",'7a.Accessories'!1:1,"SUCCESS")</f>
        <v>300000000</v>
      </c>
      <c r="C89" s="116">
        <f>C88+SUMIFS('7a.Accessories'!17:17,'7a.Accessories'!12:12,C8,'7a.Accessories'!4:4,"0",'7a.Accessories'!1:1,"SUCCESS")</f>
        <v>600000000</v>
      </c>
    </row>
    <row r="90" spans="1:3" s="17" customFormat="1" x14ac:dyDescent="0.25"/>
    <row r="91" spans="1:3" x14ac:dyDescent="0.25">
      <c r="A91" s="169" t="s">
        <v>3167</v>
      </c>
      <c r="B91" s="170"/>
    </row>
    <row r="92" spans="1:3" ht="30" x14ac:dyDescent="0.25">
      <c r="A92" s="93" t="s">
        <v>3170</v>
      </c>
      <c r="B92" s="94">
        <f>IF(B24="Annualy",0,IF(B24="Full Tenor",ROUNDUP('6.TabApplicationData'!B20/12,0)-1,ROUNDUP(B28/12,0)-1))</f>
        <v>4</v>
      </c>
    </row>
    <row r="93" spans="1:3" ht="30" customHeight="1" x14ac:dyDescent="0.25">
      <c r="A93" s="171" t="s">
        <v>3166</v>
      </c>
      <c r="B93" s="172"/>
    </row>
    <row r="94" spans="1:3" x14ac:dyDescent="0.25">
      <c r="A94" s="86" t="s">
        <v>3171</v>
      </c>
      <c r="B94" s="94">
        <f>B92+1</f>
        <v>5</v>
      </c>
    </row>
    <row r="95" spans="1:3" x14ac:dyDescent="0.25">
      <c r="A95" s="168" t="s">
        <v>3173</v>
      </c>
      <c r="B95" s="168"/>
    </row>
    <row r="96" spans="1:3" ht="45.75" customHeight="1" x14ac:dyDescent="0.25">
      <c r="A96" s="168"/>
      <c r="B96" s="168"/>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B36:XFD43 A79:C79 A45:XFD48 A50:XFD57 B59:C73">
    <cfRule type="expression" dxfId="107" priority="19">
      <formula>A$12="Customer"</formula>
    </cfRule>
  </conditionalFormatting>
  <conditionalFormatting sqref="A35 A44 A49 A58 D74:XFD78 A68:A73 A81:XFD82 B22:XFD28 A30:XFD32 B34:XFD34 B36:XFD43 B14:XFD20 A79:C79 A45:XFD48 A50:XFD57 B59:C7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63" t="s">
        <v>3027</v>
      </c>
    </row>
    <row r="12" spans="1:7" s="18" customFormat="1" x14ac:dyDescent="0.25">
      <c r="A12" s="58" t="s">
        <v>3386</v>
      </c>
      <c r="B12" s="18" t="s">
        <v>87</v>
      </c>
      <c r="C12" s="18" t="s">
        <v>87</v>
      </c>
    </row>
    <row r="13" spans="1:7" s="18" customFormat="1" x14ac:dyDescent="0.25">
      <c r="A13" s="59" t="s">
        <v>3387</v>
      </c>
      <c r="B13" s="18" t="s">
        <v>401</v>
      </c>
      <c r="C13" s="18" t="s">
        <v>3219</v>
      </c>
    </row>
    <row r="14" spans="1:7" s="18" customFormat="1" x14ac:dyDescent="0.25">
      <c r="A14" s="59" t="s">
        <v>3388</v>
      </c>
      <c r="B14" s="18" t="s">
        <v>236</v>
      </c>
      <c r="C14" s="18" t="s">
        <v>211</v>
      </c>
    </row>
    <row r="15" spans="1:7" s="18" customFormat="1" x14ac:dyDescent="0.25">
      <c r="A15" s="59" t="s">
        <v>3389</v>
      </c>
      <c r="B15" s="37">
        <v>0.3</v>
      </c>
      <c r="C15" s="37">
        <v>1.3</v>
      </c>
    </row>
    <row r="16" spans="1:7" s="18" customFormat="1" x14ac:dyDescent="0.25">
      <c r="A16" s="18" t="s">
        <v>96</v>
      </c>
    </row>
    <row r="17" spans="1:3" s="163" customFormat="1" x14ac:dyDescent="0.25">
      <c r="A17" s="163" t="s">
        <v>3028</v>
      </c>
    </row>
    <row r="18" spans="1:3" s="18" customFormat="1" x14ac:dyDescent="0.25">
      <c r="A18" s="59" t="s">
        <v>3390</v>
      </c>
      <c r="B18" s="18" t="s">
        <v>87</v>
      </c>
      <c r="C18" s="18" t="s">
        <v>87</v>
      </c>
    </row>
    <row r="19" spans="1:3" s="18" customFormat="1" x14ac:dyDescent="0.25">
      <c r="A19" s="59" t="s">
        <v>3391</v>
      </c>
      <c r="B19" s="18" t="s">
        <v>87</v>
      </c>
      <c r="C19" s="18" t="s">
        <v>117</v>
      </c>
    </row>
    <row r="20" spans="1:3" s="18" customFormat="1" x14ac:dyDescent="0.25">
      <c r="A20" s="59" t="s">
        <v>3392</v>
      </c>
      <c r="B20" s="18" t="s">
        <v>87</v>
      </c>
      <c r="C20" s="18" t="s">
        <v>117</v>
      </c>
    </row>
    <row r="21" spans="1:3" s="18" customFormat="1" x14ac:dyDescent="0.25">
      <c r="A21" s="59" t="s">
        <v>3393</v>
      </c>
      <c r="B21" t="s">
        <v>3622</v>
      </c>
      <c r="C21" t="s">
        <v>3598</v>
      </c>
    </row>
    <row r="22" spans="1:3" s="163" customFormat="1" x14ac:dyDescent="0.25">
      <c r="A22" s="163" t="s">
        <v>3029</v>
      </c>
    </row>
    <row r="23" spans="1:3" s="18" customFormat="1" x14ac:dyDescent="0.25">
      <c r="A23" s="59" t="s">
        <v>3394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G72"/>
  <sheetViews>
    <sheetView topLeftCell="A52" workbookViewId="0">
      <selection activeCell="C73" sqref="C73"/>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63" customFormat="1" x14ac:dyDescent="0.25">
      <c r="A11" s="173" t="s">
        <v>3030</v>
      </c>
      <c r="B11" s="174"/>
      <c r="C11" s="174"/>
      <c r="D11" s="174"/>
      <c r="E11" s="175"/>
    </row>
    <row r="12" spans="1:7" s="18" customFormat="1" x14ac:dyDescent="0.25">
      <c r="A12" s="65" t="s">
        <v>3395</v>
      </c>
      <c r="B12" s="18" t="s">
        <v>3557</v>
      </c>
      <c r="C12" s="18" t="s">
        <v>3557</v>
      </c>
    </row>
    <row r="13" spans="1:7" s="18" customFormat="1" x14ac:dyDescent="0.25">
      <c r="A13" s="65" t="s">
        <v>3396</v>
      </c>
      <c r="B13" s="18" t="s">
        <v>3558</v>
      </c>
      <c r="C13" s="18" t="s">
        <v>3558</v>
      </c>
    </row>
    <row r="14" spans="1:7" s="18" customFormat="1" x14ac:dyDescent="0.25">
      <c r="A14" s="65" t="s">
        <v>3397</v>
      </c>
      <c r="B14" s="18" t="s">
        <v>3559</v>
      </c>
      <c r="C14" s="18" t="s">
        <v>3559</v>
      </c>
    </row>
    <row r="15" spans="1:7" s="18" customFormat="1" x14ac:dyDescent="0.25">
      <c r="A15" s="65" t="s">
        <v>3398</v>
      </c>
      <c r="B15" s="18" t="s">
        <v>3560</v>
      </c>
      <c r="C15" s="18" t="s">
        <v>3560</v>
      </c>
    </row>
    <row r="16" spans="1:7" s="18" customFormat="1" x14ac:dyDescent="0.25">
      <c r="A16" s="65" t="s">
        <v>3399</v>
      </c>
      <c r="B16" s="18" t="s">
        <v>3561</v>
      </c>
      <c r="C16" s="18" t="s">
        <v>3561</v>
      </c>
    </row>
    <row r="17" spans="1:5" s="18" customFormat="1" x14ac:dyDescent="0.25">
      <c r="A17" s="65" t="s">
        <v>3400</v>
      </c>
      <c r="B17" t="s">
        <v>3639</v>
      </c>
      <c r="C17" s="139" t="s">
        <v>3619</v>
      </c>
    </row>
    <row r="18" spans="1:5" s="18" customFormat="1" x14ac:dyDescent="0.25">
      <c r="A18" s="65" t="s">
        <v>3401</v>
      </c>
      <c r="B18" s="18" t="s">
        <v>3562</v>
      </c>
      <c r="C18" s="18" t="s">
        <v>3562</v>
      </c>
    </row>
    <row r="19" spans="1:5" s="173" customFormat="1" x14ac:dyDescent="0.25">
      <c r="A19" s="173" t="s">
        <v>3031</v>
      </c>
      <c r="B19" s="174"/>
      <c r="C19" s="174"/>
      <c r="D19" s="174"/>
      <c r="E19" s="174"/>
    </row>
    <row r="20" spans="1:5" s="18" customFormat="1" x14ac:dyDescent="0.25">
      <c r="A20" s="57" t="s">
        <v>142</v>
      </c>
      <c r="B20" s="18" t="s">
        <v>37</v>
      </c>
      <c r="C20" s="18" t="s">
        <v>37</v>
      </c>
    </row>
    <row r="21" spans="1:5" s="18" customFormat="1" x14ac:dyDescent="0.25">
      <c r="A21" s="18" t="s">
        <v>118</v>
      </c>
      <c r="B21">
        <v>150000</v>
      </c>
      <c r="C21" s="139">
        <v>150000</v>
      </c>
    </row>
    <row r="22" spans="1:5" s="18" customFormat="1" x14ac:dyDescent="0.25">
      <c r="A22" s="18" t="s">
        <v>143</v>
      </c>
      <c r="B22" s="27">
        <v>50000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2250000</v>
      </c>
      <c r="C39" s="141">
        <v>2250000</v>
      </c>
    </row>
    <row r="40" spans="1:5" s="18" customFormat="1" x14ac:dyDescent="0.25">
      <c r="A40" s="18" t="s">
        <v>162</v>
      </c>
      <c r="B40" s="18" t="s">
        <v>46</v>
      </c>
      <c r="C40" s="18" t="s">
        <v>46</v>
      </c>
    </row>
    <row r="41" spans="1:5" s="18" customFormat="1" x14ac:dyDescent="0.25">
      <c r="A41" s="18" t="s">
        <v>163</v>
      </c>
      <c r="B41" s="27">
        <v>1000000</v>
      </c>
      <c r="C41" s="27">
        <v>1000000</v>
      </c>
    </row>
    <row r="42" spans="1:5" s="173" customFormat="1" x14ac:dyDescent="0.25">
      <c r="A42" s="173" t="s">
        <v>3032</v>
      </c>
      <c r="B42" s="174"/>
      <c r="C42" s="174"/>
      <c r="D42" s="174"/>
      <c r="E42" s="174"/>
    </row>
    <row r="43" spans="1:5" s="18" customFormat="1" x14ac:dyDescent="0.25">
      <c r="A43" s="18" t="s">
        <v>164</v>
      </c>
      <c r="B43" s="18" t="s">
        <v>166</v>
      </c>
      <c r="C43" s="18" t="s">
        <v>166</v>
      </c>
    </row>
    <row r="44" spans="1:5" s="18" customFormat="1" x14ac:dyDescent="0.25">
      <c r="A44" s="18" t="s">
        <v>166</v>
      </c>
      <c r="B44" t="s">
        <v>3640</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3402</v>
      </c>
      <c r="B47" s="18">
        <v>3</v>
      </c>
      <c r="C47" s="18">
        <v>4</v>
      </c>
    </row>
    <row r="48" spans="1:5" s="18" customFormat="1" x14ac:dyDescent="0.25">
      <c r="A48" s="59" t="s">
        <v>3403</v>
      </c>
      <c r="B48" s="18" t="s">
        <v>3053</v>
      </c>
      <c r="C48" s="18" t="s">
        <v>3053</v>
      </c>
    </row>
    <row r="49" spans="1:3" s="52" customFormat="1" x14ac:dyDescent="0.25">
      <c r="A49" s="52" t="s">
        <v>3146</v>
      </c>
      <c r="B49" s="91">
        <v>1000000</v>
      </c>
      <c r="C49" s="91">
        <v>1000000</v>
      </c>
    </row>
    <row r="50" spans="1:3" s="12" customFormat="1" ht="15.75" thickBot="1" x14ac:dyDescent="0.3">
      <c r="A50" s="12" t="s">
        <v>3454</v>
      </c>
      <c r="B50" s="114"/>
      <c r="C50" s="114"/>
    </row>
    <row r="51" spans="1:3" s="92" customFormat="1" ht="15.75" thickTop="1" x14ac:dyDescent="0.25">
      <c r="A51" s="92" t="s">
        <v>3169</v>
      </c>
      <c r="B51" s="92" t="s">
        <v>46</v>
      </c>
      <c r="C51" s="92" t="s">
        <v>37</v>
      </c>
    </row>
    <row r="52" spans="1:3" s="18" customFormat="1" x14ac:dyDescent="0.25">
      <c r="A52" s="13" t="s">
        <v>3469</v>
      </c>
      <c r="B52" s="142">
        <v>1000</v>
      </c>
      <c r="C52" s="142">
        <v>1000</v>
      </c>
    </row>
    <row r="53" spans="1:3" s="18" customFormat="1" x14ac:dyDescent="0.25">
      <c r="A53" s="13" t="s">
        <v>3477</v>
      </c>
      <c r="B53">
        <v>15000</v>
      </c>
      <c r="C53" s="145">
        <v>15000</v>
      </c>
    </row>
    <row r="54" spans="1:3" s="109" customFormat="1" x14ac:dyDescent="0.25">
      <c r="A54" s="120" t="s">
        <v>3470</v>
      </c>
    </row>
    <row r="55" spans="1:3" s="18" customFormat="1" x14ac:dyDescent="0.25">
      <c r="A55" s="13" t="s">
        <v>3471</v>
      </c>
      <c r="B55" s="143">
        <f>SUM(B56:B57)</f>
        <v>300000000</v>
      </c>
      <c r="C55" s="143">
        <f>SUM(C56:C57)</f>
        <v>600000000</v>
      </c>
    </row>
    <row r="56" spans="1:3" s="18" customFormat="1" x14ac:dyDescent="0.25">
      <c r="A56" s="13" t="s">
        <v>3463</v>
      </c>
      <c r="B56" s="143">
        <f>'7.TabAssetData'!B19</f>
        <v>300000000</v>
      </c>
      <c r="C56" s="143">
        <f>'7.TabAssetData'!C19</f>
        <v>600000000</v>
      </c>
    </row>
    <row r="57" spans="1:3" s="18" customFormat="1" x14ac:dyDescent="0.25">
      <c r="A57" s="13" t="s">
        <v>3472</v>
      </c>
      <c r="B57" s="143">
        <f>SUMIFS('7a.Accessories'!17:17,'7a.Accessories'!12:12,B8,'7a.Accessories'!4:4,"0",'7a.Accessories'!1:1,"SUCCESS")</f>
        <v>0</v>
      </c>
      <c r="C57" s="143">
        <f>SUMIFS('7a.Accessories'!17:17,'7a.Accessories'!12:12,C8,'7a.Accessories'!4:4,"0",'7a.Accessories'!1:1,"SUCCESS")</f>
        <v>0</v>
      </c>
    </row>
    <row r="58" spans="1:3" s="18" customFormat="1" x14ac:dyDescent="0.25">
      <c r="A58" s="13" t="s">
        <v>3462</v>
      </c>
      <c r="B58" s="143">
        <f>SUM(B21:B25,B39)</f>
        <v>4950000</v>
      </c>
      <c r="C58" s="143">
        <f>SUM(C21:C25,C39)</f>
        <v>4950000</v>
      </c>
    </row>
    <row r="59" spans="1:3" s="18" customFormat="1" x14ac:dyDescent="0.25">
      <c r="A59" s="13" t="s">
        <v>3473</v>
      </c>
      <c r="B59" s="143">
        <f>SUM(B27,B29,B31,B33,B35,B41)</f>
        <v>1560000</v>
      </c>
      <c r="C59" s="143">
        <f>SUM(C27,C29,C31,C33,C35,C41)</f>
        <v>1560000</v>
      </c>
    </row>
    <row r="60" spans="1:3" s="18" customFormat="1" x14ac:dyDescent="0.25">
      <c r="A60" s="13" t="s">
        <v>3474</v>
      </c>
      <c r="B60" s="143">
        <f>'8.TabInsuranceData'!B85</f>
        <v>30814500</v>
      </c>
      <c r="C60" s="143">
        <f>'8.TabInsuranceData'!C85</f>
        <v>0</v>
      </c>
    </row>
    <row r="61" spans="1:3" s="18" customFormat="1" x14ac:dyDescent="0.25">
      <c r="A61" s="13" t="s">
        <v>3475</v>
      </c>
      <c r="B61" s="143">
        <f>SUMIFS('7a.Accessories'!24:24,'7a.Accessories'!12:12,B8,'7a.Accessories'!4:4,"0",'7a.Accessories'!1:1,"SUCCESS")+'7.TabAssetData'!B70</f>
        <v>120000000</v>
      </c>
      <c r="C61" s="143">
        <f>SUMIFS('7a.Accessories'!24:24,'7a.Accessories'!12:12,C8,'7a.Accessories'!4:4,"0",'7a.Accessories'!1:1,"SUCCESS")+'7.TabAssetData'!C70</f>
        <v>360000000</v>
      </c>
    </row>
    <row r="62" spans="1:3" s="18" customFormat="1" x14ac:dyDescent="0.25">
      <c r="A62" s="13" t="s">
        <v>3476</v>
      </c>
      <c r="B62" s="143">
        <f>B61-B53</f>
        <v>119985000</v>
      </c>
      <c r="C62" s="143">
        <f>C61-C53</f>
        <v>359985000</v>
      </c>
    </row>
    <row r="63" spans="1:3" s="18" customFormat="1" x14ac:dyDescent="0.25">
      <c r="A63" s="13" t="s">
        <v>3486</v>
      </c>
      <c r="B63" s="140">
        <f>IF(B37= "OTR-DP",B39/(B55-B61)*100,IF(B37="OTR-DP + Ins Cptlz + Fee Cptlz(Excl. Provision)",B39*100/(B55-B61+B60+(B59-B41))))</f>
        <v>1.0644614180045369</v>
      </c>
      <c r="C63" s="140">
        <f>IF(C37= "OTR-DP",C39/(C55-C61)*100,IF(C37="OTR-DP + Ins Cptlz + Fee Cptlz(Excl. Provision)",C39*100/(C55-C61+C60+(C59-C41))))</f>
        <v>0.9375</v>
      </c>
    </row>
    <row r="64" spans="1:3" s="18" customFormat="1" x14ac:dyDescent="0.25">
      <c r="A64" s="13" t="s">
        <v>3478</v>
      </c>
      <c r="B64" s="144">
        <f>IF(B37= "OTR-DP",(B55-B61)*B38/100,IF(B37="OTR-DP + Ins Cptlz + Fee Cptlz(Excl. Provision)",(B55-B61+B60+(B59-B41))*B38/100))</f>
        <v>0</v>
      </c>
      <c r="C64" s="144">
        <f>IF(C37= "OTR-DP",(C55-C61)*C38/100,IF(C37="OTR-DP + Ins Cptlz + Fee Cptlz(Excl. Provision)",(C55-C61+C60+(C59-C41))*C38/100))</f>
        <v>0</v>
      </c>
    </row>
    <row r="65" spans="1:3" s="101" customFormat="1" x14ac:dyDescent="0.25">
      <c r="A65" s="119" t="s">
        <v>3479</v>
      </c>
    </row>
    <row r="66" spans="1:3" s="18" customFormat="1" x14ac:dyDescent="0.25">
      <c r="A66" s="13" t="s">
        <v>3480</v>
      </c>
      <c r="B66">
        <v>136603062</v>
      </c>
      <c r="C66" s="139">
        <v>158750241</v>
      </c>
    </row>
    <row r="67" spans="1:3" s="18" customFormat="1" x14ac:dyDescent="0.25">
      <c r="A67" s="13" t="s">
        <v>3481</v>
      </c>
      <c r="B67">
        <v>212724813</v>
      </c>
      <c r="C67" s="139">
        <v>533791104</v>
      </c>
    </row>
    <row r="68" spans="1:3" s="18" customFormat="1" x14ac:dyDescent="0.25">
      <c r="A68" s="13" t="s">
        <v>3482</v>
      </c>
      <c r="B68">
        <v>5400000</v>
      </c>
      <c r="C68" s="139">
        <v>13547000</v>
      </c>
    </row>
    <row r="69" spans="1:3" s="18" customFormat="1" x14ac:dyDescent="0.25">
      <c r="A69" s="13" t="s">
        <v>3483</v>
      </c>
      <c r="B69">
        <v>95075184.390000001</v>
      </c>
      <c r="C69" s="139">
        <v>238387887.74000001</v>
      </c>
    </row>
    <row r="70" spans="1:3" s="18" customFormat="1" x14ac:dyDescent="0.25">
      <c r="A70" s="13" t="s">
        <v>3484</v>
      </c>
      <c r="B70">
        <v>307799997.38999999</v>
      </c>
      <c r="C70" s="139">
        <v>772178991.74000001</v>
      </c>
    </row>
    <row r="71" spans="1:3" s="42" customFormat="1" ht="15.75" thickBot="1" x14ac:dyDescent="0.3">
      <c r="A71" s="157" t="s">
        <v>3485</v>
      </c>
      <c r="B71" s="158">
        <v>15.651882649999999</v>
      </c>
      <c r="C71" s="159">
        <v>15.67253681</v>
      </c>
    </row>
    <row r="72" spans="1:3" ht="15.75" thickTop="1" x14ac:dyDescent="0.25">
      <c r="A72" s="117" t="s">
        <v>3642</v>
      </c>
      <c r="B72" s="146">
        <f>B62*100/B55</f>
        <v>39.994999999999997</v>
      </c>
      <c r="C72" s="146">
        <f>C62*100/C55</f>
        <v>59.997500000000002</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3210</v>
      </c>
      <c r="B2" s="15" t="s">
        <v>3046</v>
      </c>
      <c r="C2" s="15" t="s">
        <v>3046</v>
      </c>
      <c r="D2" s="18" t="s">
        <v>3046</v>
      </c>
      <c r="E2" s="18" t="s">
        <v>3046</v>
      </c>
      <c r="F2" s="18" t="s">
        <v>3046</v>
      </c>
      <c r="G2" s="18" t="s">
        <v>3046</v>
      </c>
    </row>
    <row r="3" spans="1:7" s="18" customFormat="1" x14ac:dyDescent="0.25">
      <c r="A3" s="18" t="s">
        <v>3211</v>
      </c>
      <c r="C3" s="15"/>
    </row>
    <row r="4" spans="1:7" s="18" customFormat="1" x14ac:dyDescent="0.25">
      <c r="A4" s="15" t="s">
        <v>3365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0002APP20211205799</v>
      </c>
      <c r="C8" s="18" t="str">
        <f>'1.TabCustomerMainData'!C$13</f>
        <v>0002APP20211205783</v>
      </c>
    </row>
    <row r="9" spans="1:7" s="18" customFormat="1" x14ac:dyDescent="0.25">
      <c r="A9" s="33" t="s">
        <v>3445</v>
      </c>
      <c r="C9" s="15"/>
    </row>
    <row r="10" spans="1:7" s="18" customFormat="1" x14ac:dyDescent="0.25">
      <c r="A10" s="18" t="s">
        <v>3433</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3404</v>
      </c>
      <c r="B13" s="80"/>
      <c r="C13" s="80"/>
    </row>
    <row r="14" spans="1:7" s="18" customFormat="1" x14ac:dyDescent="0.25">
      <c r="A14" s="78" t="s">
        <v>2419</v>
      </c>
      <c r="B14" s="14" t="s">
        <v>3616</v>
      </c>
      <c r="C14" s="14" t="s">
        <v>3618</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3617</v>
      </c>
      <c r="C17" s="79"/>
    </row>
    <row r="18" spans="1:3" x14ac:dyDescent="0.25">
      <c r="A18" s="16"/>
      <c r="B18" s="16"/>
      <c r="C18" s="16"/>
    </row>
    <row r="19" spans="1:3" x14ac:dyDescent="0.25">
      <c r="A19" s="16"/>
      <c r="B19" s="16"/>
      <c r="C19" s="16"/>
    </row>
    <row r="20" spans="1:3" s="25" customFormat="1" ht="101.25" customHeight="1" x14ac:dyDescent="0.25">
      <c r="A20" s="186" t="s">
        <v>2446</v>
      </c>
      <c r="B20" s="186"/>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3433</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0002APP20211205799</v>
      </c>
      <c r="C12" s="18" t="str">
        <f>'1.TabCustomerMainData'!$C$13</f>
        <v>0002APP20211205783</v>
      </c>
    </row>
    <row r="13" spans="1:7" s="11" customFormat="1" ht="60" x14ac:dyDescent="0.25">
      <c r="A13" s="67" t="s">
        <v>3405</v>
      </c>
      <c r="B13" s="11" t="s">
        <v>3447</v>
      </c>
      <c r="C13" s="11" t="s">
        <v>3447</v>
      </c>
      <c r="D13" s="11" t="s">
        <v>170</v>
      </c>
      <c r="E13" s="11" t="s">
        <v>170</v>
      </c>
    </row>
    <row r="14" spans="1:7" s="18" customFormat="1" x14ac:dyDescent="0.25">
      <c r="A14" s="59" t="s">
        <v>3406</v>
      </c>
      <c r="B14" s="18" t="s">
        <v>171</v>
      </c>
      <c r="C14" s="18" t="s">
        <v>3220</v>
      </c>
      <c r="D14" s="18" t="s">
        <v>3221</v>
      </c>
      <c r="E14" s="18" t="s">
        <v>3224</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3222</v>
      </c>
      <c r="D16" s="18" t="s">
        <v>3223</v>
      </c>
      <c r="E16" s="18" t="s">
        <v>3225</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3" customFormat="1" x14ac:dyDescent="0.25">
      <c r="B11" s="102"/>
    </row>
    <row r="12" spans="1:7" s="18" customFormat="1" x14ac:dyDescent="0.25">
      <c r="A12" s="18" t="s">
        <v>2436</v>
      </c>
      <c r="B12" s="14" t="s">
        <v>107</v>
      </c>
      <c r="C12" s="14" t="s">
        <v>97</v>
      </c>
      <c r="D12" s="14" t="s">
        <v>107</v>
      </c>
      <c r="E12" s="14" t="s">
        <v>107</v>
      </c>
    </row>
    <row r="13" spans="1:7" s="190" customFormat="1" x14ac:dyDescent="0.25">
      <c r="A13" s="187" t="s">
        <v>2437</v>
      </c>
      <c r="B13" s="188"/>
      <c r="C13" s="188"/>
      <c r="D13" s="188"/>
      <c r="E13" s="189"/>
    </row>
    <row r="14" spans="1:7" s="18" customFormat="1" x14ac:dyDescent="0.25">
      <c r="A14" s="13" t="s">
        <v>2438</v>
      </c>
      <c r="B14" s="14" t="s">
        <v>3147</v>
      </c>
      <c r="C14" s="14"/>
      <c r="D14" s="14"/>
      <c r="E14" s="14"/>
    </row>
    <row r="15" spans="1:7" s="18" customFormat="1" x14ac:dyDescent="0.25">
      <c r="A15" s="59" t="s">
        <v>3313</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0" customFormat="1" x14ac:dyDescent="0.25">
      <c r="A26" s="187" t="s">
        <v>2441</v>
      </c>
      <c r="B26" s="188"/>
      <c r="C26" s="188"/>
      <c r="D26" s="188"/>
      <c r="E26" s="189"/>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3313</v>
      </c>
      <c r="B29" s="14" t="s">
        <v>3150</v>
      </c>
      <c r="C29" s="14" t="s">
        <v>3150</v>
      </c>
      <c r="D29" s="14" t="s">
        <v>3226</v>
      </c>
      <c r="E29" s="14" t="s">
        <v>3227</v>
      </c>
    </row>
    <row r="30" spans="1:5" s="18" customFormat="1" ht="45" x14ac:dyDescent="0.25">
      <c r="A30" s="13" t="s">
        <v>134</v>
      </c>
      <c r="B30" s="26" t="s">
        <v>3144</v>
      </c>
      <c r="C30" s="26" t="s">
        <v>3228</v>
      </c>
      <c r="D30" s="26" t="s">
        <v>3229</v>
      </c>
      <c r="E30" s="26" t="s">
        <v>3230</v>
      </c>
    </row>
    <row r="31" spans="1:5" s="18" customFormat="1" ht="30" x14ac:dyDescent="0.25">
      <c r="A31" s="13" t="s">
        <v>2432</v>
      </c>
      <c r="B31" s="14" t="s">
        <v>3435</v>
      </c>
      <c r="C31" s="14" t="s">
        <v>3614</v>
      </c>
      <c r="D31" s="14" t="s">
        <v>3231</v>
      </c>
      <c r="E31" s="14" t="s">
        <v>3232</v>
      </c>
    </row>
    <row r="32" spans="1:5" s="18" customFormat="1" ht="45" x14ac:dyDescent="0.25">
      <c r="A32" s="13" t="s">
        <v>2439</v>
      </c>
      <c r="B32" s="26" t="s">
        <v>3144</v>
      </c>
      <c r="C32" s="26" t="s">
        <v>3228</v>
      </c>
      <c r="D32" s="26" t="s">
        <v>3229</v>
      </c>
      <c r="E32" s="26" t="s">
        <v>3230</v>
      </c>
    </row>
    <row r="33" spans="1:5" s="18" customFormat="1" x14ac:dyDescent="0.25">
      <c r="A33" s="13" t="s">
        <v>2440</v>
      </c>
      <c r="B33" s="14" t="s">
        <v>3151</v>
      </c>
      <c r="C33" s="14" t="s">
        <v>3233</v>
      </c>
      <c r="D33" s="14" t="s">
        <v>3234</v>
      </c>
      <c r="E33" s="14" t="s">
        <v>3235</v>
      </c>
    </row>
    <row r="34" spans="1:5" s="18" customFormat="1" ht="45" x14ac:dyDescent="0.25">
      <c r="A34" s="13" t="s">
        <v>2433</v>
      </c>
      <c r="B34" s="26" t="s">
        <v>3144</v>
      </c>
      <c r="C34" s="26" t="s">
        <v>3228</v>
      </c>
      <c r="D34" s="26" t="s">
        <v>3229</v>
      </c>
      <c r="E34" s="26" t="s">
        <v>3230</v>
      </c>
    </row>
    <row r="35" spans="1:5" s="18" customFormat="1" x14ac:dyDescent="0.25">
      <c r="A35" s="13" t="s">
        <v>2423</v>
      </c>
      <c r="B35" s="14" t="s">
        <v>3152</v>
      </c>
      <c r="C35" s="14" t="s">
        <v>3236</v>
      </c>
      <c r="D35" s="14" t="s">
        <v>3237</v>
      </c>
      <c r="E35" s="14" t="s">
        <v>3238</v>
      </c>
    </row>
    <row r="36" spans="1:5" s="18" customFormat="1" ht="45" x14ac:dyDescent="0.25">
      <c r="A36" s="13" t="s">
        <v>2424</v>
      </c>
      <c r="B36" s="26" t="s">
        <v>3144</v>
      </c>
      <c r="C36" s="26" t="s">
        <v>3228</v>
      </c>
      <c r="D36" s="26" t="s">
        <v>3229</v>
      </c>
      <c r="E36" s="26" t="s">
        <v>3230</v>
      </c>
    </row>
    <row r="37" spans="1:5" s="18" customFormat="1" x14ac:dyDescent="0.25">
      <c r="A37" s="13" t="s">
        <v>2425</v>
      </c>
      <c r="B37" s="14" t="s">
        <v>3153</v>
      </c>
      <c r="C37" s="14" t="s">
        <v>3239</v>
      </c>
      <c r="D37" s="14" t="s">
        <v>3240</v>
      </c>
      <c r="E37" s="14" t="s">
        <v>3241</v>
      </c>
    </row>
    <row r="38" spans="1:5" s="18" customFormat="1" x14ac:dyDescent="0.25">
      <c r="A38" s="13" t="s">
        <v>2426</v>
      </c>
      <c r="B38" s="26" t="s">
        <v>3075</v>
      </c>
      <c r="C38" s="26" t="s">
        <v>3075</v>
      </c>
      <c r="D38" s="26" t="s">
        <v>3075</v>
      </c>
      <c r="E38" s="26" t="s">
        <v>3075</v>
      </c>
    </row>
    <row r="39" spans="1:5" s="18" customFormat="1" x14ac:dyDescent="0.25">
      <c r="A39" s="13" t="s">
        <v>2427</v>
      </c>
      <c r="B39" s="14" t="s">
        <v>3154</v>
      </c>
      <c r="C39" s="14" t="s">
        <v>3242</v>
      </c>
      <c r="D39" s="14" t="s">
        <v>3243</v>
      </c>
      <c r="E39" s="14" t="s">
        <v>3244</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3245</v>
      </c>
      <c r="E41" s="14" t="s">
        <v>3246</v>
      </c>
    </row>
    <row r="42" spans="1:5" s="190" customFormat="1" x14ac:dyDescent="0.25">
      <c r="A42" s="187" t="s">
        <v>2430</v>
      </c>
      <c r="B42" s="188"/>
    </row>
    <row r="43" spans="1:5" s="18" customFormat="1" ht="30" x14ac:dyDescent="0.25">
      <c r="A43" s="18" t="s">
        <v>2431</v>
      </c>
      <c r="B43" s="14" t="s">
        <v>3563</v>
      </c>
      <c r="C43" s="14"/>
      <c r="D43" s="14"/>
      <c r="E43" s="14"/>
    </row>
    <row r="44" spans="1:5" s="18" customFormat="1" x14ac:dyDescent="0.25">
      <c r="A44" s="59" t="s">
        <v>3313</v>
      </c>
      <c r="B44" s="14" t="s">
        <v>3453</v>
      </c>
      <c r="C44" s="14" t="s">
        <v>3453</v>
      </c>
      <c r="D44" s="14" t="s">
        <v>3247</v>
      </c>
      <c r="E44" s="14" t="s">
        <v>3248</v>
      </c>
    </row>
    <row r="45" spans="1:5" s="18" customFormat="1" ht="30" x14ac:dyDescent="0.25">
      <c r="A45" s="13" t="s">
        <v>134</v>
      </c>
      <c r="B45" s="14"/>
      <c r="C45" s="14" t="s">
        <v>3615</v>
      </c>
      <c r="D45" s="14"/>
      <c r="E45" s="14"/>
    </row>
    <row r="46" spans="1:5" s="18" customFormat="1" x14ac:dyDescent="0.25">
      <c r="A46" s="13" t="s">
        <v>2432</v>
      </c>
      <c r="B46" s="14" t="s">
        <v>3185</v>
      </c>
      <c r="C46" s="14" t="s">
        <v>3249</v>
      </c>
      <c r="D46" s="14" t="s">
        <v>3250</v>
      </c>
      <c r="E46" s="14" t="s">
        <v>3251</v>
      </c>
    </row>
    <row r="47" spans="1:5" s="18" customFormat="1" ht="30" x14ac:dyDescent="0.25">
      <c r="A47" s="13" t="s">
        <v>2433</v>
      </c>
      <c r="B47" s="14"/>
      <c r="C47" s="14" t="s">
        <v>3615</v>
      </c>
      <c r="D47" s="14"/>
      <c r="E47" s="14"/>
    </row>
    <row r="48" spans="1:5" s="18" customFormat="1" x14ac:dyDescent="0.25">
      <c r="A48" s="13" t="s">
        <v>2423</v>
      </c>
      <c r="B48" s="14" t="s">
        <v>3186</v>
      </c>
      <c r="C48" s="14" t="s">
        <v>3252</v>
      </c>
      <c r="D48" s="14" t="s">
        <v>3253</v>
      </c>
      <c r="E48" s="14" t="s">
        <v>3254</v>
      </c>
    </row>
    <row r="49" spans="1:5" s="18" customFormat="1" ht="30" x14ac:dyDescent="0.25">
      <c r="A49" s="13" t="s">
        <v>2424</v>
      </c>
      <c r="B49" s="14"/>
      <c r="C49" s="14" t="s">
        <v>3615</v>
      </c>
      <c r="D49" s="14"/>
      <c r="E49" s="14"/>
    </row>
    <row r="50" spans="1:5" s="18" customFormat="1" ht="30" x14ac:dyDescent="0.25">
      <c r="A50" s="13" t="s">
        <v>2425</v>
      </c>
      <c r="B50" s="14" t="s">
        <v>3187</v>
      </c>
      <c r="C50" s="14" t="s">
        <v>3255</v>
      </c>
      <c r="D50" s="14" t="s">
        <v>3256</v>
      </c>
      <c r="E50" s="14" t="s">
        <v>3257</v>
      </c>
    </row>
    <row r="51" spans="1:5" s="18" customFormat="1" ht="30" x14ac:dyDescent="0.25">
      <c r="A51" s="13" t="s">
        <v>2426</v>
      </c>
      <c r="B51" s="14"/>
      <c r="C51" s="14" t="s">
        <v>3615</v>
      </c>
      <c r="D51" s="14"/>
      <c r="E51" s="14"/>
    </row>
    <row r="52" spans="1:5" s="18" customFormat="1" x14ac:dyDescent="0.25">
      <c r="A52" s="13" t="s">
        <v>2427</v>
      </c>
      <c r="B52" s="14" t="s">
        <v>3188</v>
      </c>
      <c r="C52" s="14" t="s">
        <v>3258</v>
      </c>
      <c r="D52" s="14" t="s">
        <v>3259</v>
      </c>
      <c r="E52" s="14" t="s">
        <v>3260</v>
      </c>
    </row>
    <row r="53" spans="1:5" s="190" customFormat="1" x14ac:dyDescent="0.25">
      <c r="A53" s="190" t="s">
        <v>3500</v>
      </c>
    </row>
    <row r="54" spans="1:5" s="124" customFormat="1" x14ac:dyDescent="0.25">
      <c r="A54" s="123" t="s">
        <v>3504</v>
      </c>
      <c r="B54" t="s">
        <v>3510</v>
      </c>
      <c r="C54" s="139" t="s">
        <v>3510</v>
      </c>
    </row>
    <row r="55" spans="1:5" s="18" customFormat="1" ht="45" x14ac:dyDescent="0.25">
      <c r="A55" s="13" t="s">
        <v>3501</v>
      </c>
      <c r="B55" s="125" t="s">
        <v>3505</v>
      </c>
      <c r="C55" s="125" t="s">
        <v>3505</v>
      </c>
      <c r="D55" s="14"/>
      <c r="E55" s="14"/>
    </row>
    <row r="56" spans="1:5" s="18" customFormat="1" ht="30" x14ac:dyDescent="0.25">
      <c r="A56" s="13" t="s">
        <v>3502</v>
      </c>
      <c r="B56" s="125" t="s">
        <v>3506</v>
      </c>
      <c r="C56" s="125" t="s">
        <v>3506</v>
      </c>
      <c r="D56" s="14"/>
      <c r="E56" s="14"/>
    </row>
    <row r="57" spans="1:5" s="18" customFormat="1" x14ac:dyDescent="0.25">
      <c r="A57" s="13" t="s">
        <v>3503</v>
      </c>
      <c r="B57" s="125" t="s">
        <v>3507</v>
      </c>
      <c r="C57" s="125" t="s">
        <v>3507</v>
      </c>
      <c r="D57" s="14"/>
      <c r="E57" s="14"/>
    </row>
    <row r="58" spans="1:5" s="18" customFormat="1" x14ac:dyDescent="0.25">
      <c r="A58" s="13" t="s">
        <v>3511</v>
      </c>
      <c r="B58" s="18" t="s">
        <v>3487</v>
      </c>
      <c r="C58" s="18" t="s">
        <v>3487</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1" t="s">
        <v>2434</v>
      </c>
      <c r="B62" s="192"/>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E22" sqref="E2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0002APP20211205799</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4" customFormat="1" x14ac:dyDescent="0.25">
      <c r="A11" s="111" t="s">
        <v>3428</v>
      </c>
      <c r="B11" s="102"/>
    </row>
    <row r="12" spans="1:7" s="42" customFormat="1" ht="15.75" thickBot="1" x14ac:dyDescent="0.3">
      <c r="A12" s="68" t="s">
        <v>3423</v>
      </c>
      <c r="B12" s="41">
        <v>1000000</v>
      </c>
      <c r="C12" s="41">
        <v>1000000</v>
      </c>
      <c r="D12" s="41">
        <v>1000000</v>
      </c>
      <c r="E12" s="41">
        <v>1000000</v>
      </c>
    </row>
    <row r="13" spans="1:7" s="44" customFormat="1" ht="16.5" thickTop="1" thickBot="1" x14ac:dyDescent="0.3">
      <c r="A13" s="69" t="s">
        <v>3424</v>
      </c>
      <c r="B13" s="43">
        <v>0</v>
      </c>
      <c r="C13" s="43">
        <v>0</v>
      </c>
      <c r="D13" s="43">
        <v>0</v>
      </c>
      <c r="E13" s="43">
        <v>0</v>
      </c>
    </row>
    <row r="14" spans="1:7" s="44" customFormat="1" ht="16.5" thickTop="1" thickBot="1" x14ac:dyDescent="0.3">
      <c r="A14" s="69" t="s">
        <v>3425</v>
      </c>
      <c r="B14">
        <v>0</v>
      </c>
      <c r="C14" s="43">
        <v>0</v>
      </c>
      <c r="D14" s="43">
        <v>0</v>
      </c>
      <c r="E14" s="43">
        <v>0</v>
      </c>
    </row>
    <row r="15" spans="1:7" s="44" customFormat="1" ht="16.5" thickTop="1" thickBot="1" x14ac:dyDescent="0.3">
      <c r="A15" s="69" t="s">
        <v>3426</v>
      </c>
      <c r="B15" s="43">
        <v>2010</v>
      </c>
      <c r="C15" s="43">
        <v>10</v>
      </c>
      <c r="D15" s="43">
        <v>10</v>
      </c>
      <c r="E15" s="43">
        <v>10</v>
      </c>
    </row>
    <row r="16" spans="1:7" s="44" customFormat="1" ht="16.5" thickTop="1" thickBot="1" x14ac:dyDescent="0.3">
      <c r="A16" s="69" t="s">
        <v>3427</v>
      </c>
      <c r="B16" s="43">
        <v>4010</v>
      </c>
      <c r="C16" s="43">
        <v>10</v>
      </c>
      <c r="D16" s="43">
        <v>10</v>
      </c>
      <c r="E16" s="43">
        <v>10</v>
      </c>
    </row>
    <row r="17" spans="1:5" ht="15.75" thickTop="1" x14ac:dyDescent="0.25">
      <c r="A17" s="115" t="s">
        <v>3459</v>
      </c>
      <c r="B17" s="116">
        <f>B12+B13+B14+B15+B16</f>
        <v>1006020</v>
      </c>
      <c r="C17" s="116">
        <f>C12+C13+C14+C15+C16</f>
        <v>1000020</v>
      </c>
    </row>
    <row r="18" spans="1:5" s="190" customFormat="1" x14ac:dyDescent="0.25">
      <c r="A18" s="190" t="s">
        <v>3500</v>
      </c>
    </row>
    <row r="19" spans="1:5" s="124" customFormat="1" x14ac:dyDescent="0.25">
      <c r="A19" s="123" t="s">
        <v>3504</v>
      </c>
      <c r="B19" s="123" t="s">
        <v>3510</v>
      </c>
      <c r="C19" s="123" t="s">
        <v>3510</v>
      </c>
    </row>
    <row r="20" spans="1:5" s="18" customFormat="1" ht="45" x14ac:dyDescent="0.25">
      <c r="A20" s="13" t="s">
        <v>3501</v>
      </c>
      <c r="B20" s="125" t="s">
        <v>3505</v>
      </c>
      <c r="C20" s="125" t="s">
        <v>3505</v>
      </c>
      <c r="D20" s="14"/>
      <c r="E20" s="14"/>
    </row>
    <row r="21" spans="1:5" s="18" customFormat="1" ht="30" x14ac:dyDescent="0.25">
      <c r="A21" s="13" t="s">
        <v>3502</v>
      </c>
      <c r="B21" s="125" t="s">
        <v>3508</v>
      </c>
      <c r="C21" s="125" t="s">
        <v>3508</v>
      </c>
      <c r="D21" s="14"/>
      <c r="E21" s="14"/>
    </row>
    <row r="22" spans="1:5" s="18" customFormat="1" x14ac:dyDescent="0.25">
      <c r="A22" s="13" t="s">
        <v>3503</v>
      </c>
      <c r="B22" s="125" t="s">
        <v>3509</v>
      </c>
      <c r="C22" s="125" t="s">
        <v>3509</v>
      </c>
      <c r="D22" s="14"/>
      <c r="E22" s="14"/>
    </row>
    <row r="23" spans="1:5" s="18" customFormat="1" x14ac:dyDescent="0.25">
      <c r="A23" s="13" t="s">
        <v>3511</v>
      </c>
      <c r="B23" s="18" t="s">
        <v>3512</v>
      </c>
      <c r="C23" s="18" t="s">
        <v>3512</v>
      </c>
    </row>
    <row r="24" spans="1:5" ht="120" x14ac:dyDescent="0.25">
      <c r="A24" s="126" t="s">
        <v>3422</v>
      </c>
      <c r="B24" s="127" t="s">
        <v>3429</v>
      </c>
    </row>
    <row r="25" spans="1:5" x14ac:dyDescent="0.25">
      <c r="A25" s="110"/>
      <c r="B25" s="110"/>
    </row>
  </sheetData>
  <mergeCells count="1">
    <mergeCell ref="A18:XFD18"/>
  </mergeCells>
  <conditionalFormatting sqref="A23 A20:XFD22">
    <cfRule type="expression" dxfId="62"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3446</v>
      </c>
      <c r="B10" s="18" t="s">
        <v>3452</v>
      </c>
      <c r="C10" s="18" t="s">
        <v>3452</v>
      </c>
    </row>
    <row r="11" spans="1:7" s="103" customFormat="1" x14ac:dyDescent="0.25">
      <c r="B11" s="102"/>
    </row>
    <row r="12" spans="1:7" s="18" customFormat="1" x14ac:dyDescent="0.25">
      <c r="A12" s="75" t="s">
        <v>3359</v>
      </c>
      <c r="B12" s="18" t="str">
        <f>'1.TabCustomerMainData'!$B$13</f>
        <v>0002APP20211205799</v>
      </c>
      <c r="C12" s="18" t="str">
        <f>'1.TabCustomerMainData'!$C$13</f>
        <v>0002APP20211205783</v>
      </c>
    </row>
    <row r="13" spans="1:7" s="18" customFormat="1" x14ac:dyDescent="0.25">
      <c r="A13" s="59" t="s">
        <v>3407</v>
      </c>
      <c r="B13" t="s">
        <v>3620</v>
      </c>
      <c r="C13" t="s">
        <v>5</v>
      </c>
      <c r="D13" s="17" t="s">
        <v>3207</v>
      </c>
      <c r="E13" s="17" t="s">
        <v>3207</v>
      </c>
    </row>
    <row r="14" spans="1:7" s="18" customFormat="1" x14ac:dyDescent="0.25">
      <c r="A14" s="57" t="s">
        <v>3408</v>
      </c>
      <c r="B14" s="18" t="s">
        <v>87</v>
      </c>
      <c r="C14" s="18" t="s">
        <v>87</v>
      </c>
      <c r="D14" s="18" t="s">
        <v>87</v>
      </c>
      <c r="E14" s="18" t="s">
        <v>87</v>
      </c>
    </row>
    <row r="15" spans="1:7" s="18" customFormat="1" x14ac:dyDescent="0.25">
      <c r="A15" s="59" t="s">
        <v>3409</v>
      </c>
      <c r="B15" t="s">
        <v>3586</v>
      </c>
      <c r="C15" t="s">
        <v>3623</v>
      </c>
      <c r="D15" s="17" t="s">
        <v>3208</v>
      </c>
      <c r="E15" s="17" t="s">
        <v>3208</v>
      </c>
    </row>
    <row r="16" spans="1:7" s="18" customFormat="1" x14ac:dyDescent="0.25">
      <c r="A16" s="57" t="s">
        <v>3408</v>
      </c>
      <c r="B16" s="18" t="s">
        <v>87</v>
      </c>
      <c r="C16" s="18" t="s">
        <v>87</v>
      </c>
      <c r="D16" s="18" t="s">
        <v>87</v>
      </c>
      <c r="E16" s="18" t="s">
        <v>87</v>
      </c>
    </row>
    <row r="17" spans="1:5" s="18" customFormat="1" x14ac:dyDescent="0.25">
      <c r="A17" s="59" t="s">
        <v>3410</v>
      </c>
      <c r="B17" t="s">
        <v>3621</v>
      </c>
      <c r="C17" t="s">
        <v>3610</v>
      </c>
      <c r="D17" s="17" t="s">
        <v>3209</v>
      </c>
      <c r="E17" s="17" t="s">
        <v>3209</v>
      </c>
    </row>
    <row r="18" spans="1:5" s="18" customFormat="1" x14ac:dyDescent="0.25">
      <c r="A18" s="57" t="s">
        <v>3408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abSelected="1"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2023-01-08T07:11:46Z</dcterms:modified>
</cp:coreProperties>
</file>