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vnd.openxmlformats-officedocument.vmlDrawing" Extension="vml"/>
  <Default ContentType="application/xml" Extension="xml"/>
  <Override ContentType="application/vnd.openxmlformats-officedocument.customXmlProperties+xml" PartName="/customXml/itemProps1.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calcChain+xml" PartName="/xl/calcChain.xml"/>
  <Override ContentType="application/vnd.openxmlformats-officedocument.spreadsheetml.comments+xml" PartName="/xl/comments1.xml"/>
  <Override ContentType="application/vnd.openxmlformats-officedocument.spreadsheetml.comments+xml" PartName="/xl/comments2.xml"/>
  <Override ContentType="application/vnd.openxmlformats-officedocument.spreadsheetml.comments+xml" PartName="/xl/comments3.xml"/>
  <Override ContentType="application/vnd.openxmlformats-officedocument.spreadsheetml.comments+xml" PartName="/xl/comments4.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7.xml"/>
  <Override ContentType="application/vnd.openxmlformats-officedocument.spreadsheetml.comments+xml" PartName="/xl/comments8.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11.xml"/>
  <Override ContentType="application/vnd.openxmlformats-officedocument.spreadsheetml.comments+xml" PartName="/xl/comments12.xml"/>
  <Override ContentType="application/vnd.openxmlformats-officedocument.spreadsheetml.comments+xml" PartName="/xl/comments13.xml"/>
  <Override ContentType="application/vnd.openxmlformats-officedocument.spreadsheetml.connections+xml" PartName="/xl/connections.xml"/>
  <Override ContentType="application/vnd.openxmlformats-officedocument.spreadsheetml.externalLink+xml" PartName="/xl/externalLinks/externalLink1.xml"/>
  <Override ContentType="application/vnd.openxmlformats-officedocument.spreadsheetml.externalLink+xml" PartName="/xl/externalLinks/externalLink2.xml"/>
  <Override ContentType="application/vnd.openxmlformats-officedocument.spreadsheetml.queryTable+xml" PartName="/xl/queryTables/queryTable1.xml"/>
  <Override ContentType="application/vnd.openxmlformats-officedocument.spreadsheetml.queryTable+xml" PartName="/xl/queryTables/queryTable2.xml"/>
  <Override ContentType="application/vnd.openxmlformats-officedocument.spreadsheetml.queryTable+xml" PartName="/xl/queryTables/queryTable3.xml"/>
  <Override ContentType="application/vnd.openxmlformats-officedocument.spreadsheetml.queryTable+xml" PartName="/xl/queryTables/queryTable4.xml"/>
  <Override ContentType="application/vnd.openxmlformats-officedocument.spreadsheetml.queryTable+xml" PartName="/xl/queryTables/queryTable5.xml"/>
  <Override ContentType="application/vnd.openxmlformats-officedocument.spreadsheetml.queryTable+xml" PartName="/xl/queryTables/queryTable6.xml"/>
  <Override ContentType="application/vnd.openxmlformats-officedocument.spreadsheetml.queryTable+xml" PartName="/xl/queryTables/queryTable7.xml"/>
  <Override ContentType="application/vnd.openxmlformats-officedocument.spreadsheetml.queryTable+xml" PartName="/xl/queryTables/queryTable8.xml"/>
  <Override ContentType="application/vnd.openxmlformats-officedocument.spreadsheetml.queryTable+xml" PartName="/xl/queryTables/queryTable9.xml"/>
  <Override ContentType="application/vnd.openxmlformats-officedocument.spreadsheetml.queryTable+xml" PartName="/xl/queryTables/queryTable10.xml"/>
  <Override ContentType="application/vnd.openxmlformats-officedocument.spreadsheetml.queryTable+xml" PartName="/xl/queryTables/queryTable11.xml"/>
  <Override ContentType="application/vnd.openxmlformats-officedocument.spreadsheetml.queryTable+xml" PartName="/xl/queryTables/queryTable12.xml"/>
  <Override ContentType="application/vnd.openxmlformats-officedocument.spreadsheetml.queryTable+xml" PartName="/xl/queryTables/queryTable13.xml"/>
  <Override ContentType="application/vnd.openxmlformats-officedocument.spreadsheetml.queryTable+xml" PartName="/xl/queryTables/queryTable14.xml"/>
  <Override ContentType="application/vnd.openxmlformats-officedocument.spreadsheetml.queryTable+xml" PartName="/xl/queryTables/queryTable15.xml"/>
  <Override ContentType="application/vnd.openxmlformats-officedocument.spreadsheetml.queryTable+xml" PartName="/xl/queryTables/queryTable16.xml"/>
  <Override ContentType="application/vnd.openxmlformats-officedocument.spreadsheetml.queryTable+xml" PartName="/xl/queryTables/queryTable17.xml"/>
  <Override ContentType="application/vnd.openxmlformats-officedocument.spreadsheetml.queryTable+xml" PartName="/xl/queryTables/queryTable18.xml"/>
  <Override ContentType="application/vnd.openxmlformats-officedocument.spreadsheetml.queryTable+xml" PartName="/xl/queryTables/queryTable19.xml"/>
  <Override ContentType="application/vnd.openxmlformats-officedocument.spreadsheetml.queryTable+xml" PartName="/xl/queryTables/queryTable20.xml"/>
  <Override ContentType="application/vnd.openxmlformats-officedocument.spreadsheetml.queryTable+xml" PartName="/xl/queryTables/queryTable21.xml"/>
  <Override ContentType="application/vnd.openxmlformats-officedocument.spreadsheetml.queryTable+xml" PartName="/xl/queryTables/queryTable22.xml"/>
  <Override ContentType="application/vnd.openxmlformats-officedocument.spreadsheetml.queryTable+xml" PartName="/xl/queryTables/queryTable23.xml"/>
  <Override ContentType="application/vnd.openxmlformats-officedocument.spreadsheetml.queryTable+xml" PartName="/xl/queryTables/queryTable24.xml"/>
  <Override ContentType="application/vnd.openxmlformats-officedocument.spreadsheetml.queryTable+xml" PartName="/xl/queryTables/queryTable25.xml"/>
  <Override ContentType="application/vnd.openxmlformats-officedocument.spreadsheetml.queryTable+xml" PartName="/xl/queryTables/queryTable26.xml"/>
  <Override ContentType="application/vnd.openxmlformats-officedocument.spreadsheetml.queryTable+xml" PartName="/xl/queryTables/queryTable27.xml"/>
  <Override ContentType="application/vnd.openxmlformats-officedocument.spreadsheetml.queryTable+xml" PartName="/xl/queryTables/queryTable28.xml"/>
  <Override ContentType="application/vnd.openxmlformats-officedocument.spreadsheetml.queryTable+xml" PartName="/xl/queryTables/queryTable29.xml"/>
  <Override ContentType="application/vnd.openxmlformats-officedocument.spreadsheetml.queryTable+xml" PartName="/xl/queryTables/queryTable30.xml"/>
  <Override ContentType="application/vnd.openxmlformats-officedocument.spreadsheetml.queryTable+xml" PartName="/xl/queryTables/queryTable31.xml"/>
  <Override ContentType="application/vnd.openxmlformats-officedocument.spreadsheetml.queryTable+xml" PartName="/xl/queryTables/queryTable32.xml"/>
  <Override ContentType="application/vnd.openxmlformats-officedocument.spreadsheetml.queryTable+xml" PartName="/xl/queryTables/queryTable33.xml"/>
  <Override ContentType="application/vnd.openxmlformats-officedocument.spreadsheetml.queryTable+xml" PartName="/xl/queryTables/queryTable34.xml"/>
  <Override ContentType="application/vnd.openxmlformats-officedocument.spreadsheetml.queryTable+xml" PartName="/xl/queryTables/queryTable35.xml"/>
  <Override ContentType="application/vnd.openxmlformats-officedocument.spreadsheetml.queryTable+xml" PartName="/xl/queryTables/queryTable36.xml"/>
  <Override ContentType="application/vnd.openxmlformats-officedocument.spreadsheetml.queryTable+xml" PartName="/xl/queryTables/queryTable37.xml"/>
  <Override ContentType="application/vnd.openxmlformats-officedocument.spreadsheetml.queryTable+xml" PartName="/xl/queryTables/queryTable38.xml"/>
  <Override ContentType="application/vnd.openxmlformats-officedocument.spreadsheetml.queryTable+xml" PartName="/xl/queryTables/queryTable39.xml"/>
  <Override ContentType="application/vnd.openxmlformats-officedocument.spreadsheetml.queryTable+xml" PartName="/xl/queryTables/queryTable40.xml"/>
  <Override ContentType="application/vnd.openxmlformats-officedocument.spreadsheetml.queryTable+xml" PartName="/xl/queryTables/queryTable41.xml"/>
  <Override ContentType="application/vnd.openxmlformats-officedocument.spreadsheetml.queryTable+xml" PartName="/xl/queryTables/queryTable42.xml"/>
  <Override ContentType="application/vnd.openxmlformats-officedocument.spreadsheetml.queryTable+xml" PartName="/xl/queryTables/queryTable43.xml"/>
  <Override ContentType="application/vnd.openxmlformats-officedocument.spreadsheetml.queryTable+xml" PartName="/xl/queryTables/queryTable44.xml"/>
  <Override ContentType="application/vnd.openxmlformats-officedocument.spreadsheetml.queryTable+xml" PartName="/xl/queryTables/queryTable45.xml"/>
  <Override ContentType="application/vnd.openxmlformats-officedocument.spreadsheetml.queryTable+xml" PartName="/xl/queryTables/queryTable46.xml"/>
  <Override ContentType="application/vnd.openxmlformats-officedocument.spreadsheetml.queryTable+xml" PartName="/xl/queryTables/queryTable47.xml"/>
  <Override ContentType="application/vnd.openxmlformats-officedocument.spreadsheetml.queryTable+xml" PartName="/xl/queryTables/queryTable48.xml"/>
  <Override ContentType="application/vnd.openxmlformats-officedocument.spreadsheetml.queryTable+xml" PartName="/xl/queryTables/queryTable49.xml"/>
  <Override ContentType="application/vnd.openxmlformats-officedocument.spreadsheetml.queryTable+xml" PartName="/xl/queryTables/queryTable50.xml"/>
  <Override ContentType="application/vnd.openxmlformats-officedocument.spreadsheetml.queryTable+xml" PartName="/xl/queryTables/queryTable51.xml"/>
  <Override ContentType="application/vnd.openxmlformats-officedocument.spreadsheetml.queryTable+xml" PartName="/xl/queryTables/queryTable52.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table+xml" PartName="/xl/tables/table1.xml"/>
  <Override ContentType="application/vnd.openxmlformats-officedocument.spreadsheetml.table+xml" PartName="/xl/tables/table2.xml"/>
  <Override ContentType="application/vnd.openxmlformats-officedocument.spreadsheetml.table+xml" PartName="/xl/tables/table3.xml"/>
  <Override ContentType="application/vnd.openxmlformats-officedocument.spreadsheetml.table+xml" PartName="/xl/tables/table4.xml"/>
  <Override ContentType="application/vnd.openxmlformats-officedocument.spreadsheetml.table+xml" PartName="/xl/tables/table5.xml"/>
  <Override ContentType="application/vnd.openxmlformats-officedocument.spreadsheetml.table+xml" PartName="/xl/tables/table6.xml"/>
  <Override ContentType="application/vnd.openxmlformats-officedocument.spreadsheetml.table+xml" PartName="/xl/tables/table7.xml"/>
  <Override ContentType="application/vnd.openxmlformats-officedocument.spreadsheetml.table+xml" PartName="/xl/tables/table8.xml"/>
  <Override ContentType="application/vnd.openxmlformats-officedocument.spreadsheetml.table+xml" PartName="/xl/tables/table9.xml"/>
  <Override ContentType="application/vnd.openxmlformats-officedocument.spreadsheetml.table+xml" PartName="/xl/tables/table10.xml"/>
  <Override ContentType="application/vnd.openxmlformats-officedocument.spreadsheetml.table+xml" PartName="/xl/tables/table11.xml"/>
  <Override ContentType="application/vnd.openxmlformats-officedocument.spreadsheetml.table+xml" PartName="/xl/tables/table12.xml"/>
  <Override ContentType="application/vnd.openxmlformats-officedocument.spreadsheetml.table+xml" PartName="/xl/tables/table13.xml"/>
  <Override ContentType="application/vnd.openxmlformats-officedocument.spreadsheetml.table+xml" PartName="/xl/tables/table14.xml"/>
  <Override ContentType="application/vnd.openxmlformats-officedocument.spreadsheetml.table+xml" PartName="/xl/tables/table15.xml"/>
  <Override ContentType="application/vnd.openxmlformats-officedocument.spreadsheetml.table+xml" PartName="/xl/tables/table16.xml"/>
  <Override ContentType="application/vnd.openxmlformats-officedocument.spreadsheetml.table+xml" PartName="/xl/tables/table17.xml"/>
  <Override ContentType="application/vnd.openxmlformats-officedocument.spreadsheetml.table+xml" PartName="/xl/tables/table18.xml"/>
  <Override ContentType="application/vnd.openxmlformats-officedocument.spreadsheetml.table+xml" PartName="/xl/tables/table19.xml"/>
  <Override ContentType="application/vnd.openxmlformats-officedocument.spreadsheetml.table+xml" PartName="/xl/tables/table20.xml"/>
  <Override ContentType="application/vnd.openxmlformats-officedocument.spreadsheetml.table+xml" PartName="/xl/tables/table21.xml"/>
  <Override ContentType="application/vnd.openxmlformats-officedocument.spreadsheetml.table+xml" PartName="/xl/tables/table22.xml"/>
  <Override ContentType="application/vnd.openxmlformats-officedocument.spreadsheetml.table+xml" PartName="/xl/tables/table23.xml"/>
  <Override ContentType="application/vnd.openxmlformats-officedocument.spreadsheetml.table+xml" PartName="/xl/tables/table24.xml"/>
  <Override ContentType="application/vnd.openxmlformats-officedocument.spreadsheetml.table+xml" PartName="/xl/tables/table25.xml"/>
  <Override ContentType="application/vnd.openxmlformats-officedocument.spreadsheetml.table+xml" PartName="/xl/tables/table26.xml"/>
  <Override ContentType="application/vnd.openxmlformats-officedocument.spreadsheetml.table+xml" PartName="/xl/tables/table27.xml"/>
  <Override ContentType="application/vnd.openxmlformats-officedocument.spreadsheetml.table+xml" PartName="/xl/tables/table28.xml"/>
  <Override ContentType="application/vnd.openxmlformats-officedocument.spreadsheetml.table+xml" PartName="/xl/tables/table29.xml"/>
  <Override ContentType="application/vnd.openxmlformats-officedocument.spreadsheetml.table+xml" PartName="/xl/tables/table30.xml"/>
  <Override ContentType="application/vnd.openxmlformats-officedocument.spreadsheetml.table+xml" PartName="/xl/tables/table31.xml"/>
  <Override ContentType="application/vnd.openxmlformats-officedocument.spreadsheetml.table+xml" PartName="/xl/tables/table32.xml"/>
  <Override ContentType="application/vnd.openxmlformats-officedocument.spreadsheetml.table+xml" PartName="/xl/tables/table33.xml"/>
  <Override ContentType="application/vnd.openxmlformats-officedocument.spreadsheetml.table+xml" PartName="/xl/tables/table34.xml"/>
  <Override ContentType="application/vnd.openxmlformats-officedocument.spreadsheetml.table+xml" PartName="/xl/tables/table35.xml"/>
  <Override ContentType="application/vnd.openxmlformats-officedocument.spreadsheetml.table+xml" PartName="/xl/tables/table36.xml"/>
  <Override ContentType="application/vnd.openxmlformats-officedocument.spreadsheetml.table+xml" PartName="/xl/tables/table37.xml"/>
  <Override ContentType="application/vnd.openxmlformats-officedocument.spreadsheetml.table+xml" PartName="/xl/tables/table38.xml"/>
  <Override ContentType="application/vnd.openxmlformats-officedocument.spreadsheetml.table+xml" PartName="/xl/tables/table39.xml"/>
  <Override ContentType="application/vnd.openxmlformats-officedocument.spreadsheetml.table+xml" PartName="/xl/tables/table40.xml"/>
  <Override ContentType="application/vnd.openxmlformats-officedocument.spreadsheetml.table+xml" PartName="/xl/tables/table41.xml"/>
  <Override ContentType="application/vnd.openxmlformats-officedocument.spreadsheetml.table+xml" PartName="/xl/tables/table42.xml"/>
  <Override ContentType="application/vnd.openxmlformats-officedocument.spreadsheetml.table+xml" PartName="/xl/tables/table43.xml"/>
  <Override ContentType="application/vnd.openxmlformats-officedocument.spreadsheetml.table+xml" PartName="/xl/tables/table44.xml"/>
  <Override ContentType="application/vnd.openxmlformats-officedocument.spreadsheetml.table+xml" PartName="/xl/tables/table45.xml"/>
  <Override ContentType="application/vnd.openxmlformats-officedocument.spreadsheetml.table+xml" PartName="/xl/tables/table46.xml"/>
  <Override ContentType="application/vnd.openxmlformats-officedocument.spreadsheetml.table+xml" PartName="/xl/tables/table47.xml"/>
  <Override ContentType="application/vnd.openxmlformats-officedocument.spreadsheetml.table+xml" PartName="/xl/tables/table48.xml"/>
  <Override ContentType="application/vnd.openxmlformats-officedocument.spreadsheetml.table+xml" PartName="/xl/tables/table49.xml"/>
  <Override ContentType="application/vnd.openxmlformats-officedocument.spreadsheetml.table+xml" PartName="/xl/tables/table50.xml"/>
  <Override ContentType="application/vnd.openxmlformats-officedocument.spreadsheetml.table+xml" PartName="/xl/tables/table51.xml"/>
  <Override ContentType="application/vnd.openxmlformats-officedocument.spreadsheetml.table+xml" PartName="/xl/tables/table52.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mc="http://schemas.openxmlformats.org/markup-compatibility/2006" xmlns:r="http://schemas.openxmlformats.org/officeDocument/2006/relationships" xmlns:x15="http://schemas.microsoft.com/office/spreadsheetml/2010/11/main" mc:Ignorable="x15">
  <fileVersion appName="xl" lastEdited="6" lowestEdited="6" rupBuild="14420"/>
  <workbookPr codeName="ThisWorkbook" defaultThemeVersion="164011" updateLinks="never"/>
  <mc:AlternateContent>
    <mc:Choice Requires="x15">
      <x15ac:absPath xmlns:x15ac="http://schemas.microsoft.com/office/spreadsheetml/2010/11/ac" url="C:\Users\fendy.tio\git\NAP-CF4W-UF-NEW\Excel\"/>
    </mc:Choice>
  </mc:AlternateContent>
  <bookViews>
    <workbookView activeTab="1" firstSheet="1" tabRatio="769" windowHeight="7650" windowWidth="20490" xWindow="0" yWindow="0"/>
  </bookViews>
  <sheets>
    <sheet name="0.Setting" r:id="rId1" sheetId="5"/>
    <sheet name="1.TabCustomerMainData" r:id="rId2" sheetId="1"/>
    <sheet name="2.TabManagementShareholderData" r:id="rId3" sheetId="2"/>
    <sheet name="2a.TabManagementShareholderMain" r:id="rId4" sheetId="23"/>
    <sheet name="3a.TabGuarantorDataPersonal" r:id="rId5" sheetId="4"/>
    <sheet name="3b.TabGuarantorDataCompany" r:id="rId6" sheetId="6"/>
    <sheet name="4.DuplicateChecking" r:id="rId7" sheetId="16"/>
    <sheet name="5.TabReferantorData" r:id="rId8" sheetId="7"/>
    <sheet name="6.TabApplicationData" r:id="rId9" sheetId="12"/>
    <sheet name="7.TabAssetData" r:id="rId10" sheetId="8"/>
    <sheet name="7a.Accessories" r:id="rId11" sheetId="9"/>
    <sheet name="8.TabInsuranceData" r:id="rId12" sheetId="22"/>
    <sheet name="9.TabFinancialData" r:id="rId13" sheetId="21"/>
    <sheet name="10.TabTermConditionData" r:id="rId14" sheetId="15"/>
    <sheet name="11.TabUploadDocument" r:id="rId15" sheetId="11"/>
    <sheet name="12.TabCommissionData" r:id="rId16" sheetId="18"/>
    <sheet name="13.TabReservedFundData" r:id="rId17" sheetId="19"/>
    <sheet name="14.CustomerDataCompletion" r:id="rId18" sheetId="17"/>
    <sheet name="Master" r:id="rId19" sheetId="20"/>
  </sheets>
  <externalReferences>
    <externalReference r:id="rId20"/>
    <externalReference r:id="rId21"/>
  </externalReferences>
  <definedNames>
    <definedName hidden="1" localSheetId="18" name="ExternalData_1">Master!$A$1:$B$44</definedName>
    <definedName hidden="1" localSheetId="18" name="ExternalData_10">Master!$AB$1:$AB$14</definedName>
    <definedName hidden="1" localSheetId="18" name="ExternalData_11">Master!$AD$1:$AD$3</definedName>
    <definedName hidden="1" localSheetId="18" name="ExternalData_12">Master!$AF$1:$AF$5</definedName>
    <definedName hidden="1" localSheetId="18" name="ExternalData_13">Master!$AH$1:$AH$7</definedName>
    <definedName hidden="1" localSheetId="18" name="ExternalData_14">Master!$AJ$1:$AJ$3</definedName>
    <definedName hidden="1" localSheetId="18" name="ExternalData_15">Master!$AL$1:$AL$4</definedName>
    <definedName hidden="1" localSheetId="18" name="ExternalData_16">Master!$AN$1:$AN$33</definedName>
    <definedName hidden="1" localSheetId="18" name="ExternalData_17">Master!$AP$1:$AP$4</definedName>
    <definedName hidden="1" localSheetId="18" name="ExternalData_18">Master!$AR$1:$AS$476</definedName>
    <definedName hidden="1" localSheetId="18" name="ExternalData_19">Master!$AU$1:$AV$3</definedName>
    <definedName hidden="1" localSheetId="18" name="ExternalData_2">Master!$E$1:$F$242</definedName>
    <definedName hidden="1" localSheetId="18" name="ExternalData_20">Master!$AX$1:$AX$16</definedName>
    <definedName hidden="1" localSheetId="18" name="ExternalData_21">Master!$AZ$1:$AZ$3</definedName>
    <definedName hidden="1" localSheetId="18" name="ExternalData_22">Master!$BB$1:$BB$9</definedName>
    <definedName hidden="1" localSheetId="18" name="ExternalData_23">Master!$BD$1:$BD$10</definedName>
    <definedName hidden="1" localSheetId="18" name="ExternalData_24">Master!$BF$1:$BF$3</definedName>
    <definedName hidden="1" localSheetId="18" name="ExternalData_25">Master!$BH$1:$BH$8</definedName>
    <definedName hidden="1" localSheetId="18" name="ExternalData_26">Master!$BJ$1:$BJ$9</definedName>
    <definedName hidden="1" localSheetId="18" name="ExternalData_27">Master!$BL$1:$BL$8</definedName>
    <definedName hidden="1" localSheetId="18" name="ExternalData_28">Master!$BN$1:$BN$4</definedName>
    <definedName hidden="1" localSheetId="18" name="ExternalData_29">Master!$BP$1:$BP$10</definedName>
    <definedName hidden="1" localSheetId="18" name="ExternalData_3">Master!$I$1:$J$29</definedName>
    <definedName hidden="1" localSheetId="18" name="ExternalData_30">Master!$BR$3:$BR$11</definedName>
    <definedName hidden="1" localSheetId="18" name="ExternalData_31">Master!$BT$1:$BT$3</definedName>
    <definedName hidden="1" localSheetId="18" name="ExternalData_32">Master!$BV$1:$BV$4</definedName>
    <definedName hidden="1" localSheetId="18" name="ExternalData_33">Master!$BX$2:$BX$10</definedName>
    <definedName hidden="1" localSheetId="18" name="ExternalData_34">Master!$BZ$1:$BZ$5</definedName>
    <definedName hidden="1" localSheetId="18" name="ExternalData_35">Master!$CB$1:$CB$5</definedName>
    <definedName hidden="1" localSheetId="18" name="ExternalData_36">Master!$CD$1:$CD$5</definedName>
    <definedName hidden="1" localSheetId="18" name="ExternalData_37">Master!$CF$1:$CF$3</definedName>
    <definedName hidden="1" localSheetId="18" name="ExternalData_38">Master!$CH$1:$CH$31</definedName>
    <definedName hidden="1" localSheetId="18" name="ExternalData_39">Master!$CJ$1:$CJ$4</definedName>
    <definedName hidden="1" localSheetId="18" name="ExternalData_4">Master!$M$1:$N$278</definedName>
    <definedName hidden="1" localSheetId="18" name="ExternalData_40">Master!$CO$1:$CO$14</definedName>
    <definedName hidden="1" localSheetId="18" name="ExternalData_41">Master!$CQ$1:$CQ$6</definedName>
    <definedName hidden="1" localSheetId="18" name="ExternalData_42">Master!$CS$1:$CS$3</definedName>
    <definedName hidden="1" localSheetId="18" name="ExternalData_43">Master!$CU$1:$CU$5</definedName>
    <definedName hidden="1" localSheetId="18" name="ExternalData_44">Master!$CW$1:$CW$5</definedName>
    <definedName hidden="1" localSheetId="18" name="ExternalData_45">Master!$CY$1:$CY$8</definedName>
    <definedName hidden="1" localSheetId="18" name="ExternalData_46">Master!$DA$1:$DA$3</definedName>
    <definedName hidden="1" localSheetId="18" name="ExternalData_47">Master!$DC$1:$DC$3</definedName>
    <definedName hidden="1" localSheetId="18" name="ExternalData_48">Master!$DG$1:$DH$35</definedName>
    <definedName hidden="1" localSheetId="18" name="ExternalData_49">Master!$DJ$1:$DK$6</definedName>
    <definedName hidden="1" localSheetId="18" name="ExternalData_5">Master!$Q$1:$R$9</definedName>
    <definedName hidden="1" localSheetId="18" name="ExternalData_50">Master!$DM$1:$DN$16</definedName>
    <definedName localSheetId="18" name="ExternalData_51">Master!#REF!</definedName>
    <definedName hidden="1" localSheetId="18" name="ExternalData_52">Master!$DP$1:$DQ$23</definedName>
    <definedName hidden="1" localSheetId="18" name="ExternalData_53">Master!$DS$1:$DS$5</definedName>
    <definedName hidden="1" localSheetId="18" name="ExternalData_6">Master!$T$1:$T$7</definedName>
    <definedName hidden="1" localSheetId="18" name="ExternalData_7">Master!$V$1:$V$4</definedName>
    <definedName hidden="1" localSheetId="18" name="ExternalData_8">Master!$X$1:$X$3</definedName>
    <definedName hidden="1" localSheetId="18" name="ExternalData_9">Master!$Z$1:$Z$6</definedName>
    <definedName name="ListApplicationSource">Master!$AX$2:INDEX(Master!$AX:$AX,SUMPRODUCT(--(Master!$AX:$AX&lt;&gt;"")))</definedName>
    <definedName name="ListAssetRegion">Master!$CB$2:INDEX(Master!$CB:$CB,SUMPRODUCT(--(Master!$CB:$CB&lt;&gt;"")))</definedName>
    <definedName name="ListAuthorityAML">Master!$Q$2:INDEX(Master!$Q:$Q,SUMPRODUCT(--(Master!$Q:$Q&lt;&gt;"")))</definedName>
    <definedName name="ListCharacteristicOfCredit">Master!$BT$2:INDEX(Master!$BT:$BT,SUMPRODUCT(--(Master!$BT:$BT&lt;&gt;"")))</definedName>
    <definedName name="ListCompanyType">Master!$AL$2:INDEX(Master!$AL:$AL,SUMPRODUCT(--(Master!$AL:$AL&lt;&gt;"")))</definedName>
    <definedName name="ListCopyAddressCAPS">Master!$BX$2:INDEX(Master!$BX:$BX,SUMPRODUCT(--(Master!$BX:$BX&lt;&gt;"")))</definedName>
    <definedName name="ListCountry">Master!$E$2:INDEX(Master!$E:$E,SUMPRODUCT(--(Master!$E:$E&lt;&gt;"")))</definedName>
    <definedName name="ListCoverPeriod">Master!$CD$2:INDEX(Master!$CD:$CD,SUMPRODUCT(--(Master!$CD:$CD&lt;&gt;"")))</definedName>
    <definedName name="ListCustomerModelCompany">Master!$AJ$2:INDEX(Master!$AJ:$AJ,SUMPRODUCT(--(Master!$AJ:$AJ&lt;&gt;"")))</definedName>
    <definedName name="ListCustomerModelPersonal">Master!$AF$2:INDEX(Master!$AF:$AF,SUMPRODUCT(--(Master!$AF:$AF&lt;&gt;"")))</definedName>
    <definedName name="ListCustomerNotification">Master!$BN$2:INDEX(Master!$BN:$BN,SUMPRODUCT(--(Master!$BN:$BN&lt;&gt;"")))</definedName>
    <definedName name="ListCustomerRelationship">Master!$CO$2:INDEX(Master!$CO:$CO,SUMPRODUCT(--(Master!$CO:$CO&lt;&gt;"")))</definedName>
    <definedName name="ListDepartmentAML">Master!$M$2:INDEX(Master!$M:$M,SUMPRODUCT(--(Master!$M:$M&lt;&gt;"")))</definedName>
    <definedName name="ListDPSourcePaymentType">Master!$BD$2:INDEX(Master!$BD:$BD,SUMPRODUCT(--(Master!$BD:$BD&lt;&gt;"")))</definedName>
    <definedName name="ListEconomicSector">Master!$AR$2:INDEX(Master!$AR:$AR,SUMPRODUCT(--(Master!$AR:$AR&lt;&gt;"")))</definedName>
    <definedName name="ListFirstInstallmentType">Master!$AZ$2:INDEX(Master!$AZ:$AZ,SUMPRODUCT(--(Master!$AZ:$AZ&lt;&gt;"")))</definedName>
    <definedName name="ListFloatingPeriod">Master!$BJ$2:INDEX(Master!$BJ:$BJ,SUMPRODUCT(--(Master!$BJ:$BJ&lt;&gt;"")))</definedName>
    <definedName name="ListGender">Master!$AD$2:INDEX(Master!$AD:$AD,SUMPRODUCT(--(Master!$AD:$AD&lt;&gt;"")))</definedName>
    <definedName name="ListGracePeriodType">Master!$DC$2:INDEX(Master!$DC:$DC,SUMPRODUCT(--(Master!$DC:$DC&lt;&gt;"")))</definedName>
    <definedName name="ListGuarantorRelationshipCompany">Master!$AH$2:INDEX(Master!$AH:$AH,SUMPRODUCT(--(Master!$AH:$AH&lt;&gt;"")))</definedName>
    <definedName name="ListGuarantorRelationshipPersonal">Master!$AB$2:INDEX(Master!$AB:$AB,SUMPRODUCT(--(Master!$AB:$AB&lt;&gt;"")))</definedName>
    <definedName name="ListIdType">Master!$T$2:INDEX(Master!$T:$T,SUMPRODUCT(--(Master!$T:$T&lt;&gt;"")))</definedName>
    <definedName name="ListInscoBranchName">Master!$CH$2:INDEX(Master!$CH:$CH,SUMPRODUCT(--(Master!$CH:$CH&lt;&gt;"")))</definedName>
    <definedName name="ListInsMainCoverage">Master!$CJ$2:INDEX(Master!$CJ:$CJ,SUMPRODUCT(--(Master!$CJ:$CJ&lt;&gt;"")))</definedName>
    <definedName name="ListInstallmentScheme">Master!$BH$2:INDEX(Master!$BH:$BH,SUMPRODUCT(--(Master!$BH:$BH&lt;&gt;"")))</definedName>
    <definedName name="ListInstallmentSourcePaymenetType">Master!$BP$2:INDEX(Master!$BP:$BP,SUMPRODUCT(--(Master!$BP:$BP&lt;&gt;"")))</definedName>
    <definedName name="ListInsuredBy">Master!$BZ$2:INDEX(Master!$BZ:$BZ,SUMPRODUCT(--(Master!$BZ:$BZ&lt;&gt;"")))</definedName>
    <definedName name="ListInterestType">Master!$BF$2:INDEX(Master!$BF:$BF,SUMPRODUCT(--(Master!$BF:$BF&lt;&gt;"")))</definedName>
    <definedName name="ListJobPosition">Master!$I$2:INDEX(Master!$I:$I,SUMPRODUCT(--(Master!$I:$I&lt;&gt;"")))</definedName>
    <definedName name="ListJobProfessionEMP">Master!$A$2:INDEX(Master!$A:$A,SUMPRODUCT(--(Master!$A:$A&lt;&gt;"")))</definedName>
    <definedName name="ListJobProfessionNONPROF">Master!$DJ$2:INDEX(Master!$DJ:$DJ,SUMPRODUCT(--(Master!$DJ:$DJ&lt;&gt;"")))</definedName>
    <definedName name="ListJobProfessionPROF">Master!$DG$2:INDEX(Master!$DG:$DG,SUMPRODUCT(--(Master!$DG:$DG&lt;&gt;"")))</definedName>
    <definedName name="ListJobProfessionSME">Master!$DM$2:INDEX(Master!$DM:$DM,SUMPRODUCT(--(Master!$DM:$DM&lt;&gt;"")))</definedName>
    <definedName name="ListLifeInscoBranchName">Master!$AN$2:INDEX(Master!$AN:$AN,SUMPRODUCT(--(Master!$AN:$AN&lt;&gt;"")))</definedName>
    <definedName name="ListMaritalStatus">Master!$V$2:INDEX(Master!$V:$V,SUMPRODUCT(--(Master!$V:$V&lt;&gt;"")))</definedName>
    <definedName name="ListNationality">Master!$X$2:INDEX(Master!$X:$X,SUMPRODUCT(--(Master!$X:$X&lt;&gt;"")))</definedName>
    <definedName name="ListOwnership">Master!$Z$2:INDEX(Master!$Z:$Z,SUMPRODUCT(--(Master!$Z:$Z&lt;&gt;"")))</definedName>
    <definedName name="ListOwnershipCAPS">Master!$CQ$2:INDEX(Master!$CQ:$CQ,SUMPRODUCT(--(Master!$CQ:$CQ&lt;&gt;"")))</definedName>
    <definedName name="ListOwnerType">Master!$CS$2:INDEX(Master!$CS:$CS,SUMPRODUCT(--(Master!$CS:$CS&lt;&gt;"")))</definedName>
    <definedName name="ListPaymentFrequency">Master!$BB$2:INDEX(Master!$BB:$BB,SUMPRODUCT(--(Master!$BB:$BB&lt;&gt;"")))</definedName>
    <definedName name="ListPaymentType">Master!$CF$2:INDEX(Master!$CF:$CF,SUMPRODUCT(--(Master!$CF:$CF&lt;&gt;"")))</definedName>
    <definedName name="ListPremiumPaymentMethod">Master!$AP$2:INDEX(Master!$AP:$AP,SUMPRODUCT(--(Master!$AP:$AP&lt;&gt;"")))</definedName>
    <definedName name="ListProfessionEMP">#REF!</definedName>
    <definedName name="ListProfessionNONPROF">#REF!</definedName>
    <definedName name="ListProfessionPROF">#REF!</definedName>
    <definedName name="ListProfessionSME">#REF!</definedName>
    <definedName name="ListProvisionCalculationBase">Master!$DA$2:INDEX(Master!$DA:$DA,SUMPRODUCT(--(Master!$DA:$DA&lt;&gt;"")))</definedName>
    <definedName name="ListRefMasterAppData">Master!$AU$2:INDEX(Master!$AU:$AU,SUMPRODUCT(--(Master!$AU:$AU&lt;&gt;"")))</definedName>
    <definedName name="ListSubsidyAllocation">Master!$CW$2:INDEX(Master!$CW:$CW,SUMPRODUCT(--(Master!$CW:$CW&lt;&gt;"")))</definedName>
    <definedName name="ListSubsidyFromType">Master!$CU$2:INDEX(Master!$CU:$CU,SUMPRODUCT(--(Master!$CU:$CU&lt;&gt;"")))</definedName>
    <definedName name="ListSubsidySource">Master!$CY$2:INDEX(Master!$CY:$CY,SUMPRODUCT(--(Master!$CY:$CY&lt;&gt;"")))</definedName>
    <definedName name="ListValueType">Master!$DE$2:INDEX(Master!$DE:$DE,SUMPRODUCT(--(Master!$DE:$DE&lt;&gt;"")))</definedName>
    <definedName name="ListWayOfRestructure">Master!$BV$2:INDEX(Master!$BV:$BV,SUMPRODUCT(--(Master!$BV:$BV&lt;&gt;"")))</definedName>
    <definedName name="ListWOP">Master!$BL$2:INDEX(Master!$BL:$BL,SUMPRODUCT(--(Master!$BL:$BL&lt;&gt;"")))</definedName>
    <definedName name="Position_SLIK">_r3db_server_ad_ins_com\r3__FOUNDATION[Position SLIK]</definedName>
    <definedName name="Public_Type">_r3db_server_ad_ins_com\r3__FOUNDATION__2[[#All],[Public Type]]</definedName>
  </definedNames>
  <calcPr calcId="162913"/>
  <extLst>
    <ext uri="{140A7094-0E35-4892-8432-C4D2E57EDEB5}">
      <x15:workbookPr chartTrackingRefBase="1"/>
    </ext>
  </extLst>
</workbook>
</file>

<file path=xl/calcChain.xml><?xml version="1.0" encoding="utf-8"?>
<calcChain xmlns="http://schemas.openxmlformats.org/spreadsheetml/2006/main">
  <c i="12" l="1" r="D10"/>
  <c i="12" r="D8"/>
  <c i="12" r="C10"/>
  <c i="12" r="C8"/>
  <c i="12" r="D4"/>
  <c i="12" r="C4"/>
  <c i="7" r="D12"/>
  <c i="7" r="C12"/>
  <c i="7" r="B12"/>
  <c i="16" r="D12"/>
  <c i="6" r="B12"/>
  <c i="4" r="B12"/>
  <c i="23" r="B12"/>
  <c i="2" r="D12"/>
  <c i="2" r="C12"/>
  <c i="2" r="B12"/>
  <c i="1" r="D4"/>
  <c i="1" r="C4"/>
  <c i="17" l="1" r="B12"/>
  <c i="8" l="1" r="B70"/>
  <c i="8" r="B69"/>
  <c i="8" l="1" r="G4"/>
  <c i="8" r="F4"/>
  <c i="8" r="E4"/>
  <c i="8" r="D4"/>
  <c i="8" r="C4"/>
  <c i="8" r="B4"/>
  <c i="9" l="1" r="C24"/>
  <c i="9" r="C23"/>
  <c i="9" r="B24"/>
  <c i="9" r="B23"/>
  <c i="7" l="1" r="D4"/>
  <c i="7" r="D10"/>
  <c i="2" l="1" r="D65"/>
  <c i="2" r="D54"/>
  <c i="2" r="D46"/>
  <c i="2" r="D44"/>
  <c i="2" r="D37"/>
  <c i="2" r="D28"/>
  <c i="2" r="D26"/>
  <c i="2" r="D10"/>
  <c i="2" r="D4"/>
  <c i="2" r="B37"/>
  <c i="2" r="B28"/>
  <c i="2" r="B26"/>
  <c i="11" l="1" r="E4"/>
  <c i="11" r="D4"/>
  <c i="11" r="C4"/>
  <c i="11" r="E12"/>
  <c i="21" l="1" r="B60"/>
  <c i="21" r="B56"/>
  <c i="9" l="1" r="C12"/>
  <c i="9" r="B12"/>
  <c i="7" l="1" r="C10"/>
  <c i="21" l="1" r="B59"/>
  <c i="21" r="B58"/>
  <c i="21" l="1" r="B10"/>
  <c i="21" r="B8"/>
  <c i="21" l="1" r="B61"/>
  <c i="21" r="B62" s="1"/>
  <c i="21" r="B57"/>
  <c i="21" r="B55" s="1"/>
  <c i="21" l="1" r="B63"/>
  <c i="21" r="B64"/>
  <c i="1" r="B4"/>
  <c i="22" l="1" r="B88"/>
  <c i="22" l="1" r="B87"/>
  <c i="19" l="1" r="B8"/>
  <c i="18" r="B8"/>
  <c i="15" r="B8"/>
  <c i="22" r="B8"/>
  <c i="22" r="B89" s="1"/>
  <c i="8" r="B8"/>
  <c i="12" r="B8"/>
  <c i="19" l="1" r="B17"/>
  <c i="16" l="1" r="B12"/>
  <c i="4" l="1" r="F35"/>
  <c i="4" r="E35"/>
  <c i="4" r="D35"/>
  <c i="4" r="C35"/>
  <c i="4" r="F33"/>
  <c i="4" r="E33"/>
  <c i="4" r="D33"/>
  <c i="4" r="C33"/>
  <c i="6" l="1" r="C10"/>
  <c i="4" r="C10"/>
  <c i="2" r="F46"/>
  <c i="2" r="E46"/>
  <c i="2" r="C46"/>
  <c i="2" r="F44"/>
  <c i="2" r="E44"/>
  <c i="2" r="C44"/>
  <c i="2" r="F28"/>
  <c i="2" r="F26"/>
  <c i="2" r="F4"/>
  <c i="2" r="F10"/>
  <c i="9" l="1" r="C4"/>
  <c i="7" l="1" r="C4"/>
  <c i="2" l="1" r="E10"/>
  <c i="19" l="1" r="B10"/>
  <c i="18" r="B10"/>
  <c i="11" r="B10"/>
  <c i="15" r="B10"/>
  <c i="22" r="B10"/>
  <c i="8" r="B10"/>
  <c i="12" r="B10"/>
  <c i="7" r="B10"/>
  <c i="6" r="B10"/>
  <c i="4" r="B10"/>
  <c i="2" r="C10"/>
  <c i="2" r="B10"/>
  <c i="1" l="1" r="E4"/>
  <c i="1" r="F4"/>
  <c i="19" l="1" r="B4"/>
  <c i="18" l="1" r="B4"/>
  <c i="11" l="1" r="B4"/>
  <c i="15" r="B4"/>
  <c i="21" r="B4"/>
  <c i="22" r="B4"/>
  <c i="9" r="B4"/>
  <c i="12" r="B4"/>
  <c i="7" r="B4"/>
  <c i="16" l="1" r="B4"/>
  <c i="6" l="1" r="C4"/>
  <c i="6" r="D4"/>
  <c i="6" r="E4"/>
  <c i="6" r="F4"/>
  <c i="6" r="B4"/>
  <c i="4" r="C4"/>
  <c i="4" r="D4"/>
  <c i="4" r="E4"/>
  <c i="4" r="F4"/>
  <c i="8" l="1" r="C45"/>
  <c i="8" r="D45"/>
  <c i="8" r="E45"/>
  <c i="8" r="F45"/>
  <c i="8" r="G45"/>
  <c i="8" r="B45"/>
  <c i="4" r="B35"/>
  <c i="4" r="B33"/>
  <c i="4" r="B4" s="1"/>
  <c i="11" l="1" r="C12"/>
  <c i="12" r="C53"/>
  <c i="12" r="D53"/>
  <c i="12" r="E53"/>
  <c i="12" r="F53"/>
  <c i="12" r="C59"/>
  <c i="12" r="D59"/>
  <c i="12" r="E59"/>
  <c i="12" r="F59"/>
  <c i="2" r="C26"/>
  <c i="2" r="E26"/>
  <c i="2" r="C28"/>
  <c i="2" r="E28"/>
  <c i="2" r="C37"/>
  <c i="2" r="E37"/>
  <c i="2" r="C54"/>
  <c i="2" r="E54"/>
  <c i="2" r="E4" s="1"/>
  <c i="2" r="C65"/>
  <c i="2" r="E65"/>
  <c i="2" l="1" r="C4"/>
  <c i="22" l="1" r="B94"/>
  <c i="5" l="1" r="B2"/>
  <c i="2" r="F37"/>
  <c i="2" l="1" r="B65"/>
  <c i="2" r="B54"/>
  <c i="2" r="B4" s="1"/>
  <c i="2" r="B46"/>
  <c i="2" r="B44"/>
  <c i="17" l="1" r="B4"/>
  <c i="11" l="1" r="B12"/>
  <c i="5" l="1" r="E2"/>
  <c i="5" l="1" r="F2"/>
  <c i="12" l="1" r="B59"/>
  <c i="12" r="B53"/>
  <c i="5" l="1" r="D2"/>
  <c i="5" l="1" r="C2"/>
  <c i="5" r="A2"/>
  <c i="5" l="1" r="G2"/>
</calcChain>
</file>

<file path=xl/comments1.xml><?xml version="1.0" encoding="utf-8"?>
<comments xmlns="http://schemas.openxmlformats.org/spreadsheetml/2006/main">
  <authors>
    <author>Jeremy Andreas</author>
    <author>Fendy Tio</author>
  </authors>
  <commentList>
    <comment authorId="0" ref="A7" shapeId="0">
      <text>
        <r>
          <rPr>
            <b/>
            <sz val="9"/>
            <color indexed="81"/>
            <rFont val="Tahoma"/>
            <charset val="1"/>
          </rPr>
          <t>Jeremy Andreas:</t>
        </r>
        <r>
          <rPr>
            <sz val="9"/>
            <color indexed="81"/>
            <rFont val="Tahoma"/>
            <charset val="1"/>
          </rPr>
          <t xml:space="preserve">
CUST = Tab Customer Data
SHR = Tab Shareholder Data
GUAR = Tab Guarantor Data
REF = Tab Referantor Data
APP = Tab Application Data
ASSET = Tab Asset Data
INS = Tab Insurance Data
FIN = Tab Financial Data
TC = Tab Term Condition Data
UPL_DOC = Tab Upload Document </t>
        </r>
      </text>
    </comment>
    <comment authorId="1" ref="B10" shapeId="0">
      <text>
        <r>
          <rPr>
            <b/>
            <sz val="9"/>
            <color indexed="81"/>
            <rFont val="Tahoma"/>
            <family val="2"/>
          </rPr>
          <t>Fendy Tio:</t>
        </r>
        <r>
          <rPr>
            <sz val="9"/>
            <color indexed="81"/>
            <rFont val="Tahoma"/>
            <family val="2"/>
          </rPr>
          <t xml:space="preserve">
Yes = Copy dan tidak edit
No = Tidak copy App
Edit = Copy dan edit data app</t>
        </r>
      </text>
    </comment>
    <comment authorId="1" ref="C10" shapeId="0">
      <text>
        <r>
          <rPr>
            <b/>
            <sz val="9"/>
            <color indexed="81"/>
            <rFont val="Tahoma"/>
            <family val="2"/>
          </rPr>
          <t>Fendy Tio:</t>
        </r>
        <r>
          <rPr>
            <sz val="9"/>
            <color indexed="81"/>
            <rFont val="Tahoma"/>
            <family val="2"/>
          </rPr>
          <t xml:space="preserve">
Yes = Copy dan tidak edit
No = Tidak copy App
Edit = Copy dan edit data app</t>
        </r>
      </text>
    </comment>
    <comment authorId="1" ref="D10" shapeId="0">
      <text>
        <r>
          <rPr>
            <b/>
            <sz val="9"/>
            <color indexed="81"/>
            <rFont val="Tahoma"/>
            <family val="2"/>
          </rPr>
          <t>Fendy Tio:</t>
        </r>
        <r>
          <rPr>
            <sz val="9"/>
            <color indexed="81"/>
            <rFont val="Tahoma"/>
            <family val="2"/>
          </rPr>
          <t xml:space="preserve">
Yes = Copy dan tidak edit
No = Tidak copy App
Edit = Copy dan edit data app</t>
        </r>
      </text>
    </comment>
  </commentList>
</comments>
</file>

<file path=xl/comments2.xml><?xml version="1.0" encoding="utf-8"?>
<comments xmlns="http://schemas.openxmlformats.org/spreadsheetml/2006/main">
  <authors>
    <author>Jeremy Andreas</author>
    <author>Fendy Tio</author>
  </authors>
  <commentList>
    <comment authorId="0" ref="A30" shapeId="0">
      <text>
        <r>
          <rPr>
            <b/>
            <sz val="9"/>
            <color indexed="81"/>
            <rFont val="Tahoma"/>
            <family val="2"/>
          </rPr>
          <t>Jeremy Andreas:</t>
        </r>
        <r>
          <rPr>
            <sz val="9"/>
            <color indexed="81"/>
            <rFont val="Tahoma"/>
            <family val="2"/>
          </rPr>
          <t xml:space="preserve">
Format MM/DD/YYYY</t>
        </r>
      </text>
    </comment>
    <comment authorId="1" ref="A78" shapeId="0">
      <text>
        <r>
          <rPr>
            <b/>
            <sz val="9"/>
            <color indexed="81"/>
            <rFont val="Tahoma"/>
            <family val="2"/>
          </rPr>
          <t>Fendy Tio:</t>
        </r>
        <r>
          <rPr>
            <sz val="9"/>
            <color indexed="81"/>
            <rFont val="Tahoma"/>
            <family val="2"/>
          </rPr>
          <t xml:space="preserve">
khusus shareholder public tidak perlu diisi</t>
        </r>
      </text>
    </comment>
  </commentList>
</comments>
</file>

<file path=xl/comments3.xml><?xml version="1.0" encoding="utf-8"?>
<comments xmlns="http://schemas.openxmlformats.org/spreadsheetml/2006/main">
  <authors>
    <author>Fendy Tio</author>
  </authors>
  <commentList>
    <comment authorId="0" ref="B22" shapeId="0">
      <text>
        <r>
          <rPr>
            <b/>
            <sz val="9"/>
            <color indexed="81"/>
            <rFont val="Tahoma"/>
            <family val="2"/>
          </rPr>
          <t>Fendy Tio:</t>
        </r>
        <r>
          <rPr>
            <sz val="9"/>
            <color indexed="81"/>
            <rFont val="Tahoma"/>
            <family val="2"/>
          </rPr>
          <t xml:space="preserve">
HARUS DIISI JIKA ID TYPE BUKAN E-KTP/AKTA/NPWP</t>
        </r>
      </text>
    </comment>
    <comment authorId="0" ref="C22" shapeId="0">
      <text>
        <r>
          <rPr>
            <b/>
            <sz val="9"/>
            <color indexed="81"/>
            <rFont val="Tahoma"/>
            <family val="2"/>
          </rPr>
          <t>Fendy Tio:</t>
        </r>
        <r>
          <rPr>
            <sz val="9"/>
            <color indexed="81"/>
            <rFont val="Tahoma"/>
            <family val="2"/>
          </rPr>
          <t xml:space="preserve">
HARUS DIISI JIKA ID TYPE BUKAN E-KTP/AKTA/NPWP</t>
        </r>
      </text>
    </comment>
    <comment authorId="0" ref="D22" shapeId="0">
      <text>
        <r>
          <rPr>
            <b/>
            <sz val="9"/>
            <color indexed="81"/>
            <rFont val="Tahoma"/>
            <family val="2"/>
          </rPr>
          <t>Fendy Tio:</t>
        </r>
        <r>
          <rPr>
            <sz val="9"/>
            <color indexed="81"/>
            <rFont val="Tahoma"/>
            <family val="2"/>
          </rPr>
          <t xml:space="preserve">
HARUS DIISI JIKA ID TYPE BUKAN E-KTP/AKTA/NPWP</t>
        </r>
      </text>
    </comment>
    <comment authorId="0" ref="E22" shapeId="0">
      <text>
        <r>
          <rPr>
            <b/>
            <sz val="9"/>
            <color indexed="81"/>
            <rFont val="Tahoma"/>
            <family val="2"/>
          </rPr>
          <t>Fendy Tio:</t>
        </r>
        <r>
          <rPr>
            <sz val="9"/>
            <color indexed="81"/>
            <rFont val="Tahoma"/>
            <family val="2"/>
          </rPr>
          <t xml:space="preserve">
HARUS DIISI JIKA ID TYPE BUKAN E-KTP/AKTA/NPWP</t>
        </r>
      </text>
    </comment>
    <comment authorId="0" ref="F22" shapeId="0">
      <text>
        <r>
          <rPr>
            <b/>
            <sz val="9"/>
            <color indexed="81"/>
            <rFont val="Tahoma"/>
            <family val="2"/>
          </rPr>
          <t>Fendy Tio:</t>
        </r>
        <r>
          <rPr>
            <sz val="9"/>
            <color indexed="81"/>
            <rFont val="Tahoma"/>
            <family val="2"/>
          </rPr>
          <t xml:space="preserve">
HARUS DIISI JIKA ID TYPE BUKAN E-KTP/AKTA/NPWP</t>
        </r>
      </text>
    </comment>
    <comment authorId="0" ref="B24" shapeId="0">
      <text>
        <r>
          <rPr>
            <b/>
            <sz val="9"/>
            <color indexed="81"/>
            <rFont val="Tahoma"/>
            <family val="2"/>
          </rPr>
          <t>Fendy Tio:</t>
        </r>
        <r>
          <rPr>
            <sz val="9"/>
            <color indexed="81"/>
            <rFont val="Tahoma"/>
            <family val="2"/>
          </rPr>
          <t xml:space="preserve">
Numeric Only</t>
        </r>
      </text>
    </comment>
    <comment authorId="0" ref="C24" shapeId="0">
      <text>
        <r>
          <rPr>
            <b/>
            <sz val="9"/>
            <color indexed="81"/>
            <rFont val="Tahoma"/>
            <family val="2"/>
          </rPr>
          <t>Fendy Tio:</t>
        </r>
        <r>
          <rPr>
            <sz val="9"/>
            <color indexed="81"/>
            <rFont val="Tahoma"/>
            <family val="2"/>
          </rPr>
          <t xml:space="preserve">
Numeric Only</t>
        </r>
      </text>
    </comment>
    <comment authorId="0" ref="D24" shapeId="0">
      <text>
        <r>
          <rPr>
            <b/>
            <sz val="9"/>
            <color indexed="81"/>
            <rFont val="Tahoma"/>
            <family val="2"/>
          </rPr>
          <t>Fendy Tio:</t>
        </r>
        <r>
          <rPr>
            <sz val="9"/>
            <color indexed="81"/>
            <rFont val="Tahoma"/>
            <family val="2"/>
          </rPr>
          <t xml:space="preserve">
Numeric Only</t>
        </r>
      </text>
    </comment>
    <comment authorId="0" ref="E24" shapeId="0">
      <text>
        <r>
          <rPr>
            <b/>
            <sz val="9"/>
            <color indexed="81"/>
            <rFont val="Tahoma"/>
            <family val="2"/>
          </rPr>
          <t>Fendy Tio:</t>
        </r>
        <r>
          <rPr>
            <sz val="9"/>
            <color indexed="81"/>
            <rFont val="Tahoma"/>
            <family val="2"/>
          </rPr>
          <t xml:space="preserve">
Numeric Only</t>
        </r>
      </text>
    </comment>
    <comment authorId="0" ref="F24" shapeId="0">
      <text>
        <r>
          <rPr>
            <b/>
            <sz val="9"/>
            <color indexed="81"/>
            <rFont val="Tahoma"/>
            <family val="2"/>
          </rPr>
          <t>Fendy Tio:</t>
        </r>
        <r>
          <rPr>
            <sz val="9"/>
            <color indexed="81"/>
            <rFont val="Tahoma"/>
            <family val="2"/>
          </rPr>
          <t xml:space="preserve">
Numeric Only</t>
        </r>
      </text>
    </comment>
    <comment authorId="0" ref="B27" shapeId="0">
      <text>
        <r>
          <rPr>
            <b/>
            <sz val="9"/>
            <color indexed="81"/>
            <rFont val="Tahoma"/>
            <family val="2"/>
          </rPr>
          <t>Fendy Tio:</t>
        </r>
        <r>
          <rPr>
            <sz val="9"/>
            <color indexed="81"/>
            <rFont val="Tahoma"/>
            <family val="2"/>
          </rPr>
          <t xml:space="preserve">
Numeric Only</t>
        </r>
      </text>
    </comment>
    <comment authorId="0" ref="C27" shapeId="0">
      <text>
        <r>
          <rPr>
            <b/>
            <sz val="9"/>
            <color indexed="81"/>
            <rFont val="Tahoma"/>
            <family val="2"/>
          </rPr>
          <t>Fendy Tio:</t>
        </r>
        <r>
          <rPr>
            <sz val="9"/>
            <color indexed="81"/>
            <rFont val="Tahoma"/>
            <family val="2"/>
          </rPr>
          <t xml:space="preserve">
Numeric Only</t>
        </r>
      </text>
    </comment>
    <comment authorId="0" ref="D27" shapeId="0">
      <text>
        <r>
          <rPr>
            <b/>
            <sz val="9"/>
            <color indexed="81"/>
            <rFont val="Tahoma"/>
            <family val="2"/>
          </rPr>
          <t>Fendy Tio:</t>
        </r>
        <r>
          <rPr>
            <sz val="9"/>
            <color indexed="81"/>
            <rFont val="Tahoma"/>
            <family val="2"/>
          </rPr>
          <t xml:space="preserve">
Numeric Only</t>
        </r>
      </text>
    </comment>
    <comment authorId="0" ref="E27" shapeId="0">
      <text>
        <r>
          <rPr>
            <b/>
            <sz val="9"/>
            <color indexed="81"/>
            <rFont val="Tahoma"/>
            <family val="2"/>
          </rPr>
          <t>Fendy Tio:</t>
        </r>
        <r>
          <rPr>
            <sz val="9"/>
            <color indexed="81"/>
            <rFont val="Tahoma"/>
            <family val="2"/>
          </rPr>
          <t xml:space="preserve">
Numeric Only</t>
        </r>
      </text>
    </comment>
    <comment authorId="0" ref="F27" shapeId="0">
      <text>
        <r>
          <rPr>
            <b/>
            <sz val="9"/>
            <color indexed="81"/>
            <rFont val="Tahoma"/>
            <family val="2"/>
          </rPr>
          <t>Fendy Tio:</t>
        </r>
        <r>
          <rPr>
            <sz val="9"/>
            <color indexed="81"/>
            <rFont val="Tahoma"/>
            <family val="2"/>
          </rPr>
          <t xml:space="preserve">
Numeric Only</t>
        </r>
      </text>
    </comment>
    <comment authorId="0" ref="B28" shapeId="0">
      <text>
        <r>
          <rPr>
            <b/>
            <sz val="9"/>
            <color indexed="81"/>
            <rFont val="Tahoma"/>
            <family val="2"/>
          </rPr>
          <t>Fendy Tio:</t>
        </r>
        <r>
          <rPr>
            <sz val="9"/>
            <color indexed="81"/>
            <rFont val="Tahoma"/>
            <family val="2"/>
          </rPr>
          <t xml:space="preserve">
Numeric Only</t>
        </r>
      </text>
    </comment>
    <comment authorId="0" ref="C28" shapeId="0">
      <text>
        <r>
          <rPr>
            <b/>
            <sz val="9"/>
            <color indexed="81"/>
            <rFont val="Tahoma"/>
            <family val="2"/>
          </rPr>
          <t>Fendy Tio:</t>
        </r>
        <r>
          <rPr>
            <sz val="9"/>
            <color indexed="81"/>
            <rFont val="Tahoma"/>
            <family val="2"/>
          </rPr>
          <t xml:space="preserve">
Numeric Only</t>
        </r>
      </text>
    </comment>
    <comment authorId="0" ref="D28" shapeId="0">
      <text>
        <r>
          <rPr>
            <b/>
            <sz val="9"/>
            <color indexed="81"/>
            <rFont val="Tahoma"/>
            <family val="2"/>
          </rPr>
          <t>Fendy Tio:</t>
        </r>
        <r>
          <rPr>
            <sz val="9"/>
            <color indexed="81"/>
            <rFont val="Tahoma"/>
            <family val="2"/>
          </rPr>
          <t xml:space="preserve">
Numeric Only</t>
        </r>
      </text>
    </comment>
    <comment authorId="0" ref="E28" shapeId="0">
      <text>
        <r>
          <rPr>
            <b/>
            <sz val="9"/>
            <color indexed="81"/>
            <rFont val="Tahoma"/>
            <family val="2"/>
          </rPr>
          <t>Fendy Tio:</t>
        </r>
        <r>
          <rPr>
            <sz val="9"/>
            <color indexed="81"/>
            <rFont val="Tahoma"/>
            <family val="2"/>
          </rPr>
          <t xml:space="preserve">
Numeric Only</t>
        </r>
      </text>
    </comment>
    <comment authorId="0" ref="F28" shapeId="0">
      <text>
        <r>
          <rPr>
            <b/>
            <sz val="9"/>
            <color indexed="81"/>
            <rFont val="Tahoma"/>
            <family val="2"/>
          </rPr>
          <t>Fendy Tio:</t>
        </r>
        <r>
          <rPr>
            <sz val="9"/>
            <color indexed="81"/>
            <rFont val="Tahoma"/>
            <family val="2"/>
          </rPr>
          <t xml:space="preserve">
Numeric Only</t>
        </r>
      </text>
    </comment>
    <comment authorId="0" ref="B29" shapeId="0">
      <text>
        <r>
          <rPr>
            <b/>
            <sz val="9"/>
            <color indexed="81"/>
            <rFont val="Tahoma"/>
            <family val="2"/>
          </rPr>
          <t>Fendy Tio:</t>
        </r>
        <r>
          <rPr>
            <sz val="9"/>
            <color indexed="81"/>
            <rFont val="Tahoma"/>
            <family val="2"/>
          </rPr>
          <t xml:space="preserve">
Numeric Only</t>
        </r>
      </text>
    </comment>
    <comment authorId="0" ref="C29" shapeId="0">
      <text>
        <r>
          <rPr>
            <b/>
            <sz val="9"/>
            <color indexed="81"/>
            <rFont val="Tahoma"/>
            <family val="2"/>
          </rPr>
          <t>Fendy Tio:</t>
        </r>
        <r>
          <rPr>
            <sz val="9"/>
            <color indexed="81"/>
            <rFont val="Tahoma"/>
            <family val="2"/>
          </rPr>
          <t xml:space="preserve">
Numeric Only</t>
        </r>
      </text>
    </comment>
    <comment authorId="0" ref="D29" shapeId="0">
      <text>
        <r>
          <rPr>
            <b/>
            <sz val="9"/>
            <color indexed="81"/>
            <rFont val="Tahoma"/>
            <family val="2"/>
          </rPr>
          <t>Fendy Tio:</t>
        </r>
        <r>
          <rPr>
            <sz val="9"/>
            <color indexed="81"/>
            <rFont val="Tahoma"/>
            <family val="2"/>
          </rPr>
          <t xml:space="preserve">
Numeric Only</t>
        </r>
      </text>
    </comment>
    <comment authorId="0" ref="E29" shapeId="0">
      <text>
        <r>
          <rPr>
            <b/>
            <sz val="9"/>
            <color indexed="81"/>
            <rFont val="Tahoma"/>
            <family val="2"/>
          </rPr>
          <t>Fendy Tio:</t>
        </r>
        <r>
          <rPr>
            <sz val="9"/>
            <color indexed="81"/>
            <rFont val="Tahoma"/>
            <family val="2"/>
          </rPr>
          <t xml:space="preserve">
Numeric Only</t>
        </r>
      </text>
    </comment>
    <comment authorId="0" ref="F29" shapeId="0">
      <text>
        <r>
          <rPr>
            <b/>
            <sz val="9"/>
            <color indexed="81"/>
            <rFont val="Tahoma"/>
            <family val="2"/>
          </rPr>
          <t>Fendy Tio:</t>
        </r>
        <r>
          <rPr>
            <sz val="9"/>
            <color indexed="81"/>
            <rFont val="Tahoma"/>
            <family val="2"/>
          </rPr>
          <t xml:space="preserve">
Numeric Only</t>
        </r>
      </text>
    </comment>
  </commentList>
</comments>
</file>

<file path=xl/comments4.xml><?xml version="1.0" encoding="utf-8"?>
<comments xmlns="http://schemas.openxmlformats.org/spreadsheetml/2006/main">
  <authors>
    <author>Fendy Tio</author>
  </authors>
  <commentList>
    <comment authorId="0" ref="B19" shapeId="0">
      <text>
        <r>
          <rPr>
            <b/>
            <sz val="9"/>
            <color indexed="81"/>
            <rFont val="Tahoma"/>
            <family val="2"/>
          </rPr>
          <t>Fendy Tio:</t>
        </r>
        <r>
          <rPr>
            <sz val="9"/>
            <color indexed="81"/>
            <rFont val="Tahoma"/>
            <family val="2"/>
          </rPr>
          <t xml:space="preserve">
Numeric Only</t>
        </r>
      </text>
    </comment>
    <comment authorId="0" ref="C19" shapeId="0">
      <text>
        <r>
          <rPr>
            <b/>
            <sz val="9"/>
            <color indexed="81"/>
            <rFont val="Tahoma"/>
            <family val="2"/>
          </rPr>
          <t>Fendy Tio:</t>
        </r>
        <r>
          <rPr>
            <sz val="9"/>
            <color indexed="81"/>
            <rFont val="Tahoma"/>
            <family val="2"/>
          </rPr>
          <t xml:space="preserve">
Numeric Only</t>
        </r>
      </text>
    </comment>
    <comment authorId="0" ref="D19" shapeId="0">
      <text>
        <r>
          <rPr>
            <b/>
            <sz val="9"/>
            <color indexed="81"/>
            <rFont val="Tahoma"/>
            <family val="2"/>
          </rPr>
          <t>Fendy Tio:</t>
        </r>
        <r>
          <rPr>
            <sz val="9"/>
            <color indexed="81"/>
            <rFont val="Tahoma"/>
            <family val="2"/>
          </rPr>
          <t xml:space="preserve">
Numeric Only</t>
        </r>
      </text>
    </comment>
    <comment authorId="0" ref="E19" shapeId="0">
      <text>
        <r>
          <rPr>
            <b/>
            <sz val="9"/>
            <color indexed="81"/>
            <rFont val="Tahoma"/>
            <family val="2"/>
          </rPr>
          <t>Fendy Tio:</t>
        </r>
        <r>
          <rPr>
            <sz val="9"/>
            <color indexed="81"/>
            <rFont val="Tahoma"/>
            <family val="2"/>
          </rPr>
          <t xml:space="preserve">
Numeric Only</t>
        </r>
      </text>
    </comment>
    <comment authorId="0" ref="F19" shapeId="0">
      <text>
        <r>
          <rPr>
            <b/>
            <sz val="9"/>
            <color indexed="81"/>
            <rFont val="Tahoma"/>
            <family val="2"/>
          </rPr>
          <t>Fendy Tio:</t>
        </r>
        <r>
          <rPr>
            <sz val="9"/>
            <color indexed="81"/>
            <rFont val="Tahoma"/>
            <family val="2"/>
          </rPr>
          <t xml:space="preserve">
Numeric Only</t>
        </r>
      </text>
    </comment>
  </commentList>
</comments>
</file>

<file path=xl/comments5.xml><?xml version="1.0" encoding="utf-8"?>
<comments xmlns="http://schemas.openxmlformats.org/spreadsheetml/2006/main">
  <authors>
    <author>Fendy Tio</author>
  </authors>
  <commentList>
    <comment authorId="0" ref="B14" shapeId="0">
      <text>
        <r>
          <rPr>
            <b/>
            <sz val="9"/>
            <color indexed="81"/>
            <rFont val="Tahoma"/>
            <family val="2"/>
          </rPr>
          <t>Fendy Tio:</t>
        </r>
        <r>
          <rPr>
            <sz val="9"/>
            <color indexed="81"/>
            <rFont val="Tahoma"/>
            <family val="2"/>
          </rPr>
          <t xml:space="preserve">
input degan 'New' atau 'Select' dengan format New;Select</t>
        </r>
      </text>
    </comment>
    <comment authorId="0" ref="D14" shapeId="0">
      <text>
        <r>
          <rPr>
            <b/>
            <sz val="9"/>
            <color indexed="81"/>
            <rFont val="Tahoma"/>
            <family val="2"/>
          </rPr>
          <t>Fendy Tio:</t>
        </r>
        <r>
          <rPr>
            <sz val="9"/>
            <color indexed="81"/>
            <rFont val="Tahoma"/>
            <family val="2"/>
          </rPr>
          <t xml:space="preserve">
input degan 'New' atau 'Select' dengan format New;Select</t>
        </r>
      </text>
    </comment>
    <comment authorId="0" ref="B17" shapeId="0">
      <text>
        <r>
          <rPr>
            <b/>
            <sz val="9"/>
            <color indexed="81"/>
            <rFont val="Tahoma"/>
            <family val="2"/>
          </rPr>
          <t>Fendy Tio:</t>
        </r>
        <r>
          <rPr>
            <sz val="9"/>
            <color indexed="81"/>
            <rFont val="Tahoma"/>
            <family val="2"/>
          </rPr>
          <t xml:space="preserve">
input degan 'New' atau 'Select' dengan format New;Select</t>
        </r>
      </text>
    </comment>
    <comment authorId="0" ref="D17" shapeId="0">
      <text>
        <r>
          <rPr>
            <b/>
            <sz val="9"/>
            <color indexed="81"/>
            <rFont val="Tahoma"/>
            <family val="2"/>
          </rPr>
          <t>Fendy Tio:</t>
        </r>
        <r>
          <rPr>
            <sz val="9"/>
            <color indexed="81"/>
            <rFont val="Tahoma"/>
            <family val="2"/>
          </rPr>
          <t xml:space="preserve">
input degan 'New' atau 'Select' dengan format New;Select</t>
        </r>
      </text>
    </comment>
    <comment authorId="0" ref="B20" shapeId="0">
      <text>
        <r>
          <rPr>
            <b/>
            <sz val="9"/>
            <color indexed="81"/>
            <rFont val="Tahoma"/>
            <family val="2"/>
          </rPr>
          <t>Fendy Tio:</t>
        </r>
        <r>
          <rPr>
            <sz val="9"/>
            <color indexed="81"/>
            <rFont val="Tahoma"/>
            <family val="2"/>
          </rPr>
          <t xml:space="preserve">
input degan 'New' atau 'Select' dengan format New;Select</t>
        </r>
      </text>
    </comment>
    <comment authorId="0" ref="D20" shapeId="0">
      <text>
        <r>
          <rPr>
            <b/>
            <sz val="9"/>
            <color indexed="81"/>
            <rFont val="Tahoma"/>
            <family val="2"/>
          </rPr>
          <t>Fendy Tio:</t>
        </r>
        <r>
          <rPr>
            <sz val="9"/>
            <color indexed="81"/>
            <rFont val="Tahoma"/>
            <family val="2"/>
          </rPr>
          <t xml:space="preserve">
input degan 'New' atau 'Select' dengan format New;Select</t>
        </r>
      </text>
    </comment>
  </commentList>
</comments>
</file>

<file path=xl/comments6.xml><?xml version="1.0" encoding="utf-8"?>
<comments xmlns="http://schemas.openxmlformats.org/spreadsheetml/2006/main">
  <authors>
    <author>Jeremy Andreas</author>
  </authors>
  <commentList>
    <comment authorId="0" ref="A18" shapeId="0">
      <text>
        <r>
          <rPr>
            <b/>
            <sz val="9"/>
            <color indexed="81"/>
            <rFont val="Tahoma"/>
            <family val="2"/>
          </rPr>
          <t>Jeremy Andreas:</t>
        </r>
        <r>
          <rPr>
            <sz val="9"/>
            <color indexed="81"/>
            <rFont val="Tahoma"/>
            <family val="2"/>
          </rPr>
          <t xml:space="preserve">
diisi yes/no</t>
        </r>
      </text>
    </comment>
  </commentList>
</comments>
</file>

<file path=xl/comments7.xml><?xml version="1.0" encoding="utf-8"?>
<comments xmlns="http://schemas.openxmlformats.org/spreadsheetml/2006/main">
  <authors>
    <author>Jeremy Andreas</author>
  </authors>
  <commentList>
    <comment authorId="0" ref="A23" shapeId="0">
      <text>
        <r>
          <rPr>
            <b/>
            <sz val="9"/>
            <color indexed="81"/>
            <rFont val="Tahoma"/>
            <family val="2"/>
          </rPr>
          <t>Jeremy Andreas:</t>
        </r>
        <r>
          <rPr>
            <sz val="9"/>
            <color indexed="81"/>
            <rFont val="Tahoma"/>
            <family val="2"/>
          </rPr>
          <t xml:space="preserve">
wajib isi jika interest type = float rate</t>
        </r>
      </text>
    </comment>
    <comment authorId="0" ref="A26" shapeId="0">
      <text>
        <r>
          <rPr>
            <b/>
            <sz val="9"/>
            <color indexed="81"/>
            <rFont val="Tahoma"/>
            <family val="2"/>
          </rPr>
          <t>Jeremy Andreas:</t>
        </r>
        <r>
          <rPr>
            <sz val="9"/>
            <color indexed="81"/>
            <rFont val="Tahoma"/>
            <family val="2"/>
          </rPr>
          <t xml:space="preserve">
wajib isi jika wop = autodebit (jika ada akun bank)</t>
        </r>
      </text>
    </comment>
    <comment authorId="0" ref="B26" shapeId="0">
      <text>
        <r>
          <rPr>
            <b/>
            <sz val="9"/>
            <color indexed="81"/>
            <rFont val="Tahoma"/>
            <family val="2"/>
          </rPr>
          <t>Jeremy Andreas:</t>
        </r>
        <r>
          <rPr>
            <sz val="9"/>
            <color indexed="81"/>
            <rFont val="Tahoma"/>
            <family val="2"/>
          </rPr>
          <t xml:space="preserve">
input manual tanpa ddl karena setiap cust mempunyai bank account yang berbeda-beda</t>
        </r>
      </text>
    </comment>
    <comment authorId="0" ref="A30" shapeId="0">
      <text>
        <r>
          <rPr>
            <b/>
            <sz val="9"/>
            <color indexed="81"/>
            <rFont val="Tahoma"/>
            <family val="2"/>
          </rPr>
          <t>Jeremy Andreas:</t>
        </r>
        <r>
          <rPr>
            <sz val="9"/>
            <color indexed="81"/>
            <rFont val="Tahoma"/>
            <family val="2"/>
          </rPr>
          <t xml:space="preserve">
Jika copy address dikosongkan, maka wajib input alamat lengkap</t>
        </r>
      </text>
    </comment>
    <comment authorId="0" ref="B30" shapeId="0">
      <text>
        <r>
          <rPr>
            <sz val="11"/>
            <color theme="1"/>
            <rFont val="Calibri"/>
            <family val="2"/>
            <scheme val="minor"/>
          </rPr>
          <t>Jeremy Andreas:
bisa dikosongkan jika tidak ingin copy address</t>
        </r>
      </text>
    </comment>
    <comment authorId="0" ref="A31" shapeId="0">
      <text>
        <r>
          <rPr>
            <b/>
            <sz val="9"/>
            <color indexed="81"/>
            <rFont val="Tahoma"/>
            <family val="2"/>
          </rPr>
          <t>Jeremy Andreas:</t>
        </r>
        <r>
          <rPr>
            <sz val="9"/>
            <color indexed="81"/>
            <rFont val="Tahoma"/>
            <family val="2"/>
          </rPr>
          <t xml:space="preserve">
tidak perlu isi jika copy address, wajib isi jika tidak copy address</t>
        </r>
      </text>
    </comment>
    <comment authorId="0" ref="A51" shapeId="0">
      <text>
        <r>
          <rPr>
            <b/>
            <sz val="9"/>
            <color indexed="81"/>
            <rFont val="Tahoma"/>
            <family val="2"/>
          </rPr>
          <t>Jeremy Andreas:</t>
        </r>
        <r>
          <rPr>
            <sz val="9"/>
            <color indexed="81"/>
            <rFont val="Tahoma"/>
            <family val="2"/>
          </rPr>
          <t xml:space="preserve">
Muncul dan bisa diisi jika characteristic of credit = credit / pembayaran yang di restrukturisasi</t>
        </r>
      </text>
    </comment>
    <comment authorId="0" ref="A52" shapeId="0">
      <text>
        <r>
          <rPr>
            <b/>
            <sz val="9"/>
            <color indexed="81"/>
            <rFont val="Tahoma"/>
            <family val="2"/>
          </rPr>
          <t>Jeremy Andreas:</t>
        </r>
        <r>
          <rPr>
            <sz val="9"/>
            <color indexed="81"/>
            <rFont val="Tahoma"/>
            <family val="2"/>
          </rPr>
          <t xml:space="preserve">
Muncul dan wajib diisi jika characteristic of credit = Credit / Pembayaran yang di restrukturisasi</t>
        </r>
      </text>
    </comment>
    <comment authorId="0" ref="A57" shapeId="0">
      <text>
        <r>
          <rPr>
            <b/>
            <sz val="9"/>
            <color indexed="81"/>
            <rFont val="Tahoma"/>
            <family val="2"/>
          </rPr>
          <t>Jeremy Andreas:</t>
        </r>
        <r>
          <rPr>
            <sz val="9"/>
            <color indexed="81"/>
            <rFont val="Tahoma"/>
            <family val="2"/>
          </rPr>
          <t xml:space="preserve">
Diisi dalam numeric</t>
        </r>
      </text>
    </comment>
    <comment authorId="0" ref="A58" shapeId="0">
      <text>
        <r>
          <rPr>
            <b/>
            <sz val="9"/>
            <color indexed="81"/>
            <rFont val="Tahoma"/>
            <family val="2"/>
          </rPr>
          <t xml:space="preserve">Jeremy Andreas:
</t>
        </r>
        <r>
          <rPr>
            <sz val="9"/>
            <color indexed="81"/>
            <rFont val="Tahoma"/>
            <family val="2"/>
          </rPr>
          <t>Isian dalam format
MM/DD/YYYY</t>
        </r>
      </text>
    </comment>
    <comment authorId="0" ref="A61" shapeId="0">
      <text>
        <r>
          <rPr>
            <b/>
            <sz val="9"/>
            <color indexed="81"/>
            <rFont val="Tahoma"/>
            <family val="2"/>
          </rPr>
          <t>Jeremy Andreas:</t>
        </r>
        <r>
          <rPr>
            <sz val="9"/>
            <color indexed="81"/>
            <rFont val="Tahoma"/>
            <family val="2"/>
          </rPr>
          <t xml:space="preserve">
Diisi dalam numeric</t>
        </r>
      </text>
    </comment>
    <comment authorId="0" ref="B63" shapeId="0">
      <text>
        <r>
          <rPr>
            <b/>
            <sz val="9"/>
            <color indexed="81"/>
            <rFont val="Tahoma"/>
            <charset val="1"/>
          </rPr>
          <t>Jeremy Andreas:</t>
        </r>
        <r>
          <rPr>
            <sz val="9"/>
            <color indexed="81"/>
            <rFont val="Tahoma"/>
            <charset val="1"/>
          </rPr>
          <t xml:space="preserve">
dalam bentuk array</t>
        </r>
      </text>
    </comment>
    <comment authorId="0" ref="B64" shapeId="0">
      <text>
        <r>
          <rPr>
            <b/>
            <sz val="9"/>
            <color indexed="81"/>
            <rFont val="Tahoma"/>
            <charset val="1"/>
          </rPr>
          <t>Jeremy Andreas:</t>
        </r>
        <r>
          <rPr>
            <sz val="9"/>
            <color indexed="81"/>
            <rFont val="Tahoma"/>
            <charset val="1"/>
          </rPr>
          <t xml:space="preserve">
dalam bentuk array</t>
        </r>
      </text>
    </comment>
    <comment authorId="0" ref="B65" shapeId="0">
      <text>
        <r>
          <rPr>
            <b/>
            <sz val="9"/>
            <color indexed="81"/>
            <rFont val="Tahoma"/>
            <charset val="1"/>
          </rPr>
          <t>Jeremy Andreas:</t>
        </r>
        <r>
          <rPr>
            <sz val="9"/>
            <color indexed="81"/>
            <rFont val="Tahoma"/>
            <charset val="1"/>
          </rPr>
          <t xml:space="preserve">
dalam bentuk array</t>
        </r>
      </text>
    </comment>
  </commentList>
</comments>
</file>

<file path=xl/comments8.xml><?xml version="1.0" encoding="utf-8"?>
<comments xmlns="http://schemas.openxmlformats.org/spreadsheetml/2006/main">
  <authors>
    <author>Jeremy Andreas</author>
  </authors>
  <commentList>
    <comment authorId="0" ref="A23" shapeId="0">
      <text>
        <r>
          <rPr>
            <b/>
            <sz val="9"/>
            <color indexed="81"/>
            <rFont val="Tahoma"/>
            <family val="2"/>
          </rPr>
          <t>Jeremy Andreas:</t>
        </r>
        <r>
          <rPr>
            <sz val="9"/>
            <color indexed="81"/>
            <rFont val="Tahoma"/>
            <family val="2"/>
          </rPr>
          <t xml:space="preserve">
Format MM/DD/YYYY</t>
        </r>
      </text>
    </comment>
  </commentList>
</comments>
</file>

<file path=xl/comments9.xml><?xml version="1.0" encoding="utf-8"?>
<comments xmlns="http://schemas.openxmlformats.org/spreadsheetml/2006/main">
  <authors>
    <author>Jeremy Andreas</author>
  </authors>
  <commentList>
    <comment authorId="0" ref="A12" shapeId="0">
      <text>
        <r>
          <rPr>
            <b/>
            <sz val="9"/>
            <color indexed="81"/>
            <rFont val="Tahoma"/>
            <family val="2"/>
          </rPr>
          <t>Jeremy Andreas:</t>
        </r>
        <r>
          <rPr>
            <sz val="9"/>
            <color indexed="81"/>
            <rFont val="Tahoma"/>
            <family val="2"/>
          </rPr>
          <t xml:space="preserve">
Jika Insured By Customer, hanya perlu mengisi bagian customer. Jika insured by multifinance, hanya perlu mengisi bagian company. Jika insured by customer-multifinance, perlu mengisi keduanya. Jika insured by off system, tidak perlu mengisi keduanya.</t>
        </r>
      </text>
    </comment>
    <comment authorId="0" ref="A15" shapeId="0">
      <text>
        <r>
          <rPr>
            <sz val="11"/>
            <color theme="1"/>
            <rFont val="Calibri"/>
            <family val="2"/>
            <scheme val="minor"/>
          </rPr>
          <t>Jeremy Andreas:
numeric</t>
        </r>
      </text>
    </comment>
    <comment authorId="0" ref="A16" shapeId="0">
      <text>
        <r>
          <rPr>
            <sz val="11"/>
            <color theme="1"/>
            <rFont val="Calibri"/>
            <family val="2"/>
            <scheme val="minor"/>
          </rPr>
          <t>Jeremy Andreas:
numeric</t>
        </r>
      </text>
    </comment>
    <comment authorId="0" ref="A18" shapeId="0">
      <text>
        <r>
          <rPr>
            <sz val="11"/>
            <color theme="1"/>
            <rFont val="Calibri"/>
            <family val="2"/>
            <scheme val="minor"/>
          </rPr>
          <t>Jeremy Andreas:
MM/DD/YYYY format date</t>
        </r>
      </text>
    </comment>
    <comment authorId="0" ref="A19" shapeId="0">
      <text>
        <r>
          <rPr>
            <sz val="11"/>
            <color theme="1"/>
            <rFont val="Calibri"/>
            <family val="2"/>
            <scheme val="minor"/>
          </rPr>
          <t>Jeremy Andreas:
MM/DD/YYYY format date</t>
        </r>
      </text>
    </comment>
    <comment authorId="0" ref="A23" shapeId="0">
      <text>
        <r>
          <rPr>
            <sz val="11"/>
            <color theme="1"/>
            <rFont val="Calibri"/>
            <family val="2"/>
            <scheme val="minor"/>
          </rPr>
          <t>Jeremy Andreas:
numeric</t>
        </r>
      </text>
    </comment>
    <comment authorId="0" ref="A28" shapeId="0">
      <text>
        <r>
          <rPr>
            <sz val="11"/>
            <color theme="1"/>
            <rFont val="Calibri"/>
            <family val="2"/>
            <scheme val="minor"/>
          </rPr>
          <t>Jeremy Andreas:
numeric, wajib diisi jika Cover Period = Partial Tenor atau Over Tenor. Jika cover period = partial tenor, insurance length &lt; tenor. Jika cover period = over tenor, insurance length &gt; tenor.</t>
        </r>
      </text>
    </comment>
    <comment authorId="0" ref="A30" shapeId="0">
      <text>
        <r>
          <rPr>
            <sz val="11"/>
            <color theme="1"/>
            <rFont val="Calibri"/>
            <family val="2"/>
            <scheme val="minor"/>
          </rPr>
          <t>Jeremy Andreas:
jika yes, tidak perlu diisi admin fee &amp; customer stampduty fee. Jika no, perlu mengisinya</t>
        </r>
      </text>
    </comment>
    <comment authorId="0" ref="A31" shapeId="0">
      <text>
        <r>
          <rPr>
            <sz val="11"/>
            <color theme="1"/>
            <rFont val="Calibri"/>
            <family val="2"/>
            <scheme val="minor"/>
          </rPr>
          <t>Jeremy Andreas:
numeric</t>
        </r>
      </text>
    </comment>
    <comment authorId="0" ref="A32" shapeId="0">
      <text>
        <r>
          <rPr>
            <sz val="11"/>
            <color theme="1"/>
            <rFont val="Calibri"/>
            <family val="2"/>
            <scheme val="minor"/>
          </rPr>
          <t>Jeremy Andreas:
numeric</t>
        </r>
      </text>
    </comment>
    <comment authorId="0" ref="A45" shapeId="0">
      <text>
        <r>
          <rPr>
            <b/>
            <sz val="9"/>
            <color indexed="81"/>
            <rFont val="Tahoma"/>
            <family val="2"/>
          </rPr>
          <t>Jeremy Andreas:</t>
        </r>
        <r>
          <rPr>
            <sz val="9"/>
            <color indexed="81"/>
            <rFont val="Tahoma"/>
            <family val="2"/>
          </rPr>
          <t xml:space="preserve">
diisi yes/no sesuai dengan urutan year num, menggunakan pemisah/delimiter ;</t>
        </r>
      </text>
    </comment>
    <comment authorId="0" ref="A46" shapeId="0">
      <text>
        <r>
          <rPr>
            <b/>
            <sz val="9"/>
            <color indexed="81"/>
            <rFont val="Tahoma"/>
            <family val="2"/>
          </rPr>
          <t>Jeremy Andreas:</t>
        </r>
        <r>
          <rPr>
            <sz val="9"/>
            <color indexed="81"/>
            <rFont val="Tahoma"/>
            <family val="2"/>
          </rPr>
          <t xml:space="preserve">
dapat diisi sesuai urutan yearnum menggunakan delimiter ;</t>
        </r>
      </text>
    </comment>
    <comment authorId="0" ref="B46" shapeId="0">
      <text>
        <r>
          <rPr>
            <b/>
            <sz val="9"/>
            <color indexed="81"/>
            <rFont val="Tahoma"/>
            <family val="2"/>
          </rPr>
          <t>Jeremy Andreas:</t>
        </r>
        <r>
          <rPr>
            <sz val="9"/>
            <color indexed="81"/>
            <rFont val="Tahoma"/>
            <family val="2"/>
          </rPr>
          <t xml:space="preserve">
dapat diisi customer/multifinance</t>
        </r>
      </text>
    </comment>
    <comment authorId="0" ref="A47" shapeId="0">
      <text>
        <r>
          <rPr>
            <b/>
            <sz val="9"/>
            <color indexed="81"/>
            <rFont val="Tahoma"/>
            <family val="2"/>
          </rPr>
          <t>Jeremy Andreas:</t>
        </r>
        <r>
          <rPr>
            <sz val="9"/>
            <color indexed="81"/>
            <rFont val="Tahoma"/>
            <family val="2"/>
          </rPr>
          <t xml:space="preserve">
dapat diisi sesuai urutan yearnum menggunakan delimiter ;</t>
        </r>
      </text>
    </comment>
    <comment authorId="0" ref="A48" shapeId="0">
      <text>
        <r>
          <rPr>
            <b/>
            <sz val="9"/>
            <color indexed="81"/>
            <rFont val="Tahoma"/>
            <family val="2"/>
          </rPr>
          <t>Jeremy Andreas:</t>
        </r>
        <r>
          <rPr>
            <sz val="9"/>
            <color indexed="81"/>
            <rFont val="Tahoma"/>
            <family val="2"/>
          </rPr>
          <t xml:space="preserve">
dapat diisi sesuai urutan yearnum menggunakan delimiter ;</t>
        </r>
      </text>
    </comment>
    <comment authorId="0" ref="A50" shapeId="0">
      <text>
        <r>
          <rPr>
            <b/>
            <sz val="9"/>
            <color indexed="81"/>
            <rFont val="Tahoma"/>
            <family val="2"/>
          </rPr>
          <t>Jeremy Andreas:</t>
        </r>
        <r>
          <rPr>
            <sz val="9"/>
            <color indexed="81"/>
            <rFont val="Tahoma"/>
            <family val="2"/>
          </rPr>
          <t xml:space="preserve">
diisi yes/no dalam array jika ingin mengubah default (apply to all) sesuai urutan yearnum, jika tidak diisi maka akan mengikuti nilai dari apply to all, diisi menggunakan delimiter ;</t>
        </r>
      </text>
    </comment>
    <comment authorId="0" ref="A51" shapeId="0">
      <text>
        <r>
          <rPr>
            <b/>
            <sz val="9"/>
            <color indexed="81"/>
            <rFont val="Tahoma"/>
            <family val="2"/>
          </rPr>
          <t>Jeremy Andreas:</t>
        </r>
        <r>
          <rPr>
            <sz val="9"/>
            <color indexed="81"/>
            <rFont val="Tahoma"/>
            <family val="2"/>
          </rPr>
          <t xml:space="preserve">
diisi yes/no dalam array jika ingin mengubah default (apply to all) sesuai urutan yearnum, jika tidak diisi maka akan mengikuti nilai dari apply to all, diisi menggunakan delimiter ;</t>
        </r>
      </text>
    </comment>
    <comment authorId="0" ref="A52" shapeId="0">
      <text>
        <r>
          <rPr>
            <b/>
            <sz val="9"/>
            <color indexed="81"/>
            <rFont val="Tahoma"/>
            <family val="2"/>
          </rPr>
          <t>Jeremy Andreas:</t>
        </r>
        <r>
          <rPr>
            <sz val="9"/>
            <color indexed="81"/>
            <rFont val="Tahoma"/>
            <family val="2"/>
          </rPr>
          <t xml:space="preserve">
diisi yes/no dalam array jika ingin mengubah default (apply to all) sesuai urutan yearnum, jika tidak diisi maka akan mengikuti nilai dari apply to all, diisi menggunakan delimiter ;</t>
        </r>
      </text>
    </comment>
    <comment authorId="0" ref="A53" shapeId="0">
      <text>
        <r>
          <rPr>
            <b/>
            <sz val="9"/>
            <color indexed="81"/>
            <rFont val="Tahoma"/>
            <family val="2"/>
          </rPr>
          <t>Jeremy Andreas:</t>
        </r>
        <r>
          <rPr>
            <sz val="9"/>
            <color indexed="81"/>
            <rFont val="Tahoma"/>
            <family val="2"/>
          </rPr>
          <t xml:space="preserve">
diisi yes/no dalam array jika ingin mengubah default (apply to all) sesuai urutan yearnum, jika tidak diisi maka akan mengikuti nilai dari apply to all, diisi menggunakan delimiter ;</t>
        </r>
      </text>
    </comment>
    <comment authorId="0" ref="A54" shapeId="0">
      <text>
        <r>
          <rPr>
            <b/>
            <sz val="9"/>
            <color indexed="81"/>
            <rFont val="Tahoma"/>
            <family val="2"/>
          </rPr>
          <t>Jeremy Andreas:</t>
        </r>
        <r>
          <rPr>
            <sz val="9"/>
            <color indexed="81"/>
            <rFont val="Tahoma"/>
            <family val="2"/>
          </rPr>
          <t xml:space="preserve">
diisi yes/no dalam array jika ingin mengubah default (apply to all) sesuai urutan yearnum, jika tidak diisi maka akan mengikuti nilai dari apply to all, diisi menggunakan delimiter ;</t>
        </r>
      </text>
    </comment>
    <comment authorId="0" ref="A55" shapeId="0">
      <text>
        <r>
          <rPr>
            <b/>
            <sz val="9"/>
            <color indexed="81"/>
            <rFont val="Tahoma"/>
            <family val="2"/>
          </rPr>
          <t>Jeremy Andreas:</t>
        </r>
        <r>
          <rPr>
            <sz val="9"/>
            <color indexed="81"/>
            <rFont val="Tahoma"/>
            <family val="2"/>
          </rPr>
          <t xml:space="preserve">
diisi yes/no dalam array jika ingin mengubah default (apply to all) sesuai urutan yearnum, jika tidak diisi maka akan mengikuti nilai dari apply to all, diisi menggunakan delimiter ;</t>
        </r>
      </text>
    </comment>
    <comment authorId="0" ref="A56" shapeId="0">
      <text>
        <r>
          <rPr>
            <b/>
            <sz val="9"/>
            <color indexed="81"/>
            <rFont val="Tahoma"/>
            <family val="2"/>
          </rPr>
          <t>Jeremy Andreas:</t>
        </r>
        <r>
          <rPr>
            <sz val="9"/>
            <color indexed="81"/>
            <rFont val="Tahoma"/>
            <family val="2"/>
          </rPr>
          <t xml:space="preserve">
diisi yes/no dalam array jika ingin mengubah default (apply to all) sesuai urutan yearnum, jika tidak diisi maka akan mengikuti nilai dari apply to all, diisi menggunakan delimiter ;</t>
        </r>
      </text>
    </comment>
    <comment authorId="0" ref="A59" shapeId="0">
      <text>
        <r>
          <rPr>
            <b/>
            <sz val="9"/>
            <color indexed="81"/>
            <rFont val="Tahoma"/>
            <family val="2"/>
          </rPr>
          <t>Jeremy Andreas:</t>
        </r>
        <r>
          <rPr>
            <sz val="9"/>
            <color indexed="81"/>
            <rFont val="Tahoma"/>
            <family val="2"/>
          </rPr>
          <t xml:space="preserve">
diisi index dropdownlist yang ingin dipilih sesuai urutan yearnum, menggunakan delimiter ;</t>
        </r>
      </text>
    </comment>
    <comment authorId="0" ref="A60" shapeId="0">
      <text>
        <r>
          <rPr>
            <b/>
            <sz val="9"/>
            <color indexed="81"/>
            <rFont val="Tahoma"/>
            <family val="2"/>
          </rPr>
          <t>Jeremy Andreas:</t>
        </r>
        <r>
          <rPr>
            <sz val="9"/>
            <color indexed="81"/>
            <rFont val="Tahoma"/>
            <family val="2"/>
          </rPr>
          <t xml:space="preserve">
diisi index dropdownlist yang ingin dipilih sesuai urutan yearnum, menggunakan delimiter ;</t>
        </r>
      </text>
    </comment>
    <comment authorId="0" ref="A61" shapeId="0">
      <text>
        <r>
          <rPr>
            <b/>
            <sz val="9"/>
            <color indexed="81"/>
            <rFont val="Tahoma"/>
            <family val="2"/>
          </rPr>
          <t>Jeremy Andreas:</t>
        </r>
        <r>
          <rPr>
            <sz val="9"/>
            <color indexed="81"/>
            <rFont val="Tahoma"/>
            <family val="2"/>
          </rPr>
          <t xml:space="preserve">
diisi index dropdownlist yang ingin dipilih sesuai urutan yearnum, menggunakan delimiter ;</t>
        </r>
      </text>
    </comment>
    <comment authorId="0" ref="A62" shapeId="0">
      <text>
        <r>
          <rPr>
            <b/>
            <sz val="9"/>
            <color indexed="81"/>
            <rFont val="Tahoma"/>
            <family val="2"/>
          </rPr>
          <t>Jeremy Andreas:</t>
        </r>
        <r>
          <rPr>
            <sz val="9"/>
            <color indexed="81"/>
            <rFont val="Tahoma"/>
            <family val="2"/>
          </rPr>
          <t xml:space="preserve">
diisi index dropdownlist yang ingin dipilih sesuai urutan yearnum, menggunakan delimiter ;</t>
        </r>
      </text>
    </comment>
    <comment authorId="0" ref="A63" shapeId="0">
      <text>
        <r>
          <rPr>
            <b/>
            <sz val="9"/>
            <color indexed="81"/>
            <rFont val="Tahoma"/>
            <family val="2"/>
          </rPr>
          <t>Jeremy Andreas:</t>
        </r>
        <r>
          <rPr>
            <sz val="9"/>
            <color indexed="81"/>
            <rFont val="Tahoma"/>
            <family val="2"/>
          </rPr>
          <t xml:space="preserve">
diisi index dropdownlist yang ingin dipilih sesuai urutan yearnum, menggunakan delimiter ;</t>
        </r>
      </text>
    </comment>
    <comment authorId="0" ref="A64" shapeId="0">
      <text>
        <r>
          <rPr>
            <b/>
            <sz val="9"/>
            <color indexed="81"/>
            <rFont val="Tahoma"/>
            <family val="2"/>
          </rPr>
          <t>Jeremy Andreas:</t>
        </r>
        <r>
          <rPr>
            <sz val="9"/>
            <color indexed="81"/>
            <rFont val="Tahoma"/>
            <family val="2"/>
          </rPr>
          <t xml:space="preserve">
diisi index dropdownlist yang ingin dipilih sesuai urutan yearnum, menggunakan delimiter ;</t>
        </r>
      </text>
    </comment>
    <comment authorId="0" ref="A65" shapeId="0">
      <text>
        <r>
          <rPr>
            <b/>
            <sz val="9"/>
            <color indexed="81"/>
            <rFont val="Tahoma"/>
            <family val="2"/>
          </rPr>
          <t>Jeremy Andreas:</t>
        </r>
        <r>
          <rPr>
            <sz val="9"/>
            <color indexed="81"/>
            <rFont val="Tahoma"/>
            <family val="2"/>
          </rPr>
          <t xml:space="preserve">
diisi index dropdownlist yang ingin dipilih sesuai urutan yearnum, menggunakan delimiter ;</t>
        </r>
      </text>
    </comment>
    <comment authorId="0" ref="A81" shapeId="0">
      <text>
        <r>
          <rPr>
            <sz val="11"/>
            <color theme="1"/>
            <rFont val="Calibri"/>
            <family val="2"/>
            <scheme val="minor"/>
          </rPr>
          <t>Jeremy Andreas:
numeric</t>
        </r>
      </text>
    </comment>
    <comment authorId="0" ref="A82" shapeId="0">
      <text>
        <r>
          <rPr>
            <b/>
            <sz val="9"/>
            <color indexed="81"/>
            <rFont val="Tahoma"/>
            <family val="2"/>
          </rPr>
          <t>Jeremy Andreas:</t>
        </r>
        <r>
          <rPr>
            <sz val="9"/>
            <color indexed="81"/>
            <rFont val="Tahoma"/>
            <family val="2"/>
          </rPr>
          <t xml:space="preserve">
Diskon akan mengikuti nilai disini jika min ada 1 yearnum yang paid by multifinance, Field ini tidak perlu diisi, karena akan terisi otomatis oleh Katalon.</t>
        </r>
      </text>
    </comment>
    <comment authorId="0" ref="B92" shapeId="0">
      <text>
        <r>
          <rPr>
            <b/>
            <sz val="9"/>
            <color indexed="81"/>
            <rFont val="Tahoma"/>
            <family val="2"/>
          </rPr>
          <t>Jeremy Andreas:</t>
        </r>
        <r>
          <rPr>
            <sz val="9"/>
            <color indexed="81"/>
            <rFont val="Tahoma"/>
            <family val="2"/>
          </rPr>
          <t xml:space="preserve">
Angka ini + 1 = Jumlah Yearnum yang akan terbentuk</t>
        </r>
      </text>
    </comment>
  </commentList>
</comments>
</file>

<file path=xl/comments10.xml><?xml version="1.0" encoding="utf-8"?>
<comments xmlns="http://schemas.openxmlformats.org/spreadsheetml/2006/main">
  <authors>
    <author>Jeremy Andreas</author>
  </authors>
  <commentList>
    <comment authorId="0" ref="A12" shapeId="0">
      <text>
        <r>
          <rPr>
            <b/>
            <sz val="9"/>
            <color indexed="81"/>
            <rFont val="Tahoma"/>
            <family val="2"/>
          </rPr>
          <t>Jeremy Andreas:</t>
        </r>
        <r>
          <rPr>
            <sz val="9"/>
            <color indexed="81"/>
            <rFont val="Tahoma"/>
            <family val="2"/>
          </rPr>
          <t xml:space="preserve">
Mandatory Jika TabInsuranceData field Discount lebih dari 0</t>
        </r>
      </text>
    </comment>
    <comment authorId="0" ref="A13" shapeId="0">
      <text>
        <r>
          <rPr>
            <b/>
            <sz val="9"/>
            <color indexed="81"/>
            <rFont val="Tahoma"/>
            <family val="2"/>
          </rPr>
          <t>Jeremy Andreas:</t>
        </r>
        <r>
          <rPr>
            <sz val="9"/>
            <color indexed="81"/>
            <rFont val="Tahoma"/>
            <family val="2"/>
          </rPr>
          <t xml:space="preserve">
Mandatory Jika TabInsuranceData field Discount lebih dari 0</t>
        </r>
      </text>
    </comment>
    <comment authorId="0" ref="A14" shapeId="0">
      <text>
        <r>
          <rPr>
            <b/>
            <sz val="9"/>
            <color indexed="81"/>
            <rFont val="Tahoma"/>
            <family val="2"/>
          </rPr>
          <t>Jeremy Andreas:</t>
        </r>
        <r>
          <rPr>
            <sz val="9"/>
            <color indexed="81"/>
            <rFont val="Tahoma"/>
            <family val="2"/>
          </rPr>
          <t xml:space="preserve">
Mandatory Jika TabInsuranceData field Discount lebih dari 0</t>
        </r>
      </text>
    </comment>
    <comment authorId="0" ref="A15" shapeId="0">
      <text>
        <r>
          <rPr>
            <b/>
            <sz val="9"/>
            <color indexed="81"/>
            <rFont val="Tahoma"/>
            <family val="2"/>
          </rPr>
          <t>Jeremy Andreas:</t>
        </r>
        <r>
          <rPr>
            <sz val="9"/>
            <color indexed="81"/>
            <rFont val="Tahoma"/>
            <family val="2"/>
          </rPr>
          <t xml:space="preserve">
Mandatory Jika TabInsuranceData field Discount lebih dari 0</t>
        </r>
      </text>
    </comment>
    <comment authorId="0" ref="A16" shapeId="0">
      <text>
        <r>
          <rPr>
            <b/>
            <sz val="9"/>
            <color indexed="81"/>
            <rFont val="Tahoma"/>
            <family val="2"/>
          </rPr>
          <t>Jeremy Andreas:</t>
        </r>
        <r>
          <rPr>
            <sz val="9"/>
            <color indexed="81"/>
            <rFont val="Tahoma"/>
            <family val="2"/>
          </rPr>
          <t xml:space="preserve">
Mandatory Jika TabInsuranceData field Discount lebih dari 0</t>
        </r>
      </text>
    </comment>
    <comment authorId="0" ref="A17" shapeId="0">
      <text>
        <r>
          <rPr>
            <b/>
            <sz val="9"/>
            <color indexed="81"/>
            <rFont val="Tahoma"/>
            <family val="2"/>
          </rPr>
          <t>Jeremy Andreas:</t>
        </r>
        <r>
          <rPr>
            <sz val="9"/>
            <color indexed="81"/>
            <rFont val="Tahoma"/>
            <family val="2"/>
          </rPr>
          <t xml:space="preserve">
Mandatory Jika TabInsuranceData field Discount lebih dari 0</t>
        </r>
      </text>
    </comment>
    <comment authorId="0" ref="A18" shapeId="0">
      <text>
        <r>
          <rPr>
            <b/>
            <sz val="9"/>
            <color indexed="81"/>
            <rFont val="Tahoma"/>
            <family val="2"/>
          </rPr>
          <t>Jeremy Andreas:</t>
        </r>
        <r>
          <rPr>
            <sz val="9"/>
            <color indexed="81"/>
            <rFont val="Tahoma"/>
            <family val="2"/>
          </rPr>
          <t xml:space="preserve">
Mandatory Jika TabInsuranceData field Discount lebih dari 0</t>
        </r>
      </text>
    </comment>
    <comment authorId="0" ref="A47" shapeId="0">
      <text>
        <r>
          <rPr>
            <b/>
            <sz val="9"/>
            <color indexed="81"/>
            <rFont val="Tahoma"/>
            <family val="2"/>
          </rPr>
          <t>Jeremy Andreas:</t>
        </r>
        <r>
          <rPr>
            <sz val="9"/>
            <color indexed="81"/>
            <rFont val="Tahoma"/>
            <family val="2"/>
          </rPr>
          <t xml:space="preserve">
hanye berlaku jika Installment Type Arrear</t>
        </r>
      </text>
    </comment>
    <comment authorId="0" ref="A48" shapeId="0">
      <text>
        <r>
          <rPr>
            <b/>
            <sz val="9"/>
            <color indexed="81"/>
            <rFont val="Tahoma"/>
            <family val="2"/>
          </rPr>
          <t>Jeremy Andreas:</t>
        </r>
        <r>
          <rPr>
            <sz val="9"/>
            <color indexed="81"/>
            <rFont val="Tahoma"/>
            <family val="2"/>
          </rPr>
          <t xml:space="preserve">
hanye berlaku jika Installment Type Arrear</t>
        </r>
      </text>
    </comment>
    <comment authorId="0" ref="A51" shapeId="0">
      <text>
        <r>
          <rPr>
            <b/>
            <sz val="9"/>
            <color indexed="81"/>
            <rFont val="Tahoma"/>
            <family val="2"/>
          </rPr>
          <t>Jeremy Andreas:</t>
        </r>
        <r>
          <rPr>
            <sz val="9"/>
            <color indexed="81"/>
            <rFont val="Tahoma"/>
            <family val="2"/>
          </rPr>
          <t xml:space="preserve">
timpa amount discount insurance pada subsidy? Jika pilih yes, amount existing pada excel akan ditimpa dengan nilai discount paid by multifinance saat menjalankan katalon</t>
        </r>
      </text>
    </comment>
    <comment authorId="0" ref="A53" shapeId="0">
      <text>
        <r>
          <rPr>
            <b/>
            <sz val="9"/>
            <color indexed="81"/>
            <rFont val="Tahoma"/>
            <family val="2"/>
          </rPr>
          <t>Jeremy Andreas:</t>
        </r>
        <r>
          <rPr>
            <sz val="9"/>
            <color indexed="81"/>
            <rFont val="Tahoma"/>
            <family val="2"/>
          </rPr>
          <t xml:space="preserve">
diisi sesuai dengan jumlah subsidy dp pada section subsidy</t>
        </r>
      </text>
    </comment>
  </commentList>
</comments>
</file>

<file path=xl/comments11.xml><?xml version="1.0" encoding="utf-8"?>
<comments xmlns="http://schemas.openxmlformats.org/spreadsheetml/2006/main">
  <authors>
    <author>Jeremy Andreas</author>
  </authors>
  <commentList>
    <comment authorId="0" ref="A12" shapeId="0">
      <text>
        <r>
          <rPr>
            <b/>
            <sz val="9"/>
            <color indexed="81"/>
            <rFont val="Tahoma"/>
            <family val="2"/>
          </rPr>
          <t>Jeremy Andreas:</t>
        </r>
        <r>
          <rPr>
            <sz val="9"/>
            <color indexed="81"/>
            <rFont val="Tahoma"/>
            <family val="2"/>
          </rPr>
          <t xml:space="preserve">
default required yes check, jika ingin uncheck required yes perlu diisi</t>
        </r>
      </text>
    </comment>
    <comment authorId="0" ref="A13" shapeId="0">
      <text>
        <r>
          <rPr>
            <b/>
            <sz val="9"/>
            <color indexed="81"/>
            <rFont val="Tahoma"/>
            <family val="2"/>
          </rPr>
          <t>Jeremy Andreas:</t>
        </r>
        <r>
          <rPr>
            <sz val="9"/>
            <color indexed="81"/>
            <rFont val="Tahoma"/>
            <family val="2"/>
          </rPr>
          <t xml:space="preserve">
wajib diisi jika ada Yes Uncheck, format date diisi dalam MM/DD/YYYY, promise date &gt; business date, diisi sesuai dengan urutan dalam required yes uncheck</t>
        </r>
      </text>
    </comment>
    <comment authorId="0" ref="A14" shapeId="0">
      <text>
        <r>
          <rPr>
            <b/>
            <sz val="9"/>
            <color indexed="81"/>
            <rFont val="Tahoma"/>
            <family val="2"/>
          </rPr>
          <t>Jeremy Andreas:</t>
        </r>
        <r>
          <rPr>
            <sz val="9"/>
            <color indexed="81"/>
            <rFont val="Tahoma"/>
            <family val="2"/>
          </rPr>
          <t xml:space="preserve">
default required no uncheck, jika ingin required no check perlu diisi</t>
        </r>
      </text>
    </comment>
    <comment authorId="0" ref="A15" shapeId="0">
      <text>
        <r>
          <rPr>
            <b/>
            <sz val="9"/>
            <color indexed="81"/>
            <rFont val="Tahoma"/>
            <family val="2"/>
          </rPr>
          <t>Jeremy Andreas:</t>
        </r>
        <r>
          <rPr>
            <sz val="9"/>
            <color indexed="81"/>
            <rFont val="Tahoma"/>
            <family val="2"/>
          </rPr>
          <t xml:space="preserve">
hanya dokumen yang kolom checknya tercentang yang dapat diisi expired date</t>
        </r>
      </text>
    </comment>
    <comment authorId="0" ref="A16" shapeId="0">
      <text>
        <r>
          <rPr>
            <b/>
            <sz val="9"/>
            <color indexed="81"/>
            <rFont val="Tahoma"/>
            <family val="2"/>
          </rPr>
          <t>Jeremy Andreas:</t>
        </r>
        <r>
          <rPr>
            <sz val="9"/>
            <color indexed="81"/>
            <rFont val="Tahoma"/>
            <family val="2"/>
          </rPr>
          <t xml:space="preserve">
Diisi sesuai dengan urutan dalam expired date document. Format tanggal MM/DD/YYYY, antar tanggal menggunakan delimiter ;</t>
        </r>
      </text>
    </comment>
    <comment authorId="0" ref="A17" shapeId="0">
      <text>
        <r>
          <rPr>
            <b/>
            <sz val="9"/>
            <color indexed="81"/>
            <rFont val="Tahoma"/>
            <family val="2"/>
          </rPr>
          <t>Jeremy Andreas:</t>
        </r>
        <r>
          <rPr>
            <sz val="9"/>
            <color indexed="81"/>
            <rFont val="Tahoma"/>
            <family val="2"/>
          </rPr>
          <t xml:space="preserve">
Diisi nama dokumen yang ingin dan bisa diwaive</t>
        </r>
      </text>
    </comment>
  </commentList>
</comments>
</file>

<file path=xl/comments12.xml><?xml version="1.0" encoding="utf-8"?>
<comments xmlns="http://schemas.openxmlformats.org/spreadsheetml/2006/main">
  <authors>
    <author>Jeremy Andreas</author>
  </authors>
  <commentList>
    <comment authorId="0" ref="A28" shapeId="0">
      <text>
        <r>
          <rPr>
            <b/>
            <sz val="9"/>
            <color indexed="81"/>
            <rFont val="Tahoma"/>
            <family val="2"/>
          </rPr>
          <t>Jeremy Andreas:</t>
        </r>
        <r>
          <rPr>
            <sz val="9"/>
            <color indexed="81"/>
            <rFont val="Tahoma"/>
            <family val="2"/>
          </rPr>
          <t xml:space="preserve">
posisi dibuat sejajar dengan supplier employee name yang ingin didelete</t>
        </r>
      </text>
    </comment>
    <comment authorId="0" ref="A54" shapeId="0">
      <text>
        <r>
          <rPr>
            <b/>
            <sz val="9"/>
            <color indexed="81"/>
            <rFont val="Tahoma"/>
            <family val="2"/>
          </rPr>
          <t>Jeremy Andreas:</t>
        </r>
        <r>
          <rPr>
            <sz val="9"/>
            <color indexed="81"/>
            <rFont val="Tahoma"/>
            <family val="2"/>
          </rPr>
          <t xml:space="preserve">
jika yes, lakukan return handling dan tidak akan input data commission.
Jika no atau bernilai kosong atau done lakukan input commission seperti biasa
Done menandakan return handling telah dilakukan</t>
        </r>
      </text>
    </comment>
  </commentList>
</comments>
</file>

<file path=xl/comments13.xml><?xml version="1.0" encoding="utf-8"?>
<comments xmlns="http://schemas.openxmlformats.org/spreadsheetml/2006/main">
  <authors>
    <author>Jeremy Andreas</author>
  </authors>
  <commentList>
    <comment authorId="0" ref="A12" shapeId="0">
      <text>
        <r>
          <rPr>
            <b/>
            <sz val="9"/>
            <color indexed="81"/>
            <rFont val="Tahoma"/>
            <family val="2"/>
          </rPr>
          <t>Jeremy Andreas:</t>
        </r>
        <r>
          <rPr>
            <sz val="9"/>
            <color indexed="81"/>
            <rFont val="Tahoma"/>
            <family val="2"/>
          </rPr>
          <t xml:space="preserve">
numeric. jika tidak mau input promo, harus diisi dengan nol. </t>
        </r>
      </text>
    </comment>
    <comment authorId="0" ref="A13" shapeId="0">
      <text>
        <r>
          <rPr>
            <b/>
            <sz val="9"/>
            <color indexed="81"/>
            <rFont val="Tahoma"/>
            <family val="2"/>
          </rPr>
          <t>Jeremy Andreas:</t>
        </r>
        <r>
          <rPr>
            <sz val="9"/>
            <color indexed="81"/>
            <rFont val="Tahoma"/>
            <family val="2"/>
          </rPr>
          <t xml:space="preserve">
numeric. jika tidak mau input promo, harus diisi dengan nol. </t>
        </r>
      </text>
    </comment>
    <comment authorId="0" ref="A14" shapeId="0">
      <text>
        <r>
          <rPr>
            <b/>
            <sz val="9"/>
            <color indexed="81"/>
            <rFont val="Tahoma"/>
            <family val="2"/>
          </rPr>
          <t>Jeremy Andreas:</t>
        </r>
        <r>
          <rPr>
            <sz val="9"/>
            <color indexed="81"/>
            <rFont val="Tahoma"/>
            <family val="2"/>
          </rPr>
          <t xml:space="preserve">
numeric. jika tidak mau input promo, harus diisi dengan nol. </t>
        </r>
      </text>
    </comment>
    <comment authorId="0" ref="A15" shapeId="0">
      <text>
        <r>
          <rPr>
            <b/>
            <sz val="9"/>
            <color indexed="81"/>
            <rFont val="Tahoma"/>
            <family val="2"/>
          </rPr>
          <t>Jeremy Andreas:</t>
        </r>
        <r>
          <rPr>
            <sz val="9"/>
            <color indexed="81"/>
            <rFont val="Tahoma"/>
            <family val="2"/>
          </rPr>
          <t xml:space="preserve">
numeric. jika tidak mau input promo, harus diisi dengan nol. </t>
        </r>
      </text>
    </comment>
    <comment authorId="0" ref="A16" shapeId="0">
      <text>
        <r>
          <rPr>
            <b/>
            <sz val="9"/>
            <color indexed="81"/>
            <rFont val="Tahoma"/>
            <family val="2"/>
          </rPr>
          <t>Jeremy Andreas:</t>
        </r>
        <r>
          <rPr>
            <sz val="9"/>
            <color indexed="81"/>
            <rFont val="Tahoma"/>
            <family val="2"/>
          </rPr>
          <t xml:space="preserve">
numeric. jika tidak mau input promo, harus diisi dengan nol. </t>
        </r>
      </text>
    </comment>
    <comment authorId="0" ref="A19" shapeId="0">
      <text>
        <r>
          <rPr>
            <b/>
            <sz val="9"/>
            <color indexed="81"/>
            <rFont val="Tahoma"/>
            <family val="2"/>
          </rPr>
          <t>Jeremy Andreas:</t>
        </r>
        <r>
          <rPr>
            <sz val="9"/>
            <color indexed="81"/>
            <rFont val="Tahoma"/>
            <family val="2"/>
          </rPr>
          <t xml:space="preserve">
jika yes, lakukan return handling dan tidak akan input data reserved fund.
Jika no atau bernilai kosong atau done lakukan input reserved fund seperti biasa
Done menandakan return handling telah dilakukan</t>
        </r>
      </text>
    </comment>
  </commentList>
</comments>
</file>

<file path=xl/connections.xml><?xml version="1.0" encoding="utf-8"?>
<connections xmlns="http://schemas.openxmlformats.org/spreadsheetml/2006/main">
  <connection id="1" keepAlive="1" name="Query - Query Application Source" description="Connection to the 'Query Application Source' query in the workbook." type="5" refreshedVersion="6" background="1">
    <dbPr connection="Provider=Microsoft.Mashup.OleDb.1;Data Source=$Workbook$;Location=&quot;Query Application Source&quot;" command="SELECT * FROM [Query Application Source]"/>
  </connection>
  <connection id="2" keepAlive="1" name="Query - Query Asset Insco Branch Name" description="Connection to the 'Query Asset Insco Branch Name' query in the workbook." type="5" refreshedVersion="6" background="1" saveData="1">
    <dbPr connection="Provider=Microsoft.Mashup.OleDb.1;Data Source=$Workbook$;Location=&quot;Query Asset Insco Branch Name&quot;" command="SELECT * FROM [Query Asset Insco Branch Name]"/>
  </connection>
  <connection id="3" keepAlive="1" name="Query - Query Asset Region" description="Connection to the 'Query Asset Region' query in the workbook." type="5" refreshedVersion="6" background="1" saveData="1">
    <dbPr connection="Provider=Microsoft.Mashup.OleDb.1;Data Source=$Workbook$;Location=&quot;Query Asset Region&quot;" command="SELECT * FROM [Query Asset Region]"/>
  </connection>
  <connection id="4" keepAlive="1" name="Query - Query Asset User Relationship Personal" description="Connection to the 'Query Asset User Relationship Personal' query in the workbook." type="5" refreshedVersion="6" background="1" saveData="1">
    <dbPr connection="Provider=Microsoft.Mashup.OleDb.1;Data Source=$Workbook$;Location=&quot;Query Asset User Relationship Personal&quot;" command="SELECT * FROM [Query Asset User Relationship Personal]"/>
  </connection>
  <connection id="5" keepAlive="1" name="Query - Query Characteristic Of Credit" description="Connection to the 'Query Characteristic Of Credit' query in the workbook." type="5" refreshedVersion="6" background="1" saveData="1">
    <dbPr connection="Provider=Microsoft.Mashup.OleDb.1;Data Source=$Workbook$;Location=&quot;Query Characteristic Of Credit&quot;" command="SELECT * FROM [Query Characteristic Of Credit]"/>
  </connection>
  <connection id="6" keepAlive="1" name="Query - Query Copy Address From App Data Personal" description="Connection to the 'Query Copy Address From App Data Personal' query in the workbook." type="5" refreshedVersion="6" background="1">
    <dbPr connection="Provider=Microsoft.Mashup.OleDb.1;Data Source=$Workbook$;Location=&quot;Query Copy Address From App Data Personal&quot;" command="SELECT * FROM [Query Copy Address From App Data Personal]"/>
  </connection>
  <connection id="7" keepAlive="1" name="Query - Query Copy Address From Asset Data Personal" description="Connection to the 'Query Copy Address From Asset Data Personal' query in the workbook." type="5" refreshedVersion="6" background="1">
    <dbPr connection="Provider=Microsoft.Mashup.OleDb.1;Data Source=$Workbook$;Location=&quot;Query Copy Address From Asset Data Personal&quot;" command="SELECT * FROM [Query Copy Address From Asset Data Personal]"/>
  </connection>
  <connection id="8" keepAlive="1" name="Query - Query Cover Period" description="Connection to the 'Query Cover Period' query in the workbook." type="5" refreshedVersion="6" background="1" saveData="1">
    <dbPr connection="Provider=Microsoft.Mashup.OleDb.1;Data Source=$Workbook$;Location=&quot;Query Cover Period&quot;" command="SELECT * FROM [Query Cover Period]"/>
  </connection>
  <connection id="9" keepAlive="1" name="Query - Query Customer Notification" description="Connection to the 'Query Customer Notification' query in the workbook." type="5" refreshedVersion="6" background="1" saveData="1">
    <dbPr connection="Provider=Microsoft.Mashup.OleDb.1;Data Source=$Workbook$;Location=&quot;Query Customer Notification&quot;" command="SELECT * FROM [Query Customer Notification]"/>
  </connection>
  <connection id="10" keepAlive="1" name="Query - Query DP Source Payment Type" description="Connection to the 'Query DP Source Payment Type' query in the workbook." type="5" refreshedVersion="6" background="1">
    <dbPr connection="Provider=Microsoft.Mashup.OleDb.1;Data Source=$Workbook$;Location=&quot;Query DP Source Payment Type&quot;" command="SELECT * FROM [Query DP Source Payment Type]"/>
  </connection>
  <connection id="11" keepAlive="1" name="Query - Query First Installment Type" description="Connection to the 'Query First Installment Type' query in the workbook." type="5" refreshedVersion="6" background="1">
    <dbPr connection="Provider=Microsoft.Mashup.OleDb.1;Data Source=$Workbook$;Location=&quot;Query First Installment Type&quot;" command="SELECT * FROM [Query First Installment Type]"/>
  </connection>
  <connection id="12" keepAlive="1" name="Query - Query Floating Period" description="Connection to the 'Query Floating Period' query in the workbook." type="5" refreshedVersion="6" background="1" saveData="1">
    <dbPr connection="Provider=Microsoft.Mashup.OleDb.1;Data Source=$Workbook$;Location=&quot;Query Floating Period&quot;" command="SELECT * FROM [Query Floating Period]"/>
  </connection>
  <connection id="13" keepAlive="1" name="Query - Query Grace Period Type" description="Connection to the 'Query Grace Period Type' query in the workbook." type="5" refreshedVersion="6" background="1" saveData="1">
    <dbPr connection="Provider=Microsoft.Mashup.OleDb.1;Data Source=$Workbook$;Location=&quot;Query Grace Period Type&quot;" command="SELECT * FROM [Query Grace Period Type]"/>
  </connection>
  <connection id="14" keepAlive="1" name="Query - Query Installment Scheme" description="Connection to the 'Query Installment Scheme' query in the workbook." type="5" refreshedVersion="6" background="1" saveData="1">
    <dbPr connection="Provider=Microsoft.Mashup.OleDb.1;Data Source=$Workbook$;Location=Query Installment Scheme;Extended Properties=&quot;&quot;" command="SELECT * FROM [Query Installment Scheme]"/>
  </connection>
  <connection id="15" keepAlive="1" name="Query - Query Installment Source Payment Type" description="Connection to the 'Query Installment Source Payment Type' query in the workbook." type="5" refreshedVersion="6" background="1" saveData="1">
    <dbPr connection="Provider=Microsoft.Mashup.OleDb.1;Data Source=$Workbook$;Location=&quot;Query Installment Source Payment Type&quot;" command="SELECT * FROM [Query Installment Source Payment Type]"/>
  </connection>
  <connection id="16" keepAlive="1" name="Query - Query Insurance Main Coverage" description="Connection to the 'Query Insurance Main Coverage' query in the workbook." type="5" refreshedVersion="6" background="1" saveData="1">
    <dbPr connection="Provider=Microsoft.Mashup.OleDb.1;Data Source=$Workbook$;Location=&quot;Query Insurance Main Coverage&quot;" command="SELECT * FROM [Query Insurance Main Coverage]"/>
  </connection>
  <connection id="17" keepAlive="1" name="Query - Query Insured By" description="Connection to the 'Query Insured By' query in the workbook." type="5" refreshedVersion="6" background="1" saveData="1">
    <dbPr connection="Provider=Microsoft.Mashup.OleDb.1;Data Source=$Workbook$;Location=&quot;Query Insured By&quot;" command="SELECT * FROM [Query Insured By]"/>
  </connection>
  <connection id="18" keepAlive="1" name="Query - Query Interest Type" description="Connection to the 'Query Interest Type' query in the workbook." type="5" refreshedVersion="6" background="1">
    <dbPr connection="Provider=Microsoft.Mashup.OleDb.1;Data Source=$Workbook$;Location=&quot;Query Interest Type&quot;" command="SELECT * FROM [Query Interest Type]"/>
  </connection>
  <connection id="19" keepAlive="1" name="Query - Query JobProfessionNonProfessional" description="Connection to the 'Query JobProfessionNonProfessional' query in the workbook." type="5" refreshedVersion="6" background="1" saveData="1">
    <dbPr connection="Provider=Microsoft.Mashup.OleDb.1;Data Source=$Workbook$;Location=&quot;Query JobProfessionNonProfessional&quot;" command="SELECT * FROM [Query JobProfessionNonProfessional]"/>
  </connection>
  <connection id="20" keepAlive="1" name="Query - Query JobProfessionProfessional" description="Connection to the 'Query JobProfessionProfessional' query in the workbook." type="5" refreshedVersion="6" background="1" saveData="1">
    <dbPr connection="Provider=Microsoft.Mashup.OleDb.1;Data Source=$Workbook$;Location=&quot;Query JobProfessionProfessional&quot;" command="SELECT * FROM [Query JobProfessionProfessional]"/>
  </connection>
  <connection id="21" keepAlive="1" name="Query - Query JobProfessionSME" description="Connection to the 'Query JobProfessionSME' query in the workbook." type="5" refreshedVersion="6" background="1" saveData="1">
    <dbPr connection="Provider=Microsoft.Mashup.OleDb.1;Data Source=$Workbook$;Location=&quot;Query JobProfessionSME&quot;" command="SELECT * FROM [Query JobProfessionSME]"/>
  </connection>
  <connection id="22" keepAlive="1" name="Query - Query Owner Type" description="Connection to the 'Query Owner Type' query in the workbook." type="5" refreshedVersion="6" background="1" saveData="1">
    <dbPr connection="Provider=Microsoft.Mashup.OleDb.1;Data Source=$Workbook$;Location=&quot;Query Owner Type&quot;" command="SELECT * FROM [Query Owner Type]"/>
  </connection>
  <connection id="23" keepAlive="1" name="Query - Query Ownership Code" description="Connection to the 'Query Ownership Code' query in the workbook." type="5" refreshedVersion="6" background="1" saveData="1">
    <dbPr connection="Provider=Microsoft.Mashup.OleDb.1;Data Source=$Workbook$;Location=&quot;Query Ownership Code&quot;" command="SELECT * FROM [Query Ownership Code]"/>
  </connection>
  <connection id="24" keepAlive="1" name="Query - Query Payment Frequency" description="Connection to the 'Query Payment Frequency' query in the workbook." type="5" refreshedVersion="6" background="1">
    <dbPr connection="Provider=Microsoft.Mashup.OleDb.1;Data Source=$Workbook$;Location=&quot;Query Payment Frequency&quot;" command="SELECT * FROM [Query Payment Frequency]"/>
  </connection>
  <connection id="25" keepAlive="1" name="Query - Query Payment Type" description="Connection to the 'Query Payment Type' query in the workbook." type="5" refreshedVersion="6" background="1" saveData="1">
    <dbPr connection="Provider=Microsoft.Mashup.OleDb.1;Data Source=$Workbook$;Location=&quot;Query Payment Type&quot;" command="SELECT * FROM [Query Payment Type]"/>
  </connection>
  <connection id="26" keepAlive="1" name="Query - Query Provision Calculation Base" description="Connection to the 'Query Provision Calculation Base' query in the workbook." type="5" refreshedVersion="6" background="1">
    <dbPr connection="Provider=Microsoft.Mashup.OleDb.1;Data Source=$Workbook$;Location=&quot;Query Provision Calculation Base&quot;" command="SELECT * FROM [Query Provision Calculation Base]"/>
  </connection>
  <connection id="27" keepAlive="1" name="Query - Query Ref Master App Data" description="Connection to the 'Query Ref Master App Data' query in the workbook." type="5" refreshedVersion="6" background="1">
    <dbPr connection="Provider=Microsoft.Mashup.OleDb.1;Data Source=$Workbook$;Location=&quot;Query Ref Master App Data&quot;" command="SELECT * FROM [Query Ref Master App Data]"/>
  </connection>
  <connection id="28" keepAlive="1" name="Query - Query Subsidy Allocation" description="Connection to the 'Query Subsidy Allocation' query in the workbook." type="5" refreshedVersion="6" background="1" saveData="1">
    <dbPr connection="Provider=Microsoft.Mashup.OleDb.1;Data Source=$Workbook$;Location=&quot;Query Subsidy Allocation&quot;" command="SELECT * FROM [Query Subsidy Allocation]"/>
  </connection>
  <connection id="29" keepAlive="1" name="Query - Query Subsidy From Type" description="Connection to the 'Query Subsidy From Type' query in the workbook." type="5" refreshedVersion="6" background="1">
    <dbPr connection="Provider=Microsoft.Mashup.OleDb.1;Data Source=$Workbook$;Location=&quot;Query Subsidy From Type&quot;" command="SELECT * FROM [Query Subsidy From Type]"/>
  </connection>
  <connection id="30" keepAlive="1" name="Query - Query Subsidy Source" description="Connection to the 'Query Subsidy Source' query in the workbook." type="5" refreshedVersion="6" background="1">
    <dbPr connection="Provider=Microsoft.Mashup.OleDb.1;Data Source=$Workbook$;Location=&quot;Query Subsidy Source&quot;" command="SELECT * FROM [Query Subsidy Source]"/>
  </connection>
  <connection id="31" keepAlive="1" name="Query - Query Way Of Restructure" description="Connection to the 'Query Way Of Restructure' query in the workbook." type="5" refreshedVersion="6" background="1">
    <dbPr connection="Provider=Microsoft.Mashup.OleDb.1;Data Source=$Workbook$;Location=&quot;Query Way Of Restructure&quot;" command="SELECT * FROM [Query Way Of Restructure]"/>
  </connection>
  <connection id="32" keepAlive="1" name="Query - Query WOP" description="Connection to the 'Query WOP' query in the workbook." type="5" refreshedVersion="6" background="1" saveData="1">
    <dbPr connection="Provider=Microsoft.Mashup.OleDb.1;Data Source=$Workbook$;Location=&quot;Query WOP&quot;" command="SELECT * FROM [Query WOP]"/>
  </connection>
  <connection id="33" keepAlive="1" name="Query - QueryAuthorityAML" description="Connection to the 'QueryAuthorityAML' query in the workbook." type="5" refreshedVersion="6" background="1" saveData="1">
    <dbPr connection="Provider=Microsoft.Mashup.OleDb.1;Data Source=$Workbook$;Location=QueryAuthorityAML" command="SELECT * FROM [QueryAuthorityAML]"/>
  </connection>
  <connection id="34" keepAlive="1" name="Query - QueryCompanyType" description="Connection to the 'QueryCompanyType' query in the workbook." type="5" refreshedVersion="6" background="1" saveData="1">
    <dbPr connection="Provider=Microsoft.Mashup.OleDb.1;Data Source=$Workbook$;Location=QueryCompanyType" command="SELECT * FROM [QueryCompanyType]"/>
  </connection>
  <connection id="35" keepAlive="1" name="Query - QueryCountry" description="Connection to the 'QueryCountry' query in the workbook." type="5" refreshedVersion="6" background="1" saveData="1">
    <dbPr connection="Provider=Microsoft.Mashup.OleDb.1;Data Source=$Workbook$;Location=QueryCountry" command="SELECT * FROM [QueryCountry]"/>
  </connection>
  <connection id="36" keepAlive="1" name="Query - QueryCustomerModelCompany" description="Connection to the 'QueryCustomerModelCompany' query in the workbook." type="5" refreshedVersion="6" background="1">
    <dbPr connection="Provider=Microsoft.Mashup.OleDb.1;Data Source=$Workbook$;Location=QueryCustomerModelCompany" command="SELECT * FROM [QueryCustomerModelCompany]"/>
  </connection>
  <connection id="37" keepAlive="1" name="Query - QueryCustomerModelPersonal" description="Connection to the 'QueryCustomerModelPersonal' query in the workbook." type="5" refreshedVersion="6" background="1">
    <dbPr connection="Provider=Microsoft.Mashup.OleDb.1;Data Source=$Workbook$;Location=QueryCustomerModelPersonal" command="SELECT * FROM [QueryCustomerModelPersonal]"/>
  </connection>
  <connection id="38" keepAlive="1" name="Query - QueryDepartmentAML" description="Connection to the 'QueryDepartmentAML' query in the workbook." type="5" refreshedVersion="6" background="1" saveData="1">
    <dbPr connection="Provider=Microsoft.Mashup.OleDb.1;Data Source=$Workbook$;Location=QueryDepartmentAML" command="SELECT * FROM [QueryDepartmentAML]"/>
  </connection>
  <connection id="39" keepAlive="1" name="Query - QueryEconomicSectorSLIK" description="Connection to the 'QueryEconomicSectorSLIK' query in the workbook." type="5" refreshedVersion="6" background="1" saveData="1">
    <dbPr connection="Provider=Microsoft.Mashup.OleDb.1;Data Source=$Workbook$;Location=QueryEconomicSectorSLIK" command="SELECT * FROM [QueryEconomicSectorSLIK]"/>
  </connection>
  <connection id="40" keepAlive="1" name="Query - QueryGender" description="Connection to the 'QueryGender' query in the workbook." type="5" refreshedVersion="6" background="1">
    <dbPr connection="Provider=Microsoft.Mashup.OleDb.1;Data Source=$Workbook$;Location=QueryGender" command="SELECT * FROM [QueryGender]"/>
  </connection>
  <connection id="41" keepAlive="1" name="Query - QueryGuarantorRelationshipCompany" description="Connection to the 'QueryGuarantorRelationshipCompany' query in the workbook." type="5" refreshedVersion="6" background="1">
    <dbPr connection="Provider=Microsoft.Mashup.OleDb.1;Data Source=$Workbook$;Location=QueryGuarantorRelationshipCompany" command="SELECT * FROM [QueryGuarantorRelationshipCompany]"/>
  </connection>
  <connection id="42" keepAlive="1" name="Query - QueryGuarantorRelationshipPersonal" description="Connection to the 'QueryGuarantorRelationshipPersonal' query in the workbook." type="5" refreshedVersion="6" background="1" saveData="1">
    <dbPr connection="Provider=Microsoft.Mashup.OleDb.1;Data Source=$Workbook$;Location=QueryGuarantorRelationshipPersonal" command="SELECT * FROM [QueryGuarantorRelationshipPersonal]"/>
  </connection>
  <connection id="43" keepAlive="1" name="Query - QueryIdType" description="Connection to the 'QueryIdType' query in the workbook." type="5" refreshedVersion="6" background="1">
    <dbPr connection="Provider=Microsoft.Mashup.OleDb.1;Data Source=$Workbook$;Location=QueryIdType" command="SELECT * FROM [QueryIdType]"/>
  </connection>
  <connection id="44" keepAlive="1" name="Query - QueryJobPosition" description="Connection to the 'QueryJobPosition' query in the workbook." type="5" refreshedVersion="6" background="1" saveData="1">
    <dbPr connection="Provider=Microsoft.Mashup.OleDb.1;Data Source=$Workbook$;Location=QueryJobPosition" command="SELECT * FROM [QueryJobPosition]"/>
  </connection>
  <connection id="45" keepAlive="1" name="Query - QueryJobProfessionEmployee" description="Connection to the 'QueryJobProfessionEmployee' query in the workbook." type="5" refreshedVersion="6" background="1">
    <dbPr connection="Provider=Microsoft.Mashup.OleDb.1;Data Source=$Workbook$;Location=QueryJobProfessionEmployee" command="SELECT * FROM [QueryJobProfessionEmployee]"/>
  </connection>
  <connection id="46" keepAlive="1" name="Query - QueryLifeInscoBranchName" description="Connection to the 'QueryLifeInscoBranchName' query in the workbook." type="5" refreshedVersion="6" background="1" saveData="1">
    <dbPr connection="Provider=Microsoft.Mashup.OleDb.1;Data Source=$Workbook$;Location=QueryLifeInscoBranchName" command="SELECT * FROM [QueryLifeInscoBranchName]"/>
  </connection>
  <connection id="47" keepAlive="1" name="Query - QueryMaritalStatus" description="Connection to the 'QueryMaritalStatus' query in the workbook." type="5" refreshedVersion="6" background="1">
    <dbPr connection="Provider=Microsoft.Mashup.OleDb.1;Data Source=$Workbook$;Location=QueryMaritalStatus" command="SELECT * FROM [QueryMaritalStatus]"/>
  </connection>
  <connection id="48" keepAlive="1" name="Query - QueryNationality" description="Connection to the 'QueryNationality' query in the workbook." type="5" refreshedVersion="6" background="1" saveData="1">
    <dbPr connection="Provider=Microsoft.Mashup.OleDb.1;Data Source=$Workbook$;Location=QueryNationality" command="SELECT * FROM [QueryNationality]"/>
  </connection>
  <connection id="49" keepAlive="1" name="Query - QueryOwnership" description="Connection to the 'QueryOwnership' query in the workbook." type="5" refreshedVersion="6" background="1" saveData="1">
    <dbPr connection="Provider=Microsoft.Mashup.OleDb.1;Data Source=$Workbook$;Location=QueryOwnership" command="SELECT * FROM [QueryOwnership]"/>
  </connection>
  <connection id="50" keepAlive="1" name="Query - QueryPremiumPaymentMethod" description="Connection to the 'QueryPremiumPaymentMethod' query in the workbook." type="5" refreshedVersion="6" background="1" saveData="1">
    <dbPr connection="Provider=Microsoft.Mashup.OleDb.1;Data Source=$Workbook$;Location=QueryPremiumPaymentMethod" command="SELECT * FROM [QueryPremiumPaymentMethod]"/>
  </connection>
  <connection id="51" keepAlive="1" name="Query - r3db-server ad-ins com\r3: FOUNDATION" description="Connection to the 'r3db-server ad-ins com\r3: FOUNDATION' query in the workbook." type="5" refreshedVersion="6" background="1" saveData="1">
    <dbPr connection="Provider=Microsoft.Mashup.OleDb.1;Data Source=$Workbook$;Location=&quot;r3db-server ad-ins com\r3: FOUNDATION&quot;" command="SELECT * FROM [r3db-server ad-ins com\r3: FOUNDATION]"/>
  </connection>
  <connection id="52" keepAlive="1" name="Query - r3db-server ad-ins com\r3: FOUNDATION (2)" description="Connection to the 'r3db-server ad-ins com\r3: FOUNDATION (2)' query in the workbook." type="5" refreshedVersion="6" background="1" saveData="1">
    <dbPr connection="Provider=Microsoft.Mashup.OleDb.1;Data Source=$Workbook$;Location=&quot;r3db-server ad-ins com\r3: FOUNDATION (2)&quot;" command="SELECT * FROM [r3db-server ad-ins com\r3: FOUNDATION (2)]"/>
  </connection>
</connections>
</file>

<file path=xl/sharedStrings.xml><?xml version="1.0" encoding="utf-8"?>
<sst xmlns="http://schemas.openxmlformats.org/spreadsheetml/2006/main" count="4592" uniqueCount="3242">
  <si>
    <t>Count</t>
  </si>
  <si>
    <t>CountofReferantor</t>
  </si>
  <si>
    <t>CountofAccessories</t>
  </si>
  <si>
    <t>CountUploadDocument</t>
  </si>
  <si>
    <t>Status</t>
  </si>
  <si>
    <t>AppNo</t>
  </si>
  <si>
    <t>Unexecuted</t>
  </si>
  <si>
    <t>Brother</t>
  </si>
  <si>
    <t>Father</t>
  </si>
  <si>
    <t>Mother</t>
  </si>
  <si>
    <t>Parent</t>
  </si>
  <si>
    <t>Friend</t>
  </si>
  <si>
    <t>Jakarta</t>
  </si>
  <si>
    <t>E-KTP</t>
  </si>
  <si>
    <t>AKTA</t>
  </si>
  <si>
    <t>Marital Status</t>
  </si>
  <si>
    <t>Single</t>
  </si>
  <si>
    <t>Employee</t>
  </si>
  <si>
    <t>Male</t>
  </si>
  <si>
    <t>Tax ID No</t>
  </si>
  <si>
    <t>Email</t>
  </si>
  <si>
    <t>Foreigner</t>
  </si>
  <si>
    <t>Mexico</t>
  </si>
  <si>
    <t>Moldova, Republic Of</t>
  </si>
  <si>
    <t>Montserrat</t>
  </si>
  <si>
    <t>Morocco</t>
  </si>
  <si>
    <t>Mozambique</t>
  </si>
  <si>
    <t>LAINNYA</t>
  </si>
  <si>
    <t>Authority AML Code</t>
  </si>
  <si>
    <t>Authority AML Desc</t>
  </si>
  <si>
    <t>Copy Address</t>
  </si>
  <si>
    <t>No</t>
  </si>
  <si>
    <t>11530</t>
  </si>
  <si>
    <t>KEBON JERUK</t>
  </si>
  <si>
    <t>Dinas</t>
  </si>
  <si>
    <t>Rented</t>
  </si>
  <si>
    <t>Self - Owned</t>
  </si>
  <si>
    <t>Family</t>
  </si>
  <si>
    <t>Personal</t>
  </si>
  <si>
    <t xml:space="preserve">Authority AML </t>
  </si>
  <si>
    <t>Yes</t>
  </si>
  <si>
    <t>Company</t>
  </si>
  <si>
    <t>Customer Relationship</t>
  </si>
  <si>
    <t>Board of Director</t>
  </si>
  <si>
    <t>Koperasi</t>
  </si>
  <si>
    <t>Corporate</t>
  </si>
  <si>
    <t>Kebon jeruk</t>
  </si>
  <si>
    <t>Customer</t>
  </si>
  <si>
    <t>Referantor Type</t>
  </si>
  <si>
    <t>Nett</t>
  </si>
  <si>
    <t>00011</t>
  </si>
  <si>
    <t>MO Head Name</t>
  </si>
  <si>
    <t>MO Notes</t>
  </si>
  <si>
    <t>ANDREAS LIE</t>
  </si>
  <si>
    <t>First Installment Type</t>
  </si>
  <si>
    <t>Advance</t>
  </si>
  <si>
    <t>Weekly</t>
  </si>
  <si>
    <t>DP Source Payment Type</t>
  </si>
  <si>
    <t>PINJAMAN BANK</t>
  </si>
  <si>
    <t>Interest Type</t>
  </si>
  <si>
    <t>Float Rate</t>
  </si>
  <si>
    <t>Monthly</t>
  </si>
  <si>
    <t>Cash</t>
  </si>
  <si>
    <t>Call</t>
  </si>
  <si>
    <t>Installment Source Payment Type</t>
  </si>
  <si>
    <t>SETORAN MODAL</t>
  </si>
  <si>
    <t>Copy Address From</t>
  </si>
  <si>
    <t>Legal</t>
  </si>
  <si>
    <t>Phone 1 Area</t>
  </si>
  <si>
    <t>Phone 1 Number</t>
  </si>
  <si>
    <t>Phone 1 Extension</t>
  </si>
  <si>
    <t>Phone 2 Area</t>
  </si>
  <si>
    <t>Phone 2 Number</t>
  </si>
  <si>
    <t>Phone 2 Extension</t>
  </si>
  <si>
    <t>Phone 3 Area</t>
  </si>
  <si>
    <t>Phone 3 Number</t>
  </si>
  <si>
    <t>Phone 3 Extension</t>
  </si>
  <si>
    <t>Fax Area</t>
  </si>
  <si>
    <t>Fax Number</t>
  </si>
  <si>
    <t>Credit / Pembayaran yang Di Restrukturisasi</t>
  </si>
  <si>
    <t>Previous Agreement No</t>
  </si>
  <si>
    <t>Perpanjangan Jangka Waktu</t>
  </si>
  <si>
    <t>Economic Sector Code</t>
  </si>
  <si>
    <t>469. Rmah Tngga u/Kprluan yg Tdk Dklsfikasikan di T4 Lain-Rmah Tngga ~ Tipe diatas70</t>
  </si>
  <si>
    <t>YES</t>
  </si>
  <si>
    <t>APPI Score</t>
  </si>
  <si>
    <t>Date App Data</t>
  </si>
  <si>
    <t>Ref Master App Data Code</t>
  </si>
  <si>
    <t>Pameran</t>
  </si>
  <si>
    <t>Admin Head</t>
  </si>
  <si>
    <t>Color</t>
  </si>
  <si>
    <t>BPKP City Issuer District Code</t>
  </si>
  <si>
    <t>BPKP issue Date</t>
  </si>
  <si>
    <t>Notes</t>
  </si>
  <si>
    <t>Amount</t>
  </si>
  <si>
    <t>Self Usage</t>
  </si>
  <si>
    <t>Self Owner</t>
  </si>
  <si>
    <t>Owner Type</t>
  </si>
  <si>
    <t>Owner Profession Code</t>
  </si>
  <si>
    <t>Owner Profession Name (PERSONAL)</t>
  </si>
  <si>
    <t>Owner Profession (COMPANY)</t>
  </si>
  <si>
    <t>Owner Mobile Phone</t>
  </si>
  <si>
    <t>LEGAL</t>
  </si>
  <si>
    <t>02</t>
  </si>
  <si>
    <t>Percentage</t>
  </si>
  <si>
    <t>Multifinance</t>
  </si>
  <si>
    <t>Policy No</t>
  </si>
  <si>
    <t>Policy Name</t>
  </si>
  <si>
    <t>Insurance Notes</t>
  </si>
  <si>
    <t>Region2</t>
  </si>
  <si>
    <t>Full Tenor</t>
  </si>
  <si>
    <t>Paid in Advance</t>
  </si>
  <si>
    <t>Garda Oto Insurance</t>
  </si>
  <si>
    <t>IsFeeUseDefault</t>
  </si>
  <si>
    <t>NO</t>
  </si>
  <si>
    <t>Admin Fee</t>
  </si>
  <si>
    <t>Customer Stampduty Fee</t>
  </si>
  <si>
    <t>Main Coverage</t>
  </si>
  <si>
    <t>All Risk</t>
  </si>
  <si>
    <t>Additional Coverage</t>
  </si>
  <si>
    <t>Flood</t>
  </si>
  <si>
    <t>TPL</t>
  </si>
  <si>
    <t>Act of God</t>
  </si>
  <si>
    <t>SRCC</t>
  </si>
  <si>
    <t>Tanggung Jawab Hukum Terhadap Penumpang</t>
  </si>
  <si>
    <t>Kecelakaan Diri Untuk Penumpang</t>
  </si>
  <si>
    <t>Terrorist</t>
  </si>
  <si>
    <t>Discount</t>
  </si>
  <si>
    <t>AsWaTa Kebon Jeruk</t>
  </si>
  <si>
    <t>Premium Payment Method</t>
  </si>
  <si>
    <t>Full Capitalized</t>
  </si>
  <si>
    <t>Admin Fee Amt</t>
  </si>
  <si>
    <t>Subsidy From Type</t>
  </si>
  <si>
    <t>Supplier</t>
  </si>
  <si>
    <t>Discount Insurance</t>
  </si>
  <si>
    <t>Subsidy Source</t>
  </si>
  <si>
    <t>AP Deduction</t>
  </si>
  <si>
    <t>Discount Admin Fee</t>
  </si>
  <si>
    <t>Other Income</t>
  </si>
  <si>
    <t>Fees Use Default Value?</t>
  </si>
  <si>
    <t>Additional Admin</t>
  </si>
  <si>
    <t>Notary Fee</t>
  </si>
  <si>
    <t>Other Fee</t>
  </si>
  <si>
    <t>Fiducia Fee</t>
  </si>
  <si>
    <t>Admin Fee Capitalize Checbox</t>
  </si>
  <si>
    <t>Admin Fee Capitalize Input Amount</t>
  </si>
  <si>
    <t>Additional Admin Capitalize Checbox</t>
  </si>
  <si>
    <t>Additional Admin Capitalize Input Amount</t>
  </si>
  <si>
    <t>Notary Fee Capitalize Checbox</t>
  </si>
  <si>
    <t>Notary Fee Capitalize Input Amount</t>
  </si>
  <si>
    <t>Other Fee Capitalize Checbox</t>
  </si>
  <si>
    <t>Other Fee Capitalize Input Amount</t>
  </si>
  <si>
    <t>Fiducia Fee Capitalize Checbox</t>
  </si>
  <si>
    <t>Fiducia Fee Capitalize Input Amount</t>
  </si>
  <si>
    <t>Provision Fee Type</t>
  </si>
  <si>
    <t>Provision Fee Calculation Base</t>
  </si>
  <si>
    <t>OTR-DP + Ins Cptlz + Fee Cptlz(Excl. Provision)</t>
  </si>
  <si>
    <t>Provision Fee Percentage</t>
  </si>
  <si>
    <t>Provision Fee Amount</t>
  </si>
  <si>
    <t>Provision Fee Capitalize Checbox</t>
  </si>
  <si>
    <t>Provision Fee Capitalize Input Amount</t>
  </si>
  <si>
    <t>Rate Type</t>
  </si>
  <si>
    <t>Flat Rate</t>
  </si>
  <si>
    <t>Effective Rate</t>
  </si>
  <si>
    <t>Use Grace Period</t>
  </si>
  <si>
    <t>Grace Period Type</t>
  </si>
  <si>
    <t>Interest Only</t>
  </si>
  <si>
    <t>C:\Users\fendy.tio\Pictures\Untitled</t>
  </si>
  <si>
    <t>Document 3</t>
  </si>
  <si>
    <t>Jenis Document</t>
  </si>
  <si>
    <t>Foto Customer/ Interview</t>
  </si>
  <si>
    <t>MOU ID</t>
  </si>
  <si>
    <t>MOU123</t>
  </si>
  <si>
    <t>ADMINISTRASI/TATA USAHA/PEMERINTAHAN</t>
  </si>
  <si>
    <t>Aland Islands</t>
  </si>
  <si>
    <t>COUNTRY001</t>
  </si>
  <si>
    <t>INSTITUSI ILMU AGAMA</t>
  </si>
  <si>
    <t>00590</t>
  </si>
  <si>
    <t xml:space="preserve">SEKUTU/COMMANDITER </t>
  </si>
  <si>
    <t>Local</t>
  </si>
  <si>
    <t>Acquaintance</t>
  </si>
  <si>
    <t>CV</t>
  </si>
  <si>
    <t>PRUDENTIAL</t>
  </si>
  <si>
    <t>1. Pertanian Padi</t>
  </si>
  <si>
    <t>PAMERAN</t>
  </si>
  <si>
    <t>GAJI</t>
  </si>
  <si>
    <t>Fixed Rate</t>
  </si>
  <si>
    <t>Regular Fixed</t>
  </si>
  <si>
    <t>Annualy</t>
  </si>
  <si>
    <t>Auto Debit</t>
  </si>
  <si>
    <t>Lainnya</t>
  </si>
  <si>
    <t>Region1</t>
  </si>
  <si>
    <t>CAR Asset Insurance</t>
  </si>
  <si>
    <t>AGEN / SUPPLIER / DISTRIBUTOR</t>
  </si>
  <si>
    <t>prof001</t>
  </si>
  <si>
    <t>Albania</t>
  </si>
  <si>
    <t>COUNTRY002</t>
  </si>
  <si>
    <t>INSTITUSI PENDIDIKAN</t>
  </si>
  <si>
    <t>00591</t>
  </si>
  <si>
    <t>PEMERIKSA</t>
  </si>
  <si>
    <t>Married</t>
  </si>
  <si>
    <t>Female</t>
  </si>
  <si>
    <t>Non Professional</t>
  </si>
  <si>
    <t>Commissioner</t>
  </si>
  <si>
    <t>Non Corporate</t>
  </si>
  <si>
    <t>PT</t>
  </si>
  <si>
    <t>Full Paid in Advance</t>
  </si>
  <si>
    <t>2. Pertanian Palawija Jagung</t>
  </si>
  <si>
    <t>Website</t>
  </si>
  <si>
    <t>WEBSITE</t>
  </si>
  <si>
    <t>GIAS</t>
  </si>
  <si>
    <t>Arrear</t>
  </si>
  <si>
    <t>Bimonthly</t>
  </si>
  <si>
    <t>INVESTASI</t>
  </si>
  <si>
    <t>Bank Transfer</t>
  </si>
  <si>
    <t>E-Mail</t>
  </si>
  <si>
    <t>Residence</t>
  </si>
  <si>
    <t>Penambahan Fasilitas</t>
  </si>
  <si>
    <t>Customer - Multifinance</t>
  </si>
  <si>
    <t>Comprehensive</t>
  </si>
  <si>
    <t>ARTIS / PENYANYI / PENARI</t>
  </si>
  <si>
    <t>ART</t>
  </si>
  <si>
    <t>Algeria</t>
  </si>
  <si>
    <t>COUNTRY003</t>
  </si>
  <si>
    <t>Owner</t>
  </si>
  <si>
    <t>00651</t>
  </si>
  <si>
    <t>PELAKSANA</t>
  </si>
  <si>
    <t>Widow</t>
  </si>
  <si>
    <t>Child</t>
  </si>
  <si>
    <t>Professional</t>
  </si>
  <si>
    <t>Life Insurance Branch YAN</t>
  </si>
  <si>
    <t>Paid in Advance &amp; Capitalized Mix</t>
  </si>
  <si>
    <t>3. Pertanian Palawija Ketela pohon</t>
  </si>
  <si>
    <t>TESTING</t>
  </si>
  <si>
    <t>GIIAS 2020</t>
  </si>
  <si>
    <t>Quarterly</t>
  </si>
  <si>
    <t>JUAL ASSET</t>
  </si>
  <si>
    <t>Irregular</t>
  </si>
  <si>
    <t>SMS</t>
  </si>
  <si>
    <t>Region3</t>
  </si>
  <si>
    <t>Over Tenor</t>
  </si>
  <si>
    <t>Asset Insurance Branch YAN</t>
  </si>
  <si>
    <t>Total Loss Only</t>
  </si>
  <si>
    <t>DOKTER</t>
  </si>
  <si>
    <t>DOC</t>
  </si>
  <si>
    <t>American Samoa</t>
  </si>
  <si>
    <t>COUNTRY004</t>
  </si>
  <si>
    <t>LEMBAGA BANTUAN HUKUM</t>
  </si>
  <si>
    <t>00653</t>
  </si>
  <si>
    <t>PENGAWAS</t>
  </si>
  <si>
    <t>Small Medium Enterprise</t>
  </si>
  <si>
    <t>4. Pertanian Palawija Ubi jalar</t>
  </si>
  <si>
    <t>GIIAS 2022</t>
  </si>
  <si>
    <t>Trimester</t>
  </si>
  <si>
    <t>Balloon</t>
  </si>
  <si>
    <t>PDC</t>
  </si>
  <si>
    <t>Off System</t>
  </si>
  <si>
    <t>Region4</t>
  </si>
  <si>
    <t>Partial Tenor</t>
  </si>
  <si>
    <t>Guru/Dosen</t>
  </si>
  <si>
    <t>LECT</t>
  </si>
  <si>
    <t>Andorra</t>
  </si>
  <si>
    <t>COUNTRY005</t>
  </si>
  <si>
    <t>OTHER</t>
  </si>
  <si>
    <t>LEMBAGA SWADAYA MASYARAKAT</t>
  </si>
  <si>
    <t>00659</t>
  </si>
  <si>
    <t>PERENCANA</t>
  </si>
  <si>
    <t>KPR</t>
  </si>
  <si>
    <t>Self Customer</t>
  </si>
  <si>
    <t>LIBY</t>
  </si>
  <si>
    <t>5. Pertanian Palawija Umbi-umbian lainnya</t>
  </si>
  <si>
    <t>Marketing</t>
  </si>
  <si>
    <t>Semi Annualy</t>
  </si>
  <si>
    <t>Step Up Step Down Normal</t>
  </si>
  <si>
    <t>Pick-Up</t>
  </si>
  <si>
    <t>Udin Vendor Ins Branch 01</t>
  </si>
  <si>
    <t>Konsultan/Staff Ahli</t>
  </si>
  <si>
    <t>EMP0003</t>
  </si>
  <si>
    <t>Angola</t>
  </si>
  <si>
    <t>COUNTRY006</t>
  </si>
  <si>
    <t>SWASTA NASIONAL</t>
  </si>
  <si>
    <t>00816</t>
  </si>
  <si>
    <t>ANALIS</t>
  </si>
  <si>
    <t>Shareholder</t>
  </si>
  <si>
    <t>Manulife</t>
  </si>
  <si>
    <t>6. Pertanian Palawija Kacang tanah</t>
  </si>
  <si>
    <t>Source YAN A</t>
  </si>
  <si>
    <t>PINJAMAN NON BANK</t>
  </si>
  <si>
    <t>Udin Vendor Ins Branch 02</t>
  </si>
  <si>
    <t>Legislator (DPR/DPRD/MPR/DPD)</t>
  </si>
  <si>
    <t>EMP0004</t>
  </si>
  <si>
    <t>Anguilla</t>
  </si>
  <si>
    <t>COUNTRY007</t>
  </si>
  <si>
    <t>SWASTA PMA</t>
  </si>
  <si>
    <t>00817</t>
  </si>
  <si>
    <t>Neighbour</t>
  </si>
  <si>
    <t>Prisma Raya Life Insurance BSD</t>
  </si>
  <si>
    <t>7. Pertanian Palawija Kedele</t>
  </si>
  <si>
    <t>TEST</t>
  </si>
  <si>
    <t>Parpol/Ormas</t>
  </si>
  <si>
    <t>EMP0005</t>
  </si>
  <si>
    <t>Antarctica</t>
  </si>
  <si>
    <t>COUNTRY008</t>
  </si>
  <si>
    <t>PENGAMBIL KEPUTUSAN</t>
  </si>
  <si>
    <t>KITAS</t>
  </si>
  <si>
    <t>Other</t>
  </si>
  <si>
    <t>Dilacious Life Insurance Grogol</t>
  </si>
  <si>
    <t>8. Pertanian Palawija Kacang-kacangan lainnya</t>
  </si>
  <si>
    <t>TEST2</t>
  </si>
  <si>
    <t>TABUNGAN</t>
  </si>
  <si>
    <t>TES1</t>
  </si>
  <si>
    <t>TNI/Polisi</t>
  </si>
  <si>
    <t>EMP0006</t>
  </si>
  <si>
    <t>Antigua And Barbuda</t>
  </si>
  <si>
    <t>COUNTRY009</t>
  </si>
  <si>
    <t>KOMISI KEBENARAN DAN PERSAHABATAN (KKP)</t>
  </si>
  <si>
    <t>00635</t>
  </si>
  <si>
    <t>NPWP</t>
  </si>
  <si>
    <t>tess</t>
  </si>
  <si>
    <t>9. Perkebunan Tebu dan Tanaman Pemanis Lainnya</t>
  </si>
  <si>
    <t>USAHA</t>
  </si>
  <si>
    <t>Pertahanan Sipil</t>
  </si>
  <si>
    <t>EMP0007</t>
  </si>
  <si>
    <t>Argentina</t>
  </si>
  <si>
    <t>COUNTRY010</t>
  </si>
  <si>
    <t>BADAN PERTIMBANGAN PERFILMAN NASIONAL</t>
  </si>
  <si>
    <t>00542</t>
  </si>
  <si>
    <t>SIM</t>
  </si>
  <si>
    <t>LIFE INS BCH TST</t>
  </si>
  <si>
    <t>10. Perkebunan Tembakau</t>
  </si>
  <si>
    <t>Prisma Raya Insurance Kebon Jeruk</t>
  </si>
  <si>
    <t>Keamanan/Satpam</t>
  </si>
  <si>
    <t>EMP0008</t>
  </si>
  <si>
    <t>Armenia</t>
  </si>
  <si>
    <t>COUNTRY011</t>
  </si>
  <si>
    <t>GOLONGAN 2</t>
  </si>
  <si>
    <t>BADAN PUSAT STATISTIK (BPS)</t>
  </si>
  <si>
    <t>00543</t>
  </si>
  <si>
    <t>Sibling</t>
  </si>
  <si>
    <t>LIFE INSURANCE DC GROGOL</t>
  </si>
  <si>
    <t>11. Perkebunan Karet dan Penghasil Getah Lainnya</t>
  </si>
  <si>
    <t>Dilacious Insurance</t>
  </si>
  <si>
    <t>Administrasi/Back Office</t>
  </si>
  <si>
    <t>EMP0009</t>
  </si>
  <si>
    <t>Aruba</t>
  </si>
  <si>
    <t>COUNTRY012</t>
  </si>
  <si>
    <t>BADAN REINTEGRASI ACEH (BRA)</t>
  </si>
  <si>
    <t>00544</t>
  </si>
  <si>
    <t>Sister</t>
  </si>
  <si>
    <t>DOCKY</t>
  </si>
  <si>
    <t>12. Perkebunan Tanaman Bahan Baku Tekstil dan Sejenisnya</t>
  </si>
  <si>
    <t>INS BCH TST</t>
  </si>
  <si>
    <t>Akunting/Keuangan/Analis Keuangan</t>
  </si>
  <si>
    <t>EMP0010</t>
  </si>
  <si>
    <t>Australia</t>
  </si>
  <si>
    <t>COUNTRY013</t>
  </si>
  <si>
    <t>BADAN TENAGA ATOM NASIONAL</t>
  </si>
  <si>
    <t>00545</t>
  </si>
  <si>
    <t>ENTON</t>
  </si>
  <si>
    <t>13. Perkebunan Tanaman Obat / Bahan Farmasi</t>
  </si>
  <si>
    <t>INSCO BRANCH TEST 2</t>
  </si>
  <si>
    <t>Spouse</t>
  </si>
  <si>
    <t>Customer Service/Teller</t>
  </si>
  <si>
    <t>EMP0011</t>
  </si>
  <si>
    <t>Austria</t>
  </si>
  <si>
    <t>COUNTRY014</t>
  </si>
  <si>
    <t>EFS LIFE INSBRANCH</t>
  </si>
  <si>
    <t>14. Perkebunan Tanaman Minyak Atsiri</t>
  </si>
  <si>
    <t>INSURANCE HANA PALMERAH</t>
  </si>
  <si>
    <t>Debt Collector</t>
  </si>
  <si>
    <t>EMP0012</t>
  </si>
  <si>
    <t>Azerbaijan</t>
  </si>
  <si>
    <t>COUNTRY015</t>
  </si>
  <si>
    <t>BNP2TKI</t>
  </si>
  <si>
    <t>00549</t>
  </si>
  <si>
    <t>FT LIFE INSURANCE BRANCH</t>
  </si>
  <si>
    <t>15. Perkebunan Tanaman Lainnya yang Tidak Diklasifikasikan di Tempat Lain</t>
  </si>
  <si>
    <t>MRA INSURANCE COMPANY</t>
  </si>
  <si>
    <t>Cleaning Service/Office Boy</t>
  </si>
  <si>
    <t>EMP0013</t>
  </si>
  <si>
    <t>Bahamas</t>
  </si>
  <si>
    <t>COUNTRY016</t>
  </si>
  <si>
    <t>OWN</t>
  </si>
  <si>
    <t>MRA LIFE INSCO BRANCH 1</t>
  </si>
  <si>
    <t>16. Pertanian Hortikultura Sayuran yang dipanen Sekali Bawang Merah</t>
  </si>
  <si>
    <t>FT INSURANCE BRANCH</t>
  </si>
  <si>
    <t>Guru/Dosen Swasta</t>
  </si>
  <si>
    <t>TCH</t>
  </si>
  <si>
    <t>Bahrain</t>
  </si>
  <si>
    <t>COUNTRY017</t>
  </si>
  <si>
    <t>DEWAN EKONOMI NASIONAL (DEN)</t>
  </si>
  <si>
    <t>00553</t>
  </si>
  <si>
    <t>HAA LIFEINSURANCE BRANCH</t>
  </si>
  <si>
    <t>17. Pertanian Hortikultura Sayuran yang dipanen Sekali Lainnya</t>
  </si>
  <si>
    <t>MRA INSCO 1 BRANCH</t>
  </si>
  <si>
    <t>Buruh Pabrik</t>
  </si>
  <si>
    <t>EMP0015</t>
  </si>
  <si>
    <t>Bangladesh</t>
  </si>
  <si>
    <t>COUNTRY018</t>
  </si>
  <si>
    <t>LI BRANCH 1</t>
  </si>
  <si>
    <t>18. Pertanian Hortikultura Sayuran yang dipanen Lebih dari Sekali</t>
  </si>
  <si>
    <t>EFS INSURANCE BRANCH</t>
  </si>
  <si>
    <t>Kurir/Pengantar Barang</t>
  </si>
  <si>
    <t>EMP0016</t>
  </si>
  <si>
    <t>Barbados</t>
  </si>
  <si>
    <t>COUNTRY019</t>
  </si>
  <si>
    <t>DEWAN PERS</t>
  </si>
  <si>
    <t>00557</t>
  </si>
  <si>
    <t>LIFE BRANCH TERE</t>
  </si>
  <si>
    <t>19. Pertanian Hortikultura Bunga-bungaan Anggrek</t>
  </si>
  <si>
    <t>HAA INSURHO BRANCH</t>
  </si>
  <si>
    <t>Marketing/Sales</t>
  </si>
  <si>
    <t>EMP0017</t>
  </si>
  <si>
    <t>Belarus</t>
  </si>
  <si>
    <t>COUNTRY020</t>
  </si>
  <si>
    <t>DINAS KOPERASI DAN USAHA KECIL MENENGAH</t>
  </si>
  <si>
    <t>00567</t>
  </si>
  <si>
    <t>LIFE BRANCH AGNES</t>
  </si>
  <si>
    <t>20. Pertanian Hortikultura Bunga-bungaan Lainnya</t>
  </si>
  <si>
    <t>BRANCH BEKASI 1</t>
  </si>
  <si>
    <t>Mekanik/Teknisi</t>
  </si>
  <si>
    <t>EMP0018</t>
  </si>
  <si>
    <t>Belgium</t>
  </si>
  <si>
    <t>COUNTRY021</t>
  </si>
  <si>
    <t>DINAS PENDIDIKAN , PEMUDA DAN OLAHRAGA</t>
  </si>
  <si>
    <t>00569</t>
  </si>
  <si>
    <t>21. Pertanian Tanaman Hias Lainnya</t>
  </si>
  <si>
    <t>HO BRANCH TERESA</t>
  </si>
  <si>
    <t>Pegawai Hotel/Restoran</t>
  </si>
  <si>
    <t>EMP0019</t>
  </si>
  <si>
    <t>Belize</t>
  </si>
  <si>
    <t>COUNTRY022</t>
  </si>
  <si>
    <t>DINAS PERINDUSTRIAN DAN PERDAGANGAN</t>
  </si>
  <si>
    <t>00571</t>
  </si>
  <si>
    <t>22. Pembibitan dan Pembenihan Hortikultura Sayuran dan Bunga-bungaan</t>
  </si>
  <si>
    <t>BRANCH AGNES</t>
  </si>
  <si>
    <t>Pelayan Toko/Pramuniaga/SPG</t>
  </si>
  <si>
    <t>EMP0020</t>
  </si>
  <si>
    <t>Benin</t>
  </si>
  <si>
    <t>COUNTRY023</t>
  </si>
  <si>
    <t>DINAS PERTANIAN TANAMAN PANGAN</t>
  </si>
  <si>
    <t>00574</t>
  </si>
  <si>
    <t>23. Pertanian Buah-buahan Musiman Jeruk</t>
  </si>
  <si>
    <t>Perawat/Tenaga Medis (Non Dokter)</t>
  </si>
  <si>
    <t>EMP0021</t>
  </si>
  <si>
    <t>Bermuda</t>
  </si>
  <si>
    <t>COUNTRY024</t>
  </si>
  <si>
    <t>DINAS PETERNAKAN</t>
  </si>
  <si>
    <t>00575</t>
  </si>
  <si>
    <t>24. Pertanian Buah-buahan Musiman Lainnya</t>
  </si>
  <si>
    <t>Programmer</t>
  </si>
  <si>
    <t>PRGM</t>
  </si>
  <si>
    <t>Bhutan</t>
  </si>
  <si>
    <t>COUNTRY025</t>
  </si>
  <si>
    <t>DINAS TENAGA KERJA DAN TRANSMIGRASI DAERAH</t>
  </si>
  <si>
    <t>00577</t>
  </si>
  <si>
    <t>25. Pertanian Buah-buahan Sepanjang Tahun Pisang</t>
  </si>
  <si>
    <t>Sekretaris</t>
  </si>
  <si>
    <t>EMP0023</t>
  </si>
  <si>
    <t>Bolivia</t>
  </si>
  <si>
    <t>COUNTRY026</t>
  </si>
  <si>
    <t>DIREKTORAT JENDERAL HAKI</t>
  </si>
  <si>
    <t>00580</t>
  </si>
  <si>
    <t>26. Pertanian Buah-buahan Sepanjang Tahun Lainnya</t>
  </si>
  <si>
    <t>Supir Perusahaan/Taksi</t>
  </si>
  <si>
    <t>EMP0024</t>
  </si>
  <si>
    <t>Bosnia And Herzegovina</t>
  </si>
  <si>
    <t>COUNTRY027</t>
  </si>
  <si>
    <t>DIREKTORAT PERLINDUNGAN HAK ASASI MANUSIA</t>
  </si>
  <si>
    <t>00584</t>
  </si>
  <si>
    <t>27. Perkebunan Kelapa</t>
  </si>
  <si>
    <t>Surveyor</t>
  </si>
  <si>
    <t>EMP0025</t>
  </si>
  <si>
    <t>Botswana</t>
  </si>
  <si>
    <t>COUNTRY028</t>
  </si>
  <si>
    <t>KANTOR PERPUSTAKAAN DAN ARSIP DAERAH</t>
  </si>
  <si>
    <t>00593</t>
  </si>
  <si>
    <t>28. Perkebunan Kelapa Sawit</t>
  </si>
  <si>
    <t>Wartawan</t>
  </si>
  <si>
    <t>EMP0026</t>
  </si>
  <si>
    <t>Bouvet Island</t>
  </si>
  <si>
    <t>COUNTRY029</t>
  </si>
  <si>
    <t>TIM BAKORLAK INPRES 6</t>
  </si>
  <si>
    <t>00818</t>
  </si>
  <si>
    <t>29. Perkebunan Tanaman Kopi</t>
  </si>
  <si>
    <t>MANTRI / BIDAN</t>
  </si>
  <si>
    <t>NRS</t>
  </si>
  <si>
    <t>Brazil</t>
  </si>
  <si>
    <t>COUNTRY030</t>
  </si>
  <si>
    <t>BADAN KESATUAN BANGSA, POLITIK DAN PERLINDUNGAN MASYARAKAT</t>
  </si>
  <si>
    <t>00509</t>
  </si>
  <si>
    <t>30. Perkebunan Tanaman Teh</t>
  </si>
  <si>
    <t>Notaris</t>
  </si>
  <si>
    <t>NTR</t>
  </si>
  <si>
    <t>British Indian Ocean Territory</t>
  </si>
  <si>
    <t>COUNTRY031</t>
  </si>
  <si>
    <t>BADAN KOORDINASI PENANAMAN MODAL (BKPM)</t>
  </si>
  <si>
    <t>00512</t>
  </si>
  <si>
    <t>31. Perkebunan Tanaman Coklat (Kakao)</t>
  </si>
  <si>
    <t>Brunei Darussalam</t>
  </si>
  <si>
    <t>COUNTRY032</t>
  </si>
  <si>
    <t>BADAN METEOROLOGI, KLIMATOLOGI DAN GEOFISIKA (BMKG)</t>
  </si>
  <si>
    <t>00514</t>
  </si>
  <si>
    <t>32. Perkebunan Jambu Mete</t>
  </si>
  <si>
    <t>Pengacara</t>
  </si>
  <si>
    <t>LWYR</t>
  </si>
  <si>
    <t>Bulgaria</t>
  </si>
  <si>
    <t>COUNTRY033</t>
  </si>
  <si>
    <t>BADAN NASIONAL SERTIFIKASI PROFESI (BNSP)</t>
  </si>
  <si>
    <t>00516</t>
  </si>
  <si>
    <t>33. Perkebunan Lada</t>
  </si>
  <si>
    <t>Profesi Ilegal</t>
  </si>
  <si>
    <t>PROF0007</t>
  </si>
  <si>
    <t>Burkina Faso</t>
  </si>
  <si>
    <t>COUNTRY034</t>
  </si>
  <si>
    <t>BADAN PELAKSANA APEC</t>
  </si>
  <si>
    <t>00517</t>
  </si>
  <si>
    <t>34. Perkebunan Cengkeh</t>
  </si>
  <si>
    <t>Psikiater/Psikolog</t>
  </si>
  <si>
    <t>PROF0008</t>
  </si>
  <si>
    <t>Burundi</t>
  </si>
  <si>
    <t>COUNTRY035</t>
  </si>
  <si>
    <t>BADAN PEMBERDAYAAN MASYARAKAT DAN DESA</t>
  </si>
  <si>
    <t>00519</t>
  </si>
  <si>
    <t>35. Perkebunan Tanaman Rempah Panili</t>
  </si>
  <si>
    <t>Seniman</t>
  </si>
  <si>
    <t>PROF0009</t>
  </si>
  <si>
    <t>Cambodia</t>
  </si>
  <si>
    <t>COUNTRY036</t>
  </si>
  <si>
    <t>BADAN PEMBERDAYAAN PEREMPUAN DAN KELUARGA BERENCANA</t>
  </si>
  <si>
    <t>00520</t>
  </si>
  <si>
    <t>36. Perkebunan Tanaman Rempah Pala</t>
  </si>
  <si>
    <t>Pensiunan/Purnawirawan</t>
  </si>
  <si>
    <t>NONPROF0001</t>
  </si>
  <si>
    <t>Cameroon</t>
  </si>
  <si>
    <t>COUNTRY037</t>
  </si>
  <si>
    <t>BADAN PEMBINAAN HUKUM NASIONAL</t>
  </si>
  <si>
    <t>00521</t>
  </si>
  <si>
    <t>37. Perkebunan Tanaman Rempah yang Tidak Diklasifikasikan di Tempat Lain</t>
  </si>
  <si>
    <t>Bapak/Ibu Rumah Tangga</t>
  </si>
  <si>
    <t>HM_MKR</t>
  </si>
  <si>
    <t>Canada</t>
  </si>
  <si>
    <t>COUNTRY038</t>
  </si>
  <si>
    <t>38. Pembibitan dan Budidaya Sapi Potong</t>
  </si>
  <si>
    <t>Pelajar/Mahasiswa</t>
  </si>
  <si>
    <t>CLG_STD</t>
  </si>
  <si>
    <t>Cape Verde</t>
  </si>
  <si>
    <t>COUNTRY039</t>
  </si>
  <si>
    <t>BADAN PENELITIAN DAN PENGEMBANGAN</t>
  </si>
  <si>
    <t>00524</t>
  </si>
  <si>
    <t>39. Pembibitan dan Budidaya Domba dan Kambing Potong</t>
  </si>
  <si>
    <t>Pemilik Bengkel/Reparasi</t>
  </si>
  <si>
    <t>SME0002</t>
  </si>
  <si>
    <t>Cayman Islands</t>
  </si>
  <si>
    <t>COUNTRY040</t>
  </si>
  <si>
    <t>BADAN PENELITIAN DAN PENGEMBANGAN PERTANIAN</t>
  </si>
  <si>
    <t>00525</t>
  </si>
  <si>
    <t>40. Pembibitan dan Budidaya Ternak Perah</t>
  </si>
  <si>
    <t>Penjahit/Konveksi</t>
  </si>
  <si>
    <t>SME0003</t>
  </si>
  <si>
    <t>Central African Republic</t>
  </si>
  <si>
    <t>COUNTRY041</t>
  </si>
  <si>
    <t>BADAN PENGKAJIAN EKONOMI, KEUANGAN DAN KERJASAMA INTERNASIONAL</t>
  </si>
  <si>
    <t>00535</t>
  </si>
  <si>
    <t>41. Pembibitan dan Budidaya Babi</t>
  </si>
  <si>
    <t>Pemilik Kontrakan/Kostan</t>
  </si>
  <si>
    <t>SME0004</t>
  </si>
  <si>
    <t>Chad</t>
  </si>
  <si>
    <t>COUNTRY042</t>
  </si>
  <si>
    <t>PT NINDYA KARYA (PERSERO)</t>
  </si>
  <si>
    <t>00749</t>
  </si>
  <si>
    <t>42. Pembibitan dan Budidaya Unggas</t>
  </si>
  <si>
    <t>Nelayan</t>
  </si>
  <si>
    <t>SME0005</t>
  </si>
  <si>
    <t>Chile</t>
  </si>
  <si>
    <t>COUNTRY043</t>
  </si>
  <si>
    <t>PT PAL INDONESIA (PERSERO)</t>
  </si>
  <si>
    <t>00750</t>
  </si>
  <si>
    <t>43. Kombinasi Pertanian Atau Perkebunan Dengan Peternakan (Mixed Farming)</t>
  </si>
  <si>
    <t>Pemilik Toko</t>
  </si>
  <si>
    <t>SME0006</t>
  </si>
  <si>
    <t>China</t>
  </si>
  <si>
    <t>COUNTRY044</t>
  </si>
  <si>
    <t>PT PANN MULTI FINANCE (PERSERO)</t>
  </si>
  <si>
    <t>00751</t>
  </si>
  <si>
    <t>44. Jasa Pertanian, Perkebunan dan Peternakan</t>
  </si>
  <si>
    <t>Pemilik Warung/Kios/Rumah Makan</t>
  </si>
  <si>
    <t>SME0007</t>
  </si>
  <si>
    <t>Christmas Island</t>
  </si>
  <si>
    <t>COUNTRY045</t>
  </si>
  <si>
    <t>PT PEGADAIAN(PERSERO)</t>
  </si>
  <si>
    <t>00752</t>
  </si>
  <si>
    <t>45. Perburuan Penangkapan dan Penangkaran Satwa Liar</t>
  </si>
  <si>
    <t>Pemilik Usaha Kecil dan Menengah</t>
  </si>
  <si>
    <t>SME0008</t>
  </si>
  <si>
    <t>Cocos (Keeling) Islands</t>
  </si>
  <si>
    <t>COUNTRY046</t>
  </si>
  <si>
    <t>PT PELABUHAN INDONESIA I (PERSERO)</t>
  </si>
  <si>
    <t>00753</t>
  </si>
  <si>
    <t>46. Pengusahaan Hutan Tanaman</t>
  </si>
  <si>
    <t>Profession SIT</t>
  </si>
  <si>
    <t>Profession_SIT_01</t>
  </si>
  <si>
    <t>Colombia</t>
  </si>
  <si>
    <t>COUNTRY047</t>
  </si>
  <si>
    <t>PT PELABUHAN INDONESIA II (PERSERO)</t>
  </si>
  <si>
    <t>00754</t>
  </si>
  <si>
    <t>47. Pengusahaan Hutan Alam</t>
  </si>
  <si>
    <t>Profession SIT 02 Edit</t>
  </si>
  <si>
    <t>Comoros</t>
  </si>
  <si>
    <t>COUNTRY048</t>
  </si>
  <si>
    <t>PT PELABUHAN INDONESIA III (PERSERO)</t>
  </si>
  <si>
    <t>00755</t>
  </si>
  <si>
    <t>48. Pengusahaan Hasil Hutan Selain Kayu</t>
  </si>
  <si>
    <t>Profession Regresi SIT</t>
  </si>
  <si>
    <t>PROFREG</t>
  </si>
  <si>
    <t>Congo</t>
  </si>
  <si>
    <t>COUNTRY049</t>
  </si>
  <si>
    <t>PT PELABUHAN INDONESIA IV (PERSERO)</t>
  </si>
  <si>
    <t>00756</t>
  </si>
  <si>
    <t>49. Jasa Kehutanan</t>
  </si>
  <si>
    <t>Sample</t>
  </si>
  <si>
    <t>SMPLPR</t>
  </si>
  <si>
    <t>Congo, The Democratic Republic Of The</t>
  </si>
  <si>
    <t>COUNTRY050</t>
  </si>
  <si>
    <t>PT PELAYARAN NASIONAL INDONESIA (PERSERO)</t>
  </si>
  <si>
    <t>00757</t>
  </si>
  <si>
    <t>50. Usaha Kehutanan Lainnya</t>
  </si>
  <si>
    <t>Kuli</t>
  </si>
  <si>
    <t>EMP007</t>
  </si>
  <si>
    <t>Cook Islands</t>
  </si>
  <si>
    <t>COUNTRY051</t>
  </si>
  <si>
    <t>PT PEMBANGUNAN PERUMAHAN (PERSERO)</t>
  </si>
  <si>
    <t>00758</t>
  </si>
  <si>
    <t>51. Penangkapan Ikan Tuna</t>
  </si>
  <si>
    <t>Costa Rica</t>
  </si>
  <si>
    <t>COUNTRY052</t>
  </si>
  <si>
    <t>PT PENGEMBANGAN DAERAH INDUSTRI PULAU BATAM(PERSERO)</t>
  </si>
  <si>
    <t>00759</t>
  </si>
  <si>
    <t>52. Penangkapan Ikan Lainnya</t>
  </si>
  <si>
    <t>Cote D'Ivoire</t>
  </si>
  <si>
    <t>COUNTRY053</t>
  </si>
  <si>
    <t>PT PERIKANAN NUSANTARA(PERSERO)</t>
  </si>
  <si>
    <t>00761</t>
  </si>
  <si>
    <t>53. Penangkapan Udang Laut</t>
  </si>
  <si>
    <t>Konsultan Pajak</t>
  </si>
  <si>
    <t>EMP192</t>
  </si>
  <si>
    <t>Croatia</t>
  </si>
  <si>
    <t>COUNTRY054</t>
  </si>
  <si>
    <t>54. Penangkapan Crustacea Lainnya di Laut</t>
  </si>
  <si>
    <t>Karyawan Swasta</t>
  </si>
  <si>
    <t>EMP00029</t>
  </si>
  <si>
    <t>Cuba</t>
  </si>
  <si>
    <t>COUNTRY055</t>
  </si>
  <si>
    <t>55. Perikanan Lainnya</t>
  </si>
  <si>
    <t>PEGAWAI SWASTA - DIREKTUR</t>
  </si>
  <si>
    <t>PGS_DIR</t>
  </si>
  <si>
    <t>Cyprus</t>
  </si>
  <si>
    <t>COUNTRY056</t>
  </si>
  <si>
    <t>56. Budidaya Biota Laut Udang</t>
  </si>
  <si>
    <t>PEGAWAI SWASTA - MANAGER</t>
  </si>
  <si>
    <t>PGS_MGR</t>
  </si>
  <si>
    <t>Czech Republic</t>
  </si>
  <si>
    <t>COUNTRY057</t>
  </si>
  <si>
    <t>57. Budidaya Biota Laut Tuna</t>
  </si>
  <si>
    <t>PEGAWAI SWASTA - STAF</t>
  </si>
  <si>
    <t>PGS_STF</t>
  </si>
  <si>
    <t>Denmark</t>
  </si>
  <si>
    <t>COUNTRY058</t>
  </si>
  <si>
    <t>58. Budidaya Biota Laut Rumput Laut</t>
  </si>
  <si>
    <t>PEGAWAI SWASTA - OTHER</t>
  </si>
  <si>
    <t>PGS_OTH</t>
  </si>
  <si>
    <t>Djibouti</t>
  </si>
  <si>
    <t>COUNTRY059</t>
  </si>
  <si>
    <t>59. Budidaya Biota Laut Lainnya</t>
  </si>
  <si>
    <t>PEGAWAI NEGERI - JAKSA</t>
  </si>
  <si>
    <t>PGN_JKS</t>
  </si>
  <si>
    <t>Dominica</t>
  </si>
  <si>
    <t>COUNTRY060</t>
  </si>
  <si>
    <t>60. Pembenihan Biota Laut</t>
  </si>
  <si>
    <t>PEGAWAI NEGERI - HAKIM</t>
  </si>
  <si>
    <t>PGN_HKM</t>
  </si>
  <si>
    <t>Dominican Republic</t>
  </si>
  <si>
    <t>COUNTRY061</t>
  </si>
  <si>
    <t>61. Penangkapan Ikan di Perairan Umum</t>
  </si>
  <si>
    <t>PEGAWAI NEGERI - CAMAT</t>
  </si>
  <si>
    <t>PGN_CMT</t>
  </si>
  <si>
    <t>Ecuador</t>
  </si>
  <si>
    <t>COUNTRY062</t>
  </si>
  <si>
    <t>62. Penangkapan Crustacea, Mollusca, dan Biota Lainnya di Perairan Umum</t>
  </si>
  <si>
    <t>PEGAWAI NEGERI - LAINNYA</t>
  </si>
  <si>
    <t>PGN_OTH</t>
  </si>
  <si>
    <t>Egypt</t>
  </si>
  <si>
    <t>COUNTRY063</t>
  </si>
  <si>
    <t>63. Budidaya Biota Air Tawar Udang</t>
  </si>
  <si>
    <t>PEGAWAI BUMN - DIREKTUR</t>
  </si>
  <si>
    <t>PGB_DIR</t>
  </si>
  <si>
    <t>El Salvador</t>
  </si>
  <si>
    <t>COUNTRY064</t>
  </si>
  <si>
    <t>64. Budidaya Biota Air Tawar Lainnya</t>
  </si>
  <si>
    <t>PEGAWAI BUMN - MANAGER</t>
  </si>
  <si>
    <t>PGB_MGR</t>
  </si>
  <si>
    <t>Equatorial Guinea</t>
  </si>
  <si>
    <t>COUNTRY065</t>
  </si>
  <si>
    <t>65. Budidaya Biota Air Payau Udang</t>
  </si>
  <si>
    <t>PEGAWAI BUMN - STAF</t>
  </si>
  <si>
    <t>PGB_STF</t>
  </si>
  <si>
    <t>Eritrea</t>
  </si>
  <si>
    <t>COUNTRY066</t>
  </si>
  <si>
    <t>PT PERMODALAN NASIONAL MADANI (PERSERO)</t>
  </si>
  <si>
    <t>00776</t>
  </si>
  <si>
    <t>66. Budidaya Biota Air Payau Lainnya</t>
  </si>
  <si>
    <t>PEGAWAI BUMN - LAINNYA</t>
  </si>
  <si>
    <t>PGB_OTH</t>
  </si>
  <si>
    <t>Estonia</t>
  </si>
  <si>
    <t>COUNTRY067</t>
  </si>
  <si>
    <t>PT PERTAMINA (PERSERO)</t>
  </si>
  <si>
    <t>00777</t>
  </si>
  <si>
    <t>67. Pembenihan Biota Air Tawar dan Air Payau</t>
  </si>
  <si>
    <t>PEJABAT NEGARA - TNI / POLRI</t>
  </si>
  <si>
    <t>PJN_TP</t>
  </si>
  <si>
    <t>Ethiopia</t>
  </si>
  <si>
    <t>COUNTRY068</t>
  </si>
  <si>
    <t>PT PERUSAHAAN GAS NEGARA (PERSERO)TBK</t>
  </si>
  <si>
    <t>00779</t>
  </si>
  <si>
    <t>68. Jasa Sarana Produksi Perikanan Laut</t>
  </si>
  <si>
    <t>PEJABAT NEGARA - ANGGOTA DPR / MPR</t>
  </si>
  <si>
    <t>PJN_DM</t>
  </si>
  <si>
    <t>Falkland Islands (Malvinas)</t>
  </si>
  <si>
    <t>COUNTRY069</t>
  </si>
  <si>
    <t>PT PERUSAHAAN PENGELOLA ASET (PERSERO)</t>
  </si>
  <si>
    <t>00781</t>
  </si>
  <si>
    <t>69. Jasa Sarana Produksi Perikanan Darat</t>
  </si>
  <si>
    <t>PEJABAT NEGARA - LAINNYA</t>
  </si>
  <si>
    <t>PJN_OTH</t>
  </si>
  <si>
    <t>Faroe Islands</t>
  </si>
  <si>
    <t>COUNTRY070</t>
  </si>
  <si>
    <t>PT PERUSAHAAN PERDAGANGAN INDONESIA (PERSERO)</t>
  </si>
  <si>
    <t>00782</t>
  </si>
  <si>
    <t>70. Jasa Perikanan Lainnya</t>
  </si>
  <si>
    <t>JOURNALIST</t>
  </si>
  <si>
    <t>JRNL</t>
  </si>
  <si>
    <t>Fiji</t>
  </si>
  <si>
    <t>COUNTRY071</t>
  </si>
  <si>
    <t>PT POS INDONESIA (PERSERO)</t>
  </si>
  <si>
    <t>00784</t>
  </si>
  <si>
    <t>71. Pertambangan Batubara, Penggalian Gambut, dan Gasifikasi Batubara</t>
  </si>
  <si>
    <t>OTH</t>
  </si>
  <si>
    <t>Finland</t>
  </si>
  <si>
    <t>COUNTRY072</t>
  </si>
  <si>
    <t>PT PP BERDIKARI (PERSERO)</t>
  </si>
  <si>
    <t>00785</t>
  </si>
  <si>
    <t>72. Pembuatan Briket Batubara</t>
  </si>
  <si>
    <t>APOTEKER</t>
  </si>
  <si>
    <t>PHRMC</t>
  </si>
  <si>
    <t>France</t>
  </si>
  <si>
    <t>COUNTRY073</t>
  </si>
  <si>
    <t>73. Pertambangan Minyak dan Gas Bumi</t>
  </si>
  <si>
    <t>ARSITEK</t>
  </si>
  <si>
    <t>ARCHT</t>
  </si>
  <si>
    <t>French Guiana</t>
  </si>
  <si>
    <t>COUNTRY074</t>
  </si>
  <si>
    <t>PT PUPUK INDONESIA HOLDING COMPANY (PERSERO)</t>
  </si>
  <si>
    <t>00787</t>
  </si>
  <si>
    <t>74. Pengusahaan Tenaga Panas Bumi</t>
  </si>
  <si>
    <t>French Polynesia</t>
  </si>
  <si>
    <t>COUNTRY075</t>
  </si>
  <si>
    <t>PT RAJAWALI NUSANTARA INDONESIA (PERSERO)</t>
  </si>
  <si>
    <t>00788</t>
  </si>
  <si>
    <t>75. Jasa Pertambangan Minyak dan Gas Bumi</t>
  </si>
  <si>
    <t>BIKSU</t>
  </si>
  <si>
    <t>MONK</t>
  </si>
  <si>
    <t>French Southern Territories</t>
  </si>
  <si>
    <t>COUNTRY076</t>
  </si>
  <si>
    <t>76. Pertambangan Bijih Uranium dan Thorium</t>
  </si>
  <si>
    <t>DOKTER HEWAN</t>
  </si>
  <si>
    <t>VET</t>
  </si>
  <si>
    <t>Gabon</t>
  </si>
  <si>
    <t>COUNTRY077</t>
  </si>
  <si>
    <t>PT SARANA KARYA(PERSERO)</t>
  </si>
  <si>
    <t>00791</t>
  </si>
  <si>
    <t>77. Pertambangan Pasir Besi dan Bijih Besi</t>
  </si>
  <si>
    <t>KONSULTAN</t>
  </si>
  <si>
    <t>CONS</t>
  </si>
  <si>
    <t>Gambia</t>
  </si>
  <si>
    <t>COUNTRY078</t>
  </si>
  <si>
    <t>PT SARINAH (PERSERO)</t>
  </si>
  <si>
    <t>00792</t>
  </si>
  <si>
    <t>78. Pertambangan Bijih Timah</t>
  </si>
  <si>
    <t>KONTRAKTOR</t>
  </si>
  <si>
    <t>CONTR</t>
  </si>
  <si>
    <t>Georgia</t>
  </si>
  <si>
    <t>COUNTRY079</t>
  </si>
  <si>
    <t>PT SEMEN BATURAJA (PERSERO)</t>
  </si>
  <si>
    <t>00793</t>
  </si>
  <si>
    <t>79. Pertambangan Bijih Bauksit</t>
  </si>
  <si>
    <t>NAHKODA</t>
  </si>
  <si>
    <t>CPT</t>
  </si>
  <si>
    <t>Germany</t>
  </si>
  <si>
    <t>COUNTRY080</t>
  </si>
  <si>
    <t>80. Pertambangan Bijih Tembaga</t>
  </si>
  <si>
    <t>NELAYAN</t>
  </si>
  <si>
    <t>FISHERMAN</t>
  </si>
  <si>
    <t>Ghana</t>
  </si>
  <si>
    <t>COUNTRY081</t>
  </si>
  <si>
    <t>PT SEMEN KUPANG (PERSERO)</t>
  </si>
  <si>
    <t>00795</t>
  </si>
  <si>
    <t>81. Pertambangan Bijih Nikel</t>
  </si>
  <si>
    <t>PELAUT</t>
  </si>
  <si>
    <t>SAILOR</t>
  </si>
  <si>
    <t>Gibraltar</t>
  </si>
  <si>
    <t>COUNTRY082</t>
  </si>
  <si>
    <t>PT SUCOFINDO (PERSERO)</t>
  </si>
  <si>
    <t>00796</t>
  </si>
  <si>
    <t>82. Pertambangan Emas</t>
  </si>
  <si>
    <t>PENDETA/PASTOR</t>
  </si>
  <si>
    <t>PASTOR</t>
  </si>
  <si>
    <t>Greece</t>
  </si>
  <si>
    <t>COUNTRY083</t>
  </si>
  <si>
    <t>PT SURVEY UDARA PENAS (PERSERO)</t>
  </si>
  <si>
    <t>00797</t>
  </si>
  <si>
    <t>83. Pertambangan Perak</t>
  </si>
  <si>
    <t>PENELITI</t>
  </si>
  <si>
    <t>RESC</t>
  </si>
  <si>
    <t>Greenland</t>
  </si>
  <si>
    <t>COUNTRY084</t>
  </si>
  <si>
    <t>PT SURVEYOR INDONESIA (PERSERO)</t>
  </si>
  <si>
    <t>00798</t>
  </si>
  <si>
    <t>84. Bahan Galian Lainnya yang Tidak Mengandung Bijih Besi</t>
  </si>
  <si>
    <t>PILOT</t>
  </si>
  <si>
    <t>Grenada</t>
  </si>
  <si>
    <t>COUNTRY085</t>
  </si>
  <si>
    <t>PT TASPEN (PERSERO)</t>
  </si>
  <si>
    <t>00799</t>
  </si>
  <si>
    <t>85. Penggalian Batu-batuan, Tanah Liat dan Pasir</t>
  </si>
  <si>
    <t>SOPIR</t>
  </si>
  <si>
    <t>DRIVER</t>
  </si>
  <si>
    <t>Guadeloupe</t>
  </si>
  <si>
    <t>COUNTRY086</t>
  </si>
  <si>
    <t>PT TELEKOMUNIKASI INDONESIA (PERSERO) TBK</t>
  </si>
  <si>
    <t>00800</t>
  </si>
  <si>
    <t>86. Pertambangan Mineral, Bahan Kimia dan Bahan Pupuk</t>
  </si>
  <si>
    <t>USTAD</t>
  </si>
  <si>
    <t>Guam</t>
  </si>
  <si>
    <t>COUNTRY087</t>
  </si>
  <si>
    <t>PT TIMAH (PERSERO) TBK</t>
  </si>
  <si>
    <t>00801</t>
  </si>
  <si>
    <t>87. Ekstraksi Garam</t>
  </si>
  <si>
    <t>AKUNTAN</t>
  </si>
  <si>
    <t>ACCT</t>
  </si>
  <si>
    <t>Guatemala</t>
  </si>
  <si>
    <t>COUNTRY088</t>
  </si>
  <si>
    <t>PT TWC BOROBUDUR, PRAMBANAN DAN RATU BOKO (PERSERO)</t>
  </si>
  <si>
    <t>00802</t>
  </si>
  <si>
    <t>88. Pertambangan dan Penggalian Lainnya</t>
  </si>
  <si>
    <t>PO</t>
  </si>
  <si>
    <t>Guernsey</t>
  </si>
  <si>
    <t>COUNTRY089</t>
  </si>
  <si>
    <t>PT VARUNA TIRTA PRAKASYA (PERSERO)</t>
  </si>
  <si>
    <t>00803</t>
  </si>
  <si>
    <t>89. Industri Pemotongan Hewan</t>
  </si>
  <si>
    <t>PD</t>
  </si>
  <si>
    <t>Guinea</t>
  </si>
  <si>
    <t>COUNTRY090</t>
  </si>
  <si>
    <t>PT VIRAMA KARYA (PERSERO)</t>
  </si>
  <si>
    <t>00804</t>
  </si>
  <si>
    <t>90. Industri Pengolahan dan Pengawetan Daging</t>
  </si>
  <si>
    <t>TOKO</t>
  </si>
  <si>
    <t>STORE</t>
  </si>
  <si>
    <t>Guinea-Bissau</t>
  </si>
  <si>
    <t>COUNTRY091</t>
  </si>
  <si>
    <t>PT YODYA KARYA (PERSERO)</t>
  </si>
  <si>
    <t>00806</t>
  </si>
  <si>
    <t>91. Industri Pengolahan dan Pengawetan Ikan dan Biota Perairan Lainnya</t>
  </si>
  <si>
    <t>UD</t>
  </si>
  <si>
    <t>Guyana</t>
  </si>
  <si>
    <t>COUNTRY092</t>
  </si>
  <si>
    <t>PUSAT PELAPORAN DAN ANALISIS TRANSAKSI KEUANGAN</t>
  </si>
  <si>
    <t>00807</t>
  </si>
  <si>
    <t>92. Industri Pengolahan, Pengawetan Buah-buahan dan Sayuran</t>
  </si>
  <si>
    <t>WIRASWASTA</t>
  </si>
  <si>
    <t>ENTR</t>
  </si>
  <si>
    <t>Haiti</t>
  </si>
  <si>
    <t>COUNTRY093</t>
  </si>
  <si>
    <t>PT ASKRINDO (PERSERO)</t>
  </si>
  <si>
    <t>00685</t>
  </si>
  <si>
    <t>93. Industri Minyak Mentah (Minyak Makan) dari Nabati dan Hewani</t>
  </si>
  <si>
    <t>PEDAGANG MOBIL</t>
  </si>
  <si>
    <t>PDG MB;</t>
  </si>
  <si>
    <t>Heard Island And Mcdonald Islands</t>
  </si>
  <si>
    <t>COUNTRY094</t>
  </si>
  <si>
    <t>94. lndustri Minyak Goreng dari Kelapa</t>
  </si>
  <si>
    <t>Holy See (Vatican City State)</t>
  </si>
  <si>
    <t>COUNTRY095</t>
  </si>
  <si>
    <t>PT ASURANSI JASA INDONESIA (PERSERO)</t>
  </si>
  <si>
    <t>00687</t>
  </si>
  <si>
    <t>95. Industri Minyak Goreng dari Kelapa Sawit Mentah</t>
  </si>
  <si>
    <t>Honduras</t>
  </si>
  <si>
    <t>COUNTRY096</t>
  </si>
  <si>
    <t>PT ASURANSI JASA RAHARDJA (PERSERO)</t>
  </si>
  <si>
    <t>00688</t>
  </si>
  <si>
    <t>96. Industri Minyak Goreng dari Biji Kelapa Sawit</t>
  </si>
  <si>
    <t>Hong Kong</t>
  </si>
  <si>
    <t>COUNTRY097</t>
  </si>
  <si>
    <t>PT ASURANSI JIWASRAYA (PERSERO)</t>
  </si>
  <si>
    <t>00689</t>
  </si>
  <si>
    <t>97. Industri Susu dan Makanan dari Susu</t>
  </si>
  <si>
    <t>Hungary</t>
  </si>
  <si>
    <t>COUNTRY098</t>
  </si>
  <si>
    <t>98. Industri Penggilingan Padi dan Penyosohan Beras</t>
  </si>
  <si>
    <t>Iceland</t>
  </si>
  <si>
    <t>COUNTRY099</t>
  </si>
  <si>
    <t>PT BAHANA PUI (PERSERO)</t>
  </si>
  <si>
    <t>00691</t>
  </si>
  <si>
    <t>99. lndustri Kopra</t>
  </si>
  <si>
    <t>India</t>
  </si>
  <si>
    <t>COUNTRY100</t>
  </si>
  <si>
    <t>PT BALAI PUSTAKA (PERSERO)</t>
  </si>
  <si>
    <t>00692</t>
  </si>
  <si>
    <t>100. Industri Penggilingan Lainnya</t>
  </si>
  <si>
    <t>Indonesia</t>
  </si>
  <si>
    <t>INA</t>
  </si>
  <si>
    <t>PT BALI TOURISM &amp; DEVELOPMENT CORPORATION (PERSERO)</t>
  </si>
  <si>
    <t>00693</t>
  </si>
  <si>
    <t>101. Industri Tepung dan Pati</t>
  </si>
  <si>
    <t>Iran, Islamic Republic Of</t>
  </si>
  <si>
    <t>COUNTRY102</t>
  </si>
  <si>
    <t>PT BANK MANDIRI (PERSERO) TBK</t>
  </si>
  <si>
    <t>00694</t>
  </si>
  <si>
    <t>102. Industri Pakan Ternak</t>
  </si>
  <si>
    <t>Iraq</t>
  </si>
  <si>
    <t>COUNTRY103</t>
  </si>
  <si>
    <t>PT BANK NEGARA INDONESIA (PERSERO) TBK</t>
  </si>
  <si>
    <t>00695</t>
  </si>
  <si>
    <t>103. Industri Makanan Lainnya</t>
  </si>
  <si>
    <t>Ireland</t>
  </si>
  <si>
    <t>COUNTRY104</t>
  </si>
  <si>
    <t>PT BANK RAKYAT INDONESIA (PERSERO) TBK</t>
  </si>
  <si>
    <t>00696</t>
  </si>
  <si>
    <t>104. Industri Roti dan Sejenisnya</t>
  </si>
  <si>
    <t>Isle Of Man</t>
  </si>
  <si>
    <t>COUNTRY105</t>
  </si>
  <si>
    <t>PT BANK TABUNGAN NEGARA (PERSERO) TBK</t>
  </si>
  <si>
    <t>00697</t>
  </si>
  <si>
    <t>105. Industri Gula dan Pengolahan Gula</t>
  </si>
  <si>
    <t>Israel</t>
  </si>
  <si>
    <t>COUNTRY106</t>
  </si>
  <si>
    <t>PT BANK PEMBANGUNAN DAERAH</t>
  </si>
  <si>
    <t>00698</t>
  </si>
  <si>
    <t>106. Industri Coklat dan Kernbang Gula</t>
  </si>
  <si>
    <t>Italy</t>
  </si>
  <si>
    <t>COUNTRY107</t>
  </si>
  <si>
    <t>PT BARATA INDONESIA (PERSERO)</t>
  </si>
  <si>
    <t>00699</t>
  </si>
  <si>
    <t>107. Industri Makaroni, Mie, Spagheti, Bihun, Soun dan Sejenisnya</t>
  </si>
  <si>
    <t>Jamaica</t>
  </si>
  <si>
    <t>COUNTRY108</t>
  </si>
  <si>
    <t>PT BATAN TEKNOLOGI (PERSERO)</t>
  </si>
  <si>
    <t>00700</t>
  </si>
  <si>
    <t>108. Industri Pengolahan Teh</t>
  </si>
  <si>
    <t>Japan</t>
  </si>
  <si>
    <t>COUNTRY109</t>
  </si>
  <si>
    <t>PT BHANDA GHARA REKSA (PERSERO)</t>
  </si>
  <si>
    <t>00701</t>
  </si>
  <si>
    <t>109. Industri Pengolahan Kopi</t>
  </si>
  <si>
    <t>Jersey</t>
  </si>
  <si>
    <t>COUNTRY110</t>
  </si>
  <si>
    <t>PT BINA KARYA (PERSERO)</t>
  </si>
  <si>
    <t>00702</t>
  </si>
  <si>
    <t>110. lndustri Kecap</t>
  </si>
  <si>
    <t>Jordan</t>
  </si>
  <si>
    <t>COUNTRY111</t>
  </si>
  <si>
    <t>PT BIO FARMA (PERSERO)</t>
  </si>
  <si>
    <t>00703</t>
  </si>
  <si>
    <t>111. lndustri Tempe dan Tahu</t>
  </si>
  <si>
    <t>Kazakhstan</t>
  </si>
  <si>
    <t>COUNTRY112</t>
  </si>
  <si>
    <t>PT BIRO KLASIFIKASI INDONESIA (PERSERO)</t>
  </si>
  <si>
    <t>00704</t>
  </si>
  <si>
    <t>112. lndustri Makanan yang Tidak Diklasifikasikan di Tempat Lain</t>
  </si>
  <si>
    <t>Kenya</t>
  </si>
  <si>
    <t>COUNTRY113</t>
  </si>
  <si>
    <t>113. Industri Minuman</t>
  </si>
  <si>
    <t>Kiribati</t>
  </si>
  <si>
    <t>COUNTRY114</t>
  </si>
  <si>
    <t>PT BOMA BISMA INDRA (PERSERO)</t>
  </si>
  <si>
    <t>00706</t>
  </si>
  <si>
    <t>114. lndustri Pengeringan dan Pengolahan Tembakau</t>
  </si>
  <si>
    <t>Korea</t>
  </si>
  <si>
    <t>COUNTRY115</t>
  </si>
  <si>
    <t>PT BRANTAS ABIPRAYA (PERSERO)</t>
  </si>
  <si>
    <t>00707</t>
  </si>
  <si>
    <t>115. Industri Rokok</t>
  </si>
  <si>
    <t>Kuwait</t>
  </si>
  <si>
    <t>COUNTRY116</t>
  </si>
  <si>
    <t>PT BUKIT ASAM (PERSERO) TBK</t>
  </si>
  <si>
    <t>00708</t>
  </si>
  <si>
    <t>116. Industri Bumbu Rokok Serta Kelengkapan Rokok Lainnya</t>
  </si>
  <si>
    <t>Kyrgyzstan</t>
  </si>
  <si>
    <t>COUNTRY117</t>
  </si>
  <si>
    <t>PT CAMBRICS PRIMISSIMA (PERSERO)</t>
  </si>
  <si>
    <t>00709</t>
  </si>
  <si>
    <t>117. Industri Pemintalan, Pertenunan, Pengolahan Akhir Tekstil</t>
  </si>
  <si>
    <t>Lao People'S Democratic Republic</t>
  </si>
  <si>
    <t>COUNTRY118</t>
  </si>
  <si>
    <t>PT DAHANA (PERSERO)</t>
  </si>
  <si>
    <t>00710</t>
  </si>
  <si>
    <t>118. Industri Barang Jadi Tekstil dan Permadani</t>
  </si>
  <si>
    <t>Latvia</t>
  </si>
  <si>
    <t>COUNTRY119</t>
  </si>
  <si>
    <t>PT DANAREKSA (PERSERO)</t>
  </si>
  <si>
    <t>00711</t>
  </si>
  <si>
    <t>119. Industri Perajutan Industri Perajutan</t>
  </si>
  <si>
    <t>Lebanon</t>
  </si>
  <si>
    <t>COUNTRY120</t>
  </si>
  <si>
    <t>PT DIRGANTARA INDONESIA (PERSERO)</t>
  </si>
  <si>
    <t>00712</t>
  </si>
  <si>
    <t>120. Industri Kapuk</t>
  </si>
  <si>
    <t>Lesotho</t>
  </si>
  <si>
    <t>COUNTRY121</t>
  </si>
  <si>
    <t>PT DOK &amp; PERKAPALAN KODJA BAHARI (PERSERO)</t>
  </si>
  <si>
    <t>00714</t>
  </si>
  <si>
    <t>121. Industri Pakaian Jadi dan perlengkapannya, Kecuali Pakaian Jadi Berbulu</t>
  </si>
  <si>
    <t>Liberia</t>
  </si>
  <si>
    <t>COUNTRY122</t>
  </si>
  <si>
    <t>PT DOK DAN PERKAPALAN SURABAYA (PERSERO)</t>
  </si>
  <si>
    <t>00715</t>
  </si>
  <si>
    <t>122. Industri Pakaian Jadi Barang Jadi dari Kulit Berbulu dan Pencelupan Bulu</t>
  </si>
  <si>
    <t>Libyan Arab Jamahiriya</t>
  </si>
  <si>
    <t>COUNTRY123</t>
  </si>
  <si>
    <t>PT ENERGY MANAGEMENT INDONESIA (PERSERO)</t>
  </si>
  <si>
    <t>00716</t>
  </si>
  <si>
    <t>123. Industri Kulit dan Barang dari Kulit (Termasuk Kulit Buatan)</t>
  </si>
  <si>
    <t>Liechtenstein</t>
  </si>
  <si>
    <t>COUNTRY124</t>
  </si>
  <si>
    <t>PT GARAM (PERSERO)</t>
  </si>
  <si>
    <t>00717</t>
  </si>
  <si>
    <t>124. Industri Alas Kaki</t>
  </si>
  <si>
    <t>Lithuania</t>
  </si>
  <si>
    <t>COUNTRY125</t>
  </si>
  <si>
    <t>PT GARUDA INDONESIA (PERSERO) TBK</t>
  </si>
  <si>
    <t>00718</t>
  </si>
  <si>
    <t>125. Industri Penggergajian dan Pengawetan Kayu, Rotan, Bambu, dan Sejenisnya</t>
  </si>
  <si>
    <t>Luxembourg</t>
  </si>
  <si>
    <t>COUNTRY126</t>
  </si>
  <si>
    <t>PT HOTEL INDONESIA NATOUR (PERSERO)</t>
  </si>
  <si>
    <t>00719</t>
  </si>
  <si>
    <t>126. Industri Kayu Lapis, Veneer, dan Sejenisnya</t>
  </si>
  <si>
    <t>Macao</t>
  </si>
  <si>
    <t>COUNTRY127</t>
  </si>
  <si>
    <t>PT INDOFARMA (PERSERO) TBK</t>
  </si>
  <si>
    <t>00722</t>
  </si>
  <si>
    <t>127. Industri Anyam-anyaman, Kerajinan, Ukiran dari Kayu, dan Industri Barang Lain dari Kayu</t>
  </si>
  <si>
    <t>Macedonia, The Former Yugoslav Republic Of</t>
  </si>
  <si>
    <t>COUNTRY128</t>
  </si>
  <si>
    <t>PT INDRA KARYA (PERSERO)</t>
  </si>
  <si>
    <t>00723</t>
  </si>
  <si>
    <t>128. Industri Bubur Kertas (Pulp), Kertas dan Karton / Paper Board</t>
  </si>
  <si>
    <t>Madagascar</t>
  </si>
  <si>
    <t>COUNTRY129</t>
  </si>
  <si>
    <t>PT INDUSTRI GELAS (PERSERO)</t>
  </si>
  <si>
    <t>00724</t>
  </si>
  <si>
    <t>129. Industri Kemasan dan Kotak dari Kertas dan Karton</t>
  </si>
  <si>
    <t>Malawi</t>
  </si>
  <si>
    <t>COUNTRY130</t>
  </si>
  <si>
    <t>PT INDUSTRI KAPAL INDONESIA (PERSERO)</t>
  </si>
  <si>
    <t>00725</t>
  </si>
  <si>
    <t>130. Industri Barang dari Kertas dan Kartan yang Tidak Diklasifikasikan di Tempat Lain</t>
  </si>
  <si>
    <t>Malaysia</t>
  </si>
  <si>
    <t>COUNTRY131</t>
  </si>
  <si>
    <t>PT INDUSTRI KERETA API (PERSERO)</t>
  </si>
  <si>
    <t>00726</t>
  </si>
  <si>
    <t>131. Industri Penerbitan</t>
  </si>
  <si>
    <t>Maldives</t>
  </si>
  <si>
    <t>COUNTRY132</t>
  </si>
  <si>
    <t>PT INDUSTRI TELEKOMUNIKASI INDONESIA (PERSERO)</t>
  </si>
  <si>
    <t>00728</t>
  </si>
  <si>
    <t>132. Indstr Prctkan dan Kegiatan yang Berkaitan Dengan Pencetakan Termasuk Reproduksi / Cetak Ulang</t>
  </si>
  <si>
    <t>Mali</t>
  </si>
  <si>
    <t>COUNTRY133</t>
  </si>
  <si>
    <t>PT KAWASAN INDUSTRI MAKASAR (PERSERO)</t>
  </si>
  <si>
    <t>00738</t>
  </si>
  <si>
    <t>133. Reproduksi Media Rekaman, Film, dan Video</t>
  </si>
  <si>
    <t>Malta</t>
  </si>
  <si>
    <t>COUNTRY134</t>
  </si>
  <si>
    <t>PT KAWASAN INDUSTRI MEDAN (PERSERO)</t>
  </si>
  <si>
    <t>00739</t>
  </si>
  <si>
    <t>134. Industri Barang-barang dari Batubara</t>
  </si>
  <si>
    <t>Marshall Islands</t>
  </si>
  <si>
    <t>COUNTRY135</t>
  </si>
  <si>
    <t>PT KAWASAN INDUSTRI WIJAYA KUSUMA (PERSERO)</t>
  </si>
  <si>
    <t>00740</t>
  </si>
  <si>
    <t>135. Indstr Pngilangan Mnyk Bumi, Pnglhn Gas Bumi, dan Indstr Brng2 dri Hsil Pngilangan Mnyak Bumi</t>
  </si>
  <si>
    <t>Martinique</t>
  </si>
  <si>
    <t>COUNTRY136</t>
  </si>
  <si>
    <t>PT KERETA API INDONESIA (PERSERO)</t>
  </si>
  <si>
    <t>00741</t>
  </si>
  <si>
    <t>136. Pengolahan Bahan Bakar Nuklir (Nuclear Fuel)</t>
  </si>
  <si>
    <t>Mauritania</t>
  </si>
  <si>
    <t>COUNTRY137</t>
  </si>
  <si>
    <t>PT KERTAS KRAFT ACEH (PERSERO)</t>
  </si>
  <si>
    <t>00742</t>
  </si>
  <si>
    <t>137. Industri Kimia Dasar, Kecuali Pupuk</t>
  </si>
  <si>
    <t>Mauritius</t>
  </si>
  <si>
    <t>COUNTRY138</t>
  </si>
  <si>
    <t>PT KERTAS LECES (PERSERO)</t>
  </si>
  <si>
    <t>00743</t>
  </si>
  <si>
    <t>138. Industri Pupuk</t>
  </si>
  <si>
    <t>Mayotte</t>
  </si>
  <si>
    <t>COUNTRY139</t>
  </si>
  <si>
    <t>PT KIMIA FARMA (PERSERO) TBK</t>
  </si>
  <si>
    <t>00744</t>
  </si>
  <si>
    <t>139. Industri Plastik dan Karet Buatan</t>
  </si>
  <si>
    <t>COUNTRY140</t>
  </si>
  <si>
    <t>PT KLIRING BERJANGKA INDONESIA (PERSERO)</t>
  </si>
  <si>
    <t>00745</t>
  </si>
  <si>
    <t>140. Industri Bahan Baku Pemberantas Hama dan Pemberantas Hama Termasuk Zat Pengatur Tumbuh</t>
  </si>
  <si>
    <t>Micronesia, Federated States Of</t>
  </si>
  <si>
    <t>COUNTRY141</t>
  </si>
  <si>
    <t>PT KRAKATAU STEEL (PERSERO) TBK</t>
  </si>
  <si>
    <t>00746</t>
  </si>
  <si>
    <t>141. Industri Cat, Pernis dan Lak</t>
  </si>
  <si>
    <t>COUNTRY142</t>
  </si>
  <si>
    <t>PT LEN INDUSTRI (PERSERO)</t>
  </si>
  <si>
    <t>00747</t>
  </si>
  <si>
    <t>142. Industri Farmasi dan Jamu</t>
  </si>
  <si>
    <t>Monaco</t>
  </si>
  <si>
    <t>COUNTRY143</t>
  </si>
  <si>
    <t>PT MERPATI NUSANTARA AIRLINES (PERSERO)</t>
  </si>
  <si>
    <t>00748</t>
  </si>
  <si>
    <t>143. Industri Sabun dan Bahan Pembersih Keperluan Rumah Tangga, Kosmetik dan Sejenisnya</t>
  </si>
  <si>
    <t>Mongolia</t>
  </si>
  <si>
    <t>COUNTRY144</t>
  </si>
  <si>
    <t>KOMISI INDEPENDEN PENGUSUTAN TINDAK KEKERASAN DI ACEH</t>
  </si>
  <si>
    <t>00634</t>
  </si>
  <si>
    <t>144. Industri Minyak Atsiri</t>
  </si>
  <si>
    <t>COUNTRY145</t>
  </si>
  <si>
    <t>KOMISI KEPOLISIAN NASIONAL</t>
  </si>
  <si>
    <t>00637</t>
  </si>
  <si>
    <t>145. Industri Bahan Kimia dan Barang Kimia Lainnya</t>
  </si>
  <si>
    <t>COUNTRY146</t>
  </si>
  <si>
    <t>KOMISI NASIONAL HAK ASASI MANUSIA (KOMNAS HAM)</t>
  </si>
  <si>
    <t>00638</t>
  </si>
  <si>
    <t>146. Industri Serat Buatan</t>
  </si>
  <si>
    <t>COUNTRY147</t>
  </si>
  <si>
    <t>KOMISI PEMBERANTASAN KORUPSI (KPK)</t>
  </si>
  <si>
    <t>00639</t>
  </si>
  <si>
    <t>147. Industri Pengasapan Karet</t>
  </si>
  <si>
    <t>Myanmar</t>
  </si>
  <si>
    <t>COUNTRY148</t>
  </si>
  <si>
    <t>148. Industri Remilling Karet</t>
  </si>
  <si>
    <t>Namibia</t>
  </si>
  <si>
    <t>COUNTRY149</t>
  </si>
  <si>
    <t>KOMISI PENYIARAN INDONESIA (KPI)</t>
  </si>
  <si>
    <t>00645</t>
  </si>
  <si>
    <t>149. Industri Karet Remah (Crumb Rubber)</t>
  </si>
  <si>
    <t>Nauru</t>
  </si>
  <si>
    <t>COUNTRY150</t>
  </si>
  <si>
    <t>KOMISI PERLINDUNGAN ANAK INDONESIA (KPAI)</t>
  </si>
  <si>
    <t>00646</t>
  </si>
  <si>
    <t>150. Industri Barang-barang lain dari Karet</t>
  </si>
  <si>
    <t>Nepal</t>
  </si>
  <si>
    <t>COUNTRY151</t>
  </si>
  <si>
    <t>KOMNAS PEREMPUAN</t>
  </si>
  <si>
    <t>00650</t>
  </si>
  <si>
    <t>151. Industri Barang dari Plastik</t>
  </si>
  <si>
    <t>Netherlands</t>
  </si>
  <si>
    <t>COUNTRY152</t>
  </si>
  <si>
    <t>LEMBAGA ADMINISTRASI NEGARA</t>
  </si>
  <si>
    <t>00652</t>
  </si>
  <si>
    <t>152. Industri Gelas dan Barang dari Gelas</t>
  </si>
  <si>
    <t>Netherlands Antilles</t>
  </si>
  <si>
    <t>COUNTRY153</t>
  </si>
  <si>
    <t>LEMBAGA KEBIJAKAN PENGADAAN BARANG/ JASA PEMERINTAH (LKPP)</t>
  </si>
  <si>
    <t>00655</t>
  </si>
  <si>
    <t>153. Industri Barang-barang dari Porselin</t>
  </si>
  <si>
    <t>New Caledonia</t>
  </si>
  <si>
    <t>COUNTRY154</t>
  </si>
  <si>
    <t>LEMBAGA PENJAMIN SIMPANAN (LPS)</t>
  </si>
  <si>
    <t>00657</t>
  </si>
  <si>
    <t>154. Industri Pengolahan Tanah Liat / Keramik</t>
  </si>
  <si>
    <t>New Zealand</t>
  </si>
  <si>
    <t>COUNTRY155</t>
  </si>
  <si>
    <t>OMBUDSMAN REPUBLIK INDONESIA (ORI)</t>
  </si>
  <si>
    <t>00662</t>
  </si>
  <si>
    <t>155. Industri Semen, Kapur dan Gips, Serta Barang-barang dari Semen, dan Kapur</t>
  </si>
  <si>
    <t>Nicaragua</t>
  </si>
  <si>
    <t>COUNTRY156</t>
  </si>
  <si>
    <t>PERUM JASA TIRTA I</t>
  </si>
  <si>
    <t>00667</t>
  </si>
  <si>
    <t>156. Industri Barang-barang dari Batu</t>
  </si>
  <si>
    <t>Niger</t>
  </si>
  <si>
    <t>COUNTRY157</t>
  </si>
  <si>
    <t>PERUM JASA TIRTA II</t>
  </si>
  <si>
    <t>00668</t>
  </si>
  <si>
    <t>157. Industri Barang-barang dari Asbes</t>
  </si>
  <si>
    <t>Nigeria</t>
  </si>
  <si>
    <t>COUNTRY158</t>
  </si>
  <si>
    <t>PERUM PENGANGKUTAN PENUMPANG DJAKARTA</t>
  </si>
  <si>
    <t>00671</t>
  </si>
  <si>
    <t>158. Industri Barang-barang Galian Bukan Logam Lainnya</t>
  </si>
  <si>
    <t>Niue</t>
  </si>
  <si>
    <t>COUNTRY159</t>
  </si>
  <si>
    <t>PERUM PRASARANA PERIKANAN SAMUDERA</t>
  </si>
  <si>
    <t>00675</t>
  </si>
  <si>
    <t>159. Industri Logam Dasar Besi dan Baja</t>
  </si>
  <si>
    <t>Norfolk Island</t>
  </si>
  <si>
    <t>COUNTRY160</t>
  </si>
  <si>
    <t>PERUM PRODUKSI FILM NEGARA</t>
  </si>
  <si>
    <t>00676</t>
  </si>
  <si>
    <t>160. Industri Logam Dasar Bukan Besi</t>
  </si>
  <si>
    <t>Northern Mariana Islands</t>
  </si>
  <si>
    <t>COUNTRY161</t>
  </si>
  <si>
    <t>PERUSAHAAN DAERAH AIR MINUM</t>
  </si>
  <si>
    <t>00677</t>
  </si>
  <si>
    <t>161. Industri Pengecoran Besi dan Baja</t>
  </si>
  <si>
    <t>Norway</t>
  </si>
  <si>
    <t>COUNTRY162</t>
  </si>
  <si>
    <t>PT AMARTA KARYA(PERSERO)</t>
  </si>
  <si>
    <t>00679</t>
  </si>
  <si>
    <t>162. Industri pengecoran Logam Bukan Besi dan Baja</t>
  </si>
  <si>
    <t>Oman</t>
  </si>
  <si>
    <t>COUNTRY163</t>
  </si>
  <si>
    <t>PT ANEKA TAMBANG (PERSERO) TBK</t>
  </si>
  <si>
    <t>00680</t>
  </si>
  <si>
    <t>163. Industri Barang-barang Logam Siap Pasang Untuk Bangunan, Pembuatan Tangki, dan Generator Uap</t>
  </si>
  <si>
    <t>Pakistan</t>
  </si>
  <si>
    <t>COUNTRY164</t>
  </si>
  <si>
    <t>PT ANGKASA PURA I (PERSERO)</t>
  </si>
  <si>
    <t>00681</t>
  </si>
  <si>
    <t>164. Industri Alat-alat Pertanian, Pertukangan, Pemotong, dan Peralatan lainnya dari Logam</t>
  </si>
  <si>
    <t>Palau</t>
  </si>
  <si>
    <t>COUNTRY165</t>
  </si>
  <si>
    <t>PT ANGKASA PURA II (PERSERO)</t>
  </si>
  <si>
    <t>00682</t>
  </si>
  <si>
    <t>165. Industri Barang Logam yang Tidak Diklasifikasikan di Tempat Lain</t>
  </si>
  <si>
    <t>Palestinian Territory, Occupied</t>
  </si>
  <si>
    <t>COUNTRY166</t>
  </si>
  <si>
    <t>PT ASABRI (PERSERO)</t>
  </si>
  <si>
    <t>00683</t>
  </si>
  <si>
    <t>166. Industri Mesin-mesin Umum</t>
  </si>
  <si>
    <t>Panama</t>
  </si>
  <si>
    <t>COUNTRY167</t>
  </si>
  <si>
    <t>PT ASDP INDONESIA FERRY (PERSERO)</t>
  </si>
  <si>
    <t>00684</t>
  </si>
  <si>
    <t>167. Industri Mesin Pertanian dan Kehutanan, Serta Jasa Penunjang Pemeliharaan dan Perbaikannya</t>
  </si>
  <si>
    <t>Papua New Guinea</t>
  </si>
  <si>
    <t>COUNTRY168</t>
  </si>
  <si>
    <t>KEMENTERIAN KEBUDAYAAN DAN PARIWISATA</t>
  </si>
  <si>
    <t>00604</t>
  </si>
  <si>
    <t>168. Industri Mesin-mesin Untuk Pertambangan, Penggalian dan Konstruksi</t>
  </si>
  <si>
    <t>Paraguay</t>
  </si>
  <si>
    <t>COUNTRY169</t>
  </si>
  <si>
    <t>KEMENTERIAN KOORDINATOR BIDANG KESEJAHTERAAN RAKYAT</t>
  </si>
  <si>
    <t>00610</t>
  </si>
  <si>
    <t>169. lndustri Mesin Untuk Pengolahan Makanan, Minuman dan Tembakau</t>
  </si>
  <si>
    <t>Peru</t>
  </si>
  <si>
    <t>COUNTRY170</t>
  </si>
  <si>
    <t>KEMENTERIAN KOORDINATOR BIDANG PEREKONOMIAN</t>
  </si>
  <si>
    <t>00611</t>
  </si>
  <si>
    <t>170. Industri Mesin-mesin Tekstil, Produk Tekstil, dan Barang-barang dari Kulit</t>
  </si>
  <si>
    <t>Philippines</t>
  </si>
  <si>
    <t>COUNTRY171</t>
  </si>
  <si>
    <t>KEMENTERIAN NEGARA KOPERASI DAN USAHA KECIL MENENGAH</t>
  </si>
  <si>
    <t>00614</t>
  </si>
  <si>
    <t>171. Industri Mesin-mesin Khusus Lainnya</t>
  </si>
  <si>
    <t>Pitcairn</t>
  </si>
  <si>
    <t>COUNTRY172</t>
  </si>
  <si>
    <t>KEMENTERIAN NEGARA PEMBANGUNAN DAERAH TERTINGGAL</t>
  </si>
  <si>
    <t>00616</t>
  </si>
  <si>
    <t>172. Industri Peralatan Rumah Tangga yang Tidak Diklasifikasikan di Tempat Lain</t>
  </si>
  <si>
    <t>Poland</t>
  </si>
  <si>
    <t>COUNTRY173</t>
  </si>
  <si>
    <t>KEMENTERIAN NEGARA PEMBERDAYAAN PEREMPUAN</t>
  </si>
  <si>
    <t>00617</t>
  </si>
  <si>
    <t>173. Industri Mesin dan Peralatan Kantor, Akuntansi, dan Pengolahan Data</t>
  </si>
  <si>
    <t>Portugal</t>
  </si>
  <si>
    <t>COUNTRY174</t>
  </si>
  <si>
    <t>KEMENTERIAN NEGARA PERENCANAAN PEMBANGUNAN NASIONAL / BAPP</t>
  </si>
  <si>
    <t>00619</t>
  </si>
  <si>
    <t>174. Industri Motor Listrik, Generator, dan Transformator</t>
  </si>
  <si>
    <t>Puerto Rico</t>
  </si>
  <si>
    <t>COUNTRY175</t>
  </si>
  <si>
    <t>175. Industri Peralatan Pengontrol dan Pendistribusian Listrik</t>
  </si>
  <si>
    <t>Qatar</t>
  </si>
  <si>
    <t>COUNTRY176</t>
  </si>
  <si>
    <t>BADAN PERTIMBANGAN JABATAN NASIONAL (BAPERJANAS)</t>
  </si>
  <si>
    <t>00540</t>
  </si>
  <si>
    <t>176. Industri Kabel Listrik dan Telepon</t>
  </si>
  <si>
    <t>Reunion</t>
  </si>
  <si>
    <t>COUNTRY177</t>
  </si>
  <si>
    <t>BADAN PERTIMBANGAN KEPEGAWAIAN (BAPEK)</t>
  </si>
  <si>
    <t>00541</t>
  </si>
  <si>
    <t>177. Industri Akumulator Listrik dan Batu Baterai</t>
  </si>
  <si>
    <t>Romania</t>
  </si>
  <si>
    <t>COUNTRY178</t>
  </si>
  <si>
    <t>BANK INDONESIA</t>
  </si>
  <si>
    <t>00547</t>
  </si>
  <si>
    <t>178. Industri Bola Lampu Pijar dan Lampu Penerangan</t>
  </si>
  <si>
    <t>Russian Federation</t>
  </si>
  <si>
    <t>COUNTRY179</t>
  </si>
  <si>
    <t>179. Industri Peralatan Listrik yang Tidak Diklasifikasikan di Tempat lain</t>
  </si>
  <si>
    <t>Rwanda</t>
  </si>
  <si>
    <t>COUNTRY180</t>
  </si>
  <si>
    <t>180. Industri Tabung dan Katup Elektronik Serta Komponen Elektronik lainnya</t>
  </si>
  <si>
    <t>Saint Helena</t>
  </si>
  <si>
    <t>COUNTRY181</t>
  </si>
  <si>
    <t>DEWAN PERTIMBANGAN OTONOMI DAERAH (DPOD)</t>
  </si>
  <si>
    <t>00558</t>
  </si>
  <si>
    <t>181. Industri Alat Transmisi Komunikasi</t>
  </si>
  <si>
    <t>Saint Kitts And Nevis</t>
  </si>
  <si>
    <t>COUNTRY182</t>
  </si>
  <si>
    <t>DEWAN PERTIMBANGAN PRESIDEN (WANTIMPRES)</t>
  </si>
  <si>
    <t>00559</t>
  </si>
  <si>
    <t>182. Industri Radio, Televisi, Alat-alat Rekaman Suara dan Gambar, dan Sejenisnya</t>
  </si>
  <si>
    <t>Saint Lucia</t>
  </si>
  <si>
    <t>COUNTRY183</t>
  </si>
  <si>
    <t>DEWAN TIK NASIONAL (DETIKNAS)</t>
  </si>
  <si>
    <t>00560</t>
  </si>
  <si>
    <t>183. Indstr Prltn Kedktrn n Prlatan u/ Mngkr, Mmrksa, Mnguji, n Bgian Lainnya, Kcuali Alt2 Optk</t>
  </si>
  <si>
    <t>Saint Pierre And Miquelon</t>
  </si>
  <si>
    <t>COUNTRY184</t>
  </si>
  <si>
    <t>DINAS KEBUDAYAAN DAN PARIWISATA</t>
  </si>
  <si>
    <t>00562</t>
  </si>
  <si>
    <t>184. Industri Instrumen Optik dan Peralatan Fotografi</t>
  </si>
  <si>
    <t>Saint Vincent And The Grenadines</t>
  </si>
  <si>
    <t>COUNTRY185</t>
  </si>
  <si>
    <t>DINAS KELAUTAN DAN PERIKANAN</t>
  </si>
  <si>
    <t>00564</t>
  </si>
  <si>
    <t>185. Industri Jam, Lonceng, dan Sejenisnya</t>
  </si>
  <si>
    <t>Samoa</t>
  </si>
  <si>
    <t>COUNTRY186</t>
  </si>
  <si>
    <t>DINAS KEPENDUDUKAN DAN CATATAN SIPIL</t>
  </si>
  <si>
    <t>00565</t>
  </si>
  <si>
    <t>186. Industri Kendaraan Bermotor Roda Empat Atau Lebih</t>
  </si>
  <si>
    <t>San Marino</t>
  </si>
  <si>
    <t>COUNTRY187</t>
  </si>
  <si>
    <t>DINAS KESEHATAN DAERAH</t>
  </si>
  <si>
    <t>00566</t>
  </si>
  <si>
    <t>187. Industri Karoseri Kendaraan Bermotor Roda Empat Atau Lebih</t>
  </si>
  <si>
    <t>Sao Tome And Principe</t>
  </si>
  <si>
    <t>COUNTRY188</t>
  </si>
  <si>
    <t>DINAS PERHUBUNGAN,KOMUNIKASI DAN INFORMATIKA</t>
  </si>
  <si>
    <t>00570</t>
  </si>
  <si>
    <t>188. Industri Perlengkapan dan Komponen Kendaraan Bermotor Roda Empat Atau Lebih</t>
  </si>
  <si>
    <t>Saudi Arabia</t>
  </si>
  <si>
    <t>COUNTRY189</t>
  </si>
  <si>
    <t>DINAS PERKEBUNAN</t>
  </si>
  <si>
    <t>00572</t>
  </si>
  <si>
    <t>189. Industri Pembuatan dan Perbaikan Kapal dan Perahu</t>
  </si>
  <si>
    <t>Senegal</t>
  </si>
  <si>
    <t>COUNTRY190</t>
  </si>
  <si>
    <t>DINAS SOSIAL DAERAH</t>
  </si>
  <si>
    <t>00576</t>
  </si>
  <si>
    <t>190. Industri Kereta Api, Bagian-bagian dan Perlengkapannya, Serta Perbaikan Kereta Api</t>
  </si>
  <si>
    <t>Serbia And Montenegro</t>
  </si>
  <si>
    <t>COUNTRY191</t>
  </si>
  <si>
    <t>DIREKTORAT JENDERAL LISTRIK</t>
  </si>
  <si>
    <t>00582</t>
  </si>
  <si>
    <t>191. Industri Pesawat Terbang dan Perlengkapannya Serta Perbaikan Pesawat Terbang</t>
  </si>
  <si>
    <t>Seychelles</t>
  </si>
  <si>
    <t>COUNTRY192</t>
  </si>
  <si>
    <t>DITJEN GEOLOGI DAN SUMBER DAYA MINERAL</t>
  </si>
  <si>
    <t>00585</t>
  </si>
  <si>
    <t>192. Industri Kendaraan Bermotor Roda Dua dan Tiga Serta Komponen dan Perlengkapannya</t>
  </si>
  <si>
    <t>Sierra Leone</t>
  </si>
  <si>
    <t>COUNTRY193</t>
  </si>
  <si>
    <t>KANTOR  PENANAMAN MODAL DAERAH</t>
  </si>
  <si>
    <t>00592</t>
  </si>
  <si>
    <t>193. Industri Alat Angkut yang Tidak Diklasifikasikan di Tempat Lain</t>
  </si>
  <si>
    <t>Singapore</t>
  </si>
  <si>
    <t>COUNTRY194</t>
  </si>
  <si>
    <t>KECAMATAN</t>
  </si>
  <si>
    <t>00594</t>
  </si>
  <si>
    <t>194. Industri Furnitur</t>
  </si>
  <si>
    <t>Slovakia</t>
  </si>
  <si>
    <t>COUNTRY195</t>
  </si>
  <si>
    <t>KELURAHAN</t>
  </si>
  <si>
    <t>00598</t>
  </si>
  <si>
    <t>195. Industri Pengolahan Lainnya</t>
  </si>
  <si>
    <t>Slovenia</t>
  </si>
  <si>
    <t>COUNTRY196</t>
  </si>
  <si>
    <t>KEMENKO POLHUKAM</t>
  </si>
  <si>
    <t>00599</t>
  </si>
  <si>
    <t>196. Daur Ulang Barang-barang Logam</t>
  </si>
  <si>
    <t>Solomon Islands</t>
  </si>
  <si>
    <t>COUNTRY197</t>
  </si>
  <si>
    <t>KEMENTERIAN ENERGI DAN SUMBERDAYA MINERAL</t>
  </si>
  <si>
    <t>00602</t>
  </si>
  <si>
    <t>197. Daur Ulang Barang-barang Bukan logam</t>
  </si>
  <si>
    <t>Somalia</t>
  </si>
  <si>
    <t>COUNTRY198</t>
  </si>
  <si>
    <t>UNIT KERJA PRESIDEN UNTUK PENGAWASAN DAN PENGENDALIAN PEMBANGUNAN (UKP4)</t>
  </si>
  <si>
    <t>00823</t>
  </si>
  <si>
    <t>198. Ketenagalistrikan Pedesaan</t>
  </si>
  <si>
    <t>South Africa</t>
  </si>
  <si>
    <t>COUNTRY199</t>
  </si>
  <si>
    <t>BADAN  KETAHANAN PANGAN DAN  PELAKSANA PENYULUHAN PERTANIAN</t>
  </si>
  <si>
    <t>00502</t>
  </si>
  <si>
    <t>199. Ketenagalistrikan Lainnya</t>
  </si>
  <si>
    <t>South Georgia And The South Sandwich Islands</t>
  </si>
  <si>
    <t>COUNTRY200</t>
  </si>
  <si>
    <t>BADAN ARBITRASE NASIONAL INDONESIA (BANI)</t>
  </si>
  <si>
    <t>00503</t>
  </si>
  <si>
    <t>200. Gas</t>
  </si>
  <si>
    <t>Spain</t>
  </si>
  <si>
    <t>COUNTRY201</t>
  </si>
  <si>
    <t>BADAN ARBITRASE PASAR MODAL INDONESIA (BAPMI)</t>
  </si>
  <si>
    <t>00504</t>
  </si>
  <si>
    <t>201. Uap dan Air Panas</t>
  </si>
  <si>
    <t>Sri Lanka</t>
  </si>
  <si>
    <t>COUNTRY202</t>
  </si>
  <si>
    <t>BADAN PEMERIKSA KEUANGAN</t>
  </si>
  <si>
    <t>00522</t>
  </si>
  <si>
    <t>202. Pengadaan dan Penyaluran Air Bersih</t>
  </si>
  <si>
    <t>Sudan</t>
  </si>
  <si>
    <t>COUNTRY203</t>
  </si>
  <si>
    <t>BADAN PENGAWAS KEUANGAN DAN PEMBANGUNAN (BPKP)</t>
  </si>
  <si>
    <t>00527</t>
  </si>
  <si>
    <t>203. Penyiapan Tanah Pemukiman Transmigrasi (PTPT)</t>
  </si>
  <si>
    <t>Suriname</t>
  </si>
  <si>
    <t>COUNTRY204</t>
  </si>
  <si>
    <t>204. Pencetakan Lahan Sawah</t>
  </si>
  <si>
    <t>Svalbard And Jan Mayen</t>
  </si>
  <si>
    <t>COUNTRY205</t>
  </si>
  <si>
    <t>BADAN PENGEMBANGAN EKSPOR NASIONAL</t>
  </si>
  <si>
    <t>00533</t>
  </si>
  <si>
    <t>205. Penyiapan Lahan Lainnya</t>
  </si>
  <si>
    <t>Swaziland</t>
  </si>
  <si>
    <t>COUNTRY206</t>
  </si>
  <si>
    <t>BADAN PENGKAJIAN DAN PENERAPAN</t>
  </si>
  <si>
    <t>00534</t>
  </si>
  <si>
    <t>206. Konstruksi Gedung dan Bangunan Sipil</t>
  </si>
  <si>
    <t>Sweden</t>
  </si>
  <si>
    <t>COUNTRY207</t>
  </si>
  <si>
    <t>BADAN PERENCANAAN PEMBANGUNAN DAERAH</t>
  </si>
  <si>
    <t>00536</t>
  </si>
  <si>
    <t>207. Konstruksi Perumahan Sederhana - Bank Tabungan Negara</t>
  </si>
  <si>
    <t>Switzerland</t>
  </si>
  <si>
    <t>COUNTRY208</t>
  </si>
  <si>
    <t>BADAN PERENCANAAN PEMBANGUNAN NASIONAL</t>
  </si>
  <si>
    <t>00537</t>
  </si>
  <si>
    <t>208. Konstruksi Perumahan Sederhana - Perumnas</t>
  </si>
  <si>
    <t>Syrian Arab Republic</t>
  </si>
  <si>
    <t>COUNTRY209</t>
  </si>
  <si>
    <t>BADAN PERTAHANAN NASIONAL</t>
  </si>
  <si>
    <t>00538</t>
  </si>
  <si>
    <t>209. Konstruksi Perumahan Sederhana - Lainnya Tipe s.d. 21</t>
  </si>
  <si>
    <t>Taiwan, Province Of China</t>
  </si>
  <si>
    <t>COUNTRY210</t>
  </si>
  <si>
    <t>PT PERKEBUNAN NUSANTARA III (PERSERO)</t>
  </si>
  <si>
    <t>00764</t>
  </si>
  <si>
    <t>210. Konstruksi Perumahan Sederhana - Lainnya Tipe 22 s.d. 70</t>
  </si>
  <si>
    <t>Tajikistan</t>
  </si>
  <si>
    <t>COUNTRY211</t>
  </si>
  <si>
    <t>211. Konstruksi Perumahan Menengah, Besar, Mewah (Tipe Diatas 70)</t>
  </si>
  <si>
    <t>Tanzania, United Republic Of</t>
  </si>
  <si>
    <t>COUNTRY212</t>
  </si>
  <si>
    <t>PT PERTANI (PERSERO)</t>
  </si>
  <si>
    <t>00778</t>
  </si>
  <si>
    <t>212. Konstruksi Gedung Perkantoran</t>
  </si>
  <si>
    <t>Thailand</t>
  </si>
  <si>
    <t>COUNTRY213</t>
  </si>
  <si>
    <t>PT PERUSAHAAN LISTRIK NEGARA (PERSERO)</t>
  </si>
  <si>
    <t>00780</t>
  </si>
  <si>
    <t>213. Konstruksi Gedung Industri</t>
  </si>
  <si>
    <t>Timor-Leste</t>
  </si>
  <si>
    <t>COUNTRY214</t>
  </si>
  <si>
    <t>PT PINDAD (PERSERO)</t>
  </si>
  <si>
    <t>00783</t>
  </si>
  <si>
    <t>214. Konstruksi Gedung Perbelanjaan Pasar Inpres</t>
  </si>
  <si>
    <t>Togo</t>
  </si>
  <si>
    <t>COUNTRY215</t>
  </si>
  <si>
    <t>PT WIJAYA KARYA (PERSERO) TBK</t>
  </si>
  <si>
    <t>00805</t>
  </si>
  <si>
    <t>215. Konstruksi Gedung Perbelanjaan Lainnya</t>
  </si>
  <si>
    <t>Tokelau</t>
  </si>
  <si>
    <t>COUNTRY216</t>
  </si>
  <si>
    <t>RUMAH SAKIT UMUM DAERAH</t>
  </si>
  <si>
    <t>00808</t>
  </si>
  <si>
    <t>216. Konstruksi Gedung Lainnya</t>
  </si>
  <si>
    <t>Tonga</t>
  </si>
  <si>
    <t>COUNTRY217</t>
  </si>
  <si>
    <t>SATUAN POLISI PAMONG PRAJA</t>
  </si>
  <si>
    <t>00809</t>
  </si>
  <si>
    <t>217. Bangunan Jalan Raya</t>
  </si>
  <si>
    <t>Trinidad And Tobago</t>
  </si>
  <si>
    <t>COUNTRY218</t>
  </si>
  <si>
    <t>PT HUTAMA KARYA (PERSERO)</t>
  </si>
  <si>
    <t>00720</t>
  </si>
  <si>
    <t>218. Bangunan Jalan Tol</t>
  </si>
  <si>
    <t>Tunisia</t>
  </si>
  <si>
    <t>COUNTRY219</t>
  </si>
  <si>
    <t>PT INDAH KARYA (PERSERO)</t>
  </si>
  <si>
    <t>00721</t>
  </si>
  <si>
    <t>219. Bangunan Jalan Jembatan dan Landasan</t>
  </si>
  <si>
    <t>Turkey</t>
  </si>
  <si>
    <t>COUNTRY220</t>
  </si>
  <si>
    <t>PT INDUSTRI SANDANG NUSANTARA (PERSERO)</t>
  </si>
  <si>
    <t>00727</t>
  </si>
  <si>
    <t>220. Bangunan Jalan dan Jembatan Kereta Api</t>
  </si>
  <si>
    <t>Turkmenistan</t>
  </si>
  <si>
    <t>COUNTRY221</t>
  </si>
  <si>
    <t>221. Bangunan Pengairan (Irigasi)</t>
  </si>
  <si>
    <t>Turks And Caicos Islands</t>
  </si>
  <si>
    <t>COUNTRY222</t>
  </si>
  <si>
    <t>222. Bangunan Dermaga (Pelabuhan)</t>
  </si>
  <si>
    <t>Tuvalu</t>
  </si>
  <si>
    <t>COUNTRY223</t>
  </si>
  <si>
    <t>223. Bangunan Sipil Lainnya</t>
  </si>
  <si>
    <t>Uganda</t>
  </si>
  <si>
    <t>COUNTRY224</t>
  </si>
  <si>
    <t>224. Konstruksi Bangunan Listrik Pedesaan</t>
  </si>
  <si>
    <t>Ukraine</t>
  </si>
  <si>
    <t>COUNTRY225</t>
  </si>
  <si>
    <t>225. Konstruksi Bangunan Elektrikal dan Komunikasi Lainnya</t>
  </si>
  <si>
    <t>United Arab Emirates</t>
  </si>
  <si>
    <t>COUNTRY226</t>
  </si>
  <si>
    <t>PT ISTAKA KARYA(PERSERO)</t>
  </si>
  <si>
    <t>00734</t>
  </si>
  <si>
    <t>226. Konstruksi Khusus</t>
  </si>
  <si>
    <t>United Kingdom</t>
  </si>
  <si>
    <t>COUNTRY227</t>
  </si>
  <si>
    <t>227. Instalasi Gedung</t>
  </si>
  <si>
    <t>United States</t>
  </si>
  <si>
    <t>COUNTRY228</t>
  </si>
  <si>
    <t>PT JASA MARGA (PERSERO) TBK</t>
  </si>
  <si>
    <t>00736</t>
  </si>
  <si>
    <t>228. Instalasi Bangunan Sipil</t>
  </si>
  <si>
    <t>United States Minor Outlying Islands</t>
  </si>
  <si>
    <t>COUNTRY229</t>
  </si>
  <si>
    <t>PT KAWASAN BERIKAT NUSANTARA (PERSERO)</t>
  </si>
  <si>
    <t>00737</t>
  </si>
  <si>
    <t>229. Penyelesaian Konstruksi Gedung</t>
  </si>
  <si>
    <t>Uruguay</t>
  </si>
  <si>
    <t>COUNTRY230</t>
  </si>
  <si>
    <t>KEMENTERIAN PERTANIAN</t>
  </si>
  <si>
    <t>00628</t>
  </si>
  <si>
    <t>230. Penghancur Bangunan Dengan Operatornya</t>
  </si>
  <si>
    <t>Uzbekistan</t>
  </si>
  <si>
    <t>COUNTRY231</t>
  </si>
  <si>
    <t>231. Penjualan Mobil</t>
  </si>
  <si>
    <t>Vanuatu</t>
  </si>
  <si>
    <t>COUNTRY232</t>
  </si>
  <si>
    <t>KOMISI KEJAKSAAN REPUBLIK INDONESIA</t>
  </si>
  <si>
    <t>00636</t>
  </si>
  <si>
    <t>232. Penjualan Suku Cadang dan Aksesoris Mobil</t>
  </si>
  <si>
    <t>Venezuela</t>
  </si>
  <si>
    <t>COUNTRY233</t>
  </si>
  <si>
    <t>233. Penjualan Sepeda Motor</t>
  </si>
  <si>
    <t>Viet Nam</t>
  </si>
  <si>
    <t>COUNTRY234</t>
  </si>
  <si>
    <t>KOMISI YUDISIAL (KY)</t>
  </si>
  <si>
    <t>00647</t>
  </si>
  <si>
    <t>234. Penjualan Suku Cadang dan Aksesoris Sepeda Motor</t>
  </si>
  <si>
    <t>Virgin Islands, British</t>
  </si>
  <si>
    <t>COUNTRY235</t>
  </si>
  <si>
    <t>KOMITE NASIONAL KESELAMATAN TRANSPORTASI (KNKT)</t>
  </si>
  <si>
    <t>00648</t>
  </si>
  <si>
    <t>235. Perdagangan Eceran Bahan Bakar Kendaraan</t>
  </si>
  <si>
    <t>Virgin Islands, U.S.</t>
  </si>
  <si>
    <t>COUNTRY236</t>
  </si>
  <si>
    <t>LEMBAGA PEMBIAYAAN EKSPOR INDONESIA (LPEI)</t>
  </si>
  <si>
    <t>00656</t>
  </si>
  <si>
    <t>236. Perdagangan Besar Berdasarkan Balas Jasa (Fee) Atau Kontrak</t>
  </si>
  <si>
    <t>Wallis And Futuna</t>
  </si>
  <si>
    <t>COUNTRY237</t>
  </si>
  <si>
    <t>LEMBAGA SENSOR FILM (LSF)</t>
  </si>
  <si>
    <t>00658</t>
  </si>
  <si>
    <t>237. Perdagangan Jagung</t>
  </si>
  <si>
    <t>Western Sahara</t>
  </si>
  <si>
    <t>COUNTRY238</t>
  </si>
  <si>
    <t>MAHKAMAH KONSTITUSI RI</t>
  </si>
  <si>
    <t>00660</t>
  </si>
  <si>
    <t>238. Perdagangan Tembakau</t>
  </si>
  <si>
    <t>Yemen</t>
  </si>
  <si>
    <t>COUNTRY239</t>
  </si>
  <si>
    <t>PERUM DAMRI</t>
  </si>
  <si>
    <t>00665</t>
  </si>
  <si>
    <t>239. Perdagangan Karet</t>
  </si>
  <si>
    <t>Zambia</t>
  </si>
  <si>
    <t>COUNTRY240</t>
  </si>
  <si>
    <t>PERUM JAMKRINDO</t>
  </si>
  <si>
    <t>00666</t>
  </si>
  <si>
    <t>240. Perdagangan Cengkeh</t>
  </si>
  <si>
    <t>Zimbabwe</t>
  </si>
  <si>
    <t>COUNTRY241</t>
  </si>
  <si>
    <t>PERUM PEMBANGUNAN PERUMAHAN NASIONAL</t>
  </si>
  <si>
    <t>00670</t>
  </si>
  <si>
    <t>241. Perdagangan Lada</t>
  </si>
  <si>
    <t>PERUM PERCETAKAN NEGARA INDONESIA</t>
  </si>
  <si>
    <t>00672</t>
  </si>
  <si>
    <t>242. Perdagangan Kelapa dan Kelapa Sawit</t>
  </si>
  <si>
    <t>PERUM PERCETAKAN UANG REPUBLIK INDONESIA</t>
  </si>
  <si>
    <t>00673</t>
  </si>
  <si>
    <t>243. Perdagangan Kapas</t>
  </si>
  <si>
    <t>PT ADHI KARYA (PERSERO) TBK</t>
  </si>
  <si>
    <t>00678</t>
  </si>
  <si>
    <t>244. Perdagangan Besar Dalam Negeri Hasil Pertanian Lainnya</t>
  </si>
  <si>
    <t>KEMENTERIAN AGAMA</t>
  </si>
  <si>
    <t>00600</t>
  </si>
  <si>
    <t>245. Perdagangan Besar Dalam Negeri Binatang Hidup</t>
  </si>
  <si>
    <t>BADAN LINGKUNGAN HIDUP</t>
  </si>
  <si>
    <t>00513</t>
  </si>
  <si>
    <t>246. Perdagangan Besar Dalam Negeri Hasil Perikanan</t>
  </si>
  <si>
    <t>KEMENTERIAN KEHUTANAN</t>
  </si>
  <si>
    <t>00605</t>
  </si>
  <si>
    <t>247. Perdagangan Kayu</t>
  </si>
  <si>
    <t>KEMENTERIAN KELAUTAN DAN PERIKANAN</t>
  </si>
  <si>
    <t>00606</t>
  </si>
  <si>
    <t>248. Perdagangan Besar Dalam Negeri Hasil Kehutanan dan Perburuan Lainnya</t>
  </si>
  <si>
    <t>KEMENTERIAN KESEHATAN</t>
  </si>
  <si>
    <t>00607</t>
  </si>
  <si>
    <t>249. Perdagangan Dalam Negeri Beras</t>
  </si>
  <si>
    <t>KEMENTERIAN KEUANGAN</t>
  </si>
  <si>
    <t>00608</t>
  </si>
  <si>
    <t>250. Perdagangan Dalam Negeri Gula</t>
  </si>
  <si>
    <t>KEMENTERIAN KOMUNIKASI DAN INFORMATIKA</t>
  </si>
  <si>
    <t>00609</t>
  </si>
  <si>
    <t>251. Perdagangan Dalam Negeri Kopi</t>
  </si>
  <si>
    <t>KEMENTERIAN LUAR NEGERI</t>
  </si>
  <si>
    <t>00612</t>
  </si>
  <si>
    <t>252. Perdagangan Dalam Negeri Teh</t>
  </si>
  <si>
    <t>KEMENTERIAN NEGARA BUMN</t>
  </si>
  <si>
    <t>00613</t>
  </si>
  <si>
    <t>253. Perdagangan Dalam Negeri Garam</t>
  </si>
  <si>
    <t>254. Perdagangan Dalam Negeri Minyak Kelapa Sawit</t>
  </si>
  <si>
    <t>KEMENTERIAN NEGARA PENDAYAGUNAAN APARATUR NEGARA</t>
  </si>
  <si>
    <t>00618</t>
  </si>
  <si>
    <t>255. Perdagangan Dalam Negeri Kopra</t>
  </si>
  <si>
    <t>256. Perdagangan Dalam Negeri Rokok</t>
  </si>
  <si>
    <t>BUPATI/KABUPATEN</t>
  </si>
  <si>
    <t>00550</t>
  </si>
  <si>
    <t>257. Perdagangan Dalam Negeri Makanan, Minuman dan Tembakau Lainnya</t>
  </si>
  <si>
    <t>258. Perdagangan Besar Tekstil, Pakaian Jadi, dan Kulit</t>
  </si>
  <si>
    <t>DINAS  PENDAPATAN DAERAH</t>
  </si>
  <si>
    <t>00561</t>
  </si>
  <si>
    <t>259. Perdagangan Besar Barang-barang Keperluan Rumah Tangga lainnya</t>
  </si>
  <si>
    <t>DINAS KEHUTANAN</t>
  </si>
  <si>
    <t>00563</t>
  </si>
  <si>
    <t>260. Perdagangan Besar Bahan Bakar Gas, Cair, dan Padat, Serta Produk Sejenis</t>
  </si>
  <si>
    <t>DINAS PEKERJAAN UMUM</t>
  </si>
  <si>
    <t>00568</t>
  </si>
  <si>
    <t>261. Perdagangan Besar Logam dan Bijih Logam</t>
  </si>
  <si>
    <t>DINAS PERTAMBANGAN DAN ENERGI</t>
  </si>
  <si>
    <t>00573</t>
  </si>
  <si>
    <t>262. Perdagangan Dalam Negeri Semen</t>
  </si>
  <si>
    <t>263. Perdagangan Dalam Negeri Besi Beton</t>
  </si>
  <si>
    <t>DIREKTORAT JENDERAL BEA DAN CUKAI</t>
  </si>
  <si>
    <t>00579</t>
  </si>
  <si>
    <t>264. Perdagangan Dalam Negeri Bahan-bahan Konstruksi Lainnya</t>
  </si>
  <si>
    <t>DIREKTORAT JENDERAL IMIGRASI</t>
  </si>
  <si>
    <t>00581</t>
  </si>
  <si>
    <t>265. Perdagangan Dalam Negeri Pupuk dan Obat Hama</t>
  </si>
  <si>
    <t>DIREKTORAT JENDERAL PAJAK</t>
  </si>
  <si>
    <t>00583</t>
  </si>
  <si>
    <t>266. Perdagangan Dalam Negeri Barang Antara Lainnya</t>
  </si>
  <si>
    <t>DITJEN PERMASYARAKATAN</t>
  </si>
  <si>
    <t>00586</t>
  </si>
  <si>
    <t>267. Perdagangan Besar Mesin-mesin, Suku Cadang dan Perlengkapannya</t>
  </si>
  <si>
    <t>DPR</t>
  </si>
  <si>
    <t>00587</t>
  </si>
  <si>
    <t>268. Perdagangan Dalam Negeri Kertas Koran</t>
  </si>
  <si>
    <t>DPRD</t>
  </si>
  <si>
    <t>00588</t>
  </si>
  <si>
    <t>269. Perdagangan Dalam Negeri yang Tidak Diklasifikasikan di Tempat Lain</t>
  </si>
  <si>
    <t>GUBERNUR/PEMPROV</t>
  </si>
  <si>
    <t>00589</t>
  </si>
  <si>
    <t>270. Perdagangan Eceran Berbagai Macam Barang yang Didominasi Makanan, Minuman dan Tembakau</t>
  </si>
  <si>
    <t>KEJAKSAAN NEGERI</t>
  </si>
  <si>
    <t>00595</t>
  </si>
  <si>
    <t>271. Perdgngan Eceran Berbgai Mcam Brang yang Ddominasi Oleh Brang Bkan Mkanan, Mnuman dan Tmbakau</t>
  </si>
  <si>
    <t>KEJAKSAAN TINGGI</t>
  </si>
  <si>
    <t>00596</t>
  </si>
  <si>
    <t>272. Perdagangan Eceran Komoditi Makanan dari Hasil Pertanian</t>
  </si>
  <si>
    <t>KEJAKSAN AGUNG</t>
  </si>
  <si>
    <t>00597</t>
  </si>
  <si>
    <t>273. Perdagangan Eceran Komoditi Makanan, Minuman, Atau Tembakau Hasil Industri Pengolahan</t>
  </si>
  <si>
    <t>KEMENTERIAN DALAM NEGERI (IPDN)</t>
  </si>
  <si>
    <t>00601</t>
  </si>
  <si>
    <t>274. Perdagangan Eceran Bahan Kimia, Farmasi, Kosmetik, dan Alat Laboratorium</t>
  </si>
  <si>
    <t>KEMENTERIAN HUKUM DAN HAM</t>
  </si>
  <si>
    <t>00603</t>
  </si>
  <si>
    <t>275. Perdagangan Eceran Tekstil, Pakaian Jadi, Alas Kaki, dan Barang Keperluan Pribadi</t>
  </si>
  <si>
    <t>SETJEN BPK</t>
  </si>
  <si>
    <t>00813</t>
  </si>
  <si>
    <t>276. Perdagangan Eceran Perlengkapan Rumah Tangga dan Perlengkapan Dapur</t>
  </si>
  <si>
    <t>SJDI HUKUM DEPARTEMEN KEUANGAN</t>
  </si>
  <si>
    <t>00814</t>
  </si>
  <si>
    <t>277. Perdagangan Eceran Bahan Konstruksi</t>
  </si>
  <si>
    <t>STAF AHLI</t>
  </si>
  <si>
    <t>00815</t>
  </si>
  <si>
    <t>278. Perdagangan Eceran Bahan Bakar dan Minyak Pelumas</t>
  </si>
  <si>
    <t>TIM PENGEMBANGAN INDUSTRI HANKAM</t>
  </si>
  <si>
    <t>00819</t>
  </si>
  <si>
    <t>279. Perdgngn Ecran Krtas,Brng2 dri Krtas,Alt Tls,Brng Ctkan,Alt Olhrga,Alt Msik,Alt Ftgrfi,Kmptr</t>
  </si>
  <si>
    <t>TNI ANGKATAN DARAT</t>
  </si>
  <si>
    <t>00820</t>
  </si>
  <si>
    <t>280. Perdgngn Ecran Msin2 (Kcuali Mbil dan Spda Mtor) n Sku Cdng (Ondrdl), Trmsk Alt2 Trnsprtasi</t>
  </si>
  <si>
    <t>TNI ANGKATAN LAUT</t>
  </si>
  <si>
    <t>00821</t>
  </si>
  <si>
    <t>281. Perdagangan Eceran Barang-barang Kerajinan, Mainan Anak-anak, dan Lukisan</t>
  </si>
  <si>
    <t>TNI ANGKATAN UDARA</t>
  </si>
  <si>
    <t>00822</t>
  </si>
  <si>
    <t>282. Perdagangan Eceran Komoditi Lainnya (Bukan Makanan, Minuman, Atau Tembakau)</t>
  </si>
  <si>
    <t>WALIKOTA/KOTAMADYA</t>
  </si>
  <si>
    <t>00824</t>
  </si>
  <si>
    <t>283. Perdagangan Eceran Barang Bekas</t>
  </si>
  <si>
    <t>BADAN INSPEKTORAT</t>
  </si>
  <si>
    <t>00505</t>
  </si>
  <si>
    <t>284. Perdagangan Eceran Kaki Lima Komoditi dari Hasil Pertanian</t>
  </si>
  <si>
    <t>BADAN INTELEJEN NEGARA</t>
  </si>
  <si>
    <t>00506</t>
  </si>
  <si>
    <t>285. Perdagangan Eceran Kaki Lima Komoditi Makanan, Minuman Hasil Industri Pengolahan</t>
  </si>
  <si>
    <t>BADAN KEPEGAWAIAN DAERAH</t>
  </si>
  <si>
    <t>00507</t>
  </si>
  <si>
    <t>286. Perdagangan Eceran Kaki Lima Bahan Kimia, Frmasi, Kosmetik, dan Alat Laboratorium</t>
  </si>
  <si>
    <t>BADAN KEPEGAWAIAN NEGARA</t>
  </si>
  <si>
    <t>00508</t>
  </si>
  <si>
    <t>287. Perdagangan Eceran Kaki Lima Tekstil, Pakaian Jadi, Alas Kaki, dan Barang Keperluan Pribadi</t>
  </si>
  <si>
    <t>BADAN KOORDINASI KELUARGA BERENCANA NASIONAL</t>
  </si>
  <si>
    <t>00510</t>
  </si>
  <si>
    <t>288. Perdagangan Eceran Kaki Lima Perlengkapan Rumah Tangga dan Perlengkapan Dapur</t>
  </si>
  <si>
    <t>289. Perdagangan Eceran Kaki Lima Bahan Bakar dan Pelumas</t>
  </si>
  <si>
    <t>BADAN NARKOTIKA NASIONAL (BNN)</t>
  </si>
  <si>
    <t>00515</t>
  </si>
  <si>
    <t>290. Perdgngn Ecran Kki Lirna Krts,Brg2 dr Krts,AltTls,BrgCtkn,AltOlhRg,AltMsk,AltFtgrfi n Kmptr</t>
  </si>
  <si>
    <t>BADAN PELAKSANA KEGIATAN USAHA HULU MINYAK DAN GAS BUMI (BP MIGAS)</t>
  </si>
  <si>
    <t>00518</t>
  </si>
  <si>
    <t>291. Perdagangan Eceran Kaki Lima barang-barang kerajinan, mainan anak-anak, dan Iukisan</t>
  </si>
  <si>
    <t>BADAN PENGATUR HILIR MINYAK DAN GAS BUMI (BPH MIGAS)</t>
  </si>
  <si>
    <t>00526</t>
  </si>
  <si>
    <t>292. Perdagangan Eceran Kaki Lima Barang-Barang Bekas</t>
  </si>
  <si>
    <t>BADAN PENGAWAS PASAR MODAL</t>
  </si>
  <si>
    <t>00528</t>
  </si>
  <si>
    <t>293. Perdagangan Eceran Kaki Lima Lainnya</t>
  </si>
  <si>
    <t>BADAN PENGAWAS TENAGA NUKLIR</t>
  </si>
  <si>
    <t>00529</t>
  </si>
  <si>
    <t>294. Perdagangan Eceran Melalui Media</t>
  </si>
  <si>
    <t>295. Perdagangan Eceran Keliling</t>
  </si>
  <si>
    <t>BADAN PENGAWASAN OBAT DAN MAKANAN (BPOM)</t>
  </si>
  <si>
    <t>00531</t>
  </si>
  <si>
    <t>296. Perdagangan Ekspor Berdasarkan Balas Jasa (Fee) Atau Kontrak</t>
  </si>
  <si>
    <t>BADAN PERTANAHAN NEGARA (BPN)</t>
  </si>
  <si>
    <t>00539</t>
  </si>
  <si>
    <t>297. Perdagangan Ekspor Biji Kelapa Sawit</t>
  </si>
  <si>
    <t>PT SANG HYANG SERI (PERSERO)</t>
  </si>
  <si>
    <t>00790</t>
  </si>
  <si>
    <t>298. Perdagangan Ekspor Hasil Tanaman Pangan dan Perkebunan</t>
  </si>
  <si>
    <t>SEKRETARIAT DAERAH</t>
  </si>
  <si>
    <t>00810</t>
  </si>
  <si>
    <t>299. Perdagangan Ekspor Bahan Baku Hasil Pertanian Lainnya</t>
  </si>
  <si>
    <t>SEKRETARIAT DPR/DPRD/DPD</t>
  </si>
  <si>
    <t>00811</t>
  </si>
  <si>
    <t>300. Perdagangan Ekspor Binatang Hidup</t>
  </si>
  <si>
    <t>SEKRETARIAT MAHKAMAH AGUNG</t>
  </si>
  <si>
    <t>00812</t>
  </si>
  <si>
    <t>301. Perdagangan Ekspor Hasil Perikanan</t>
  </si>
  <si>
    <t>PT DJAKARTA LLOYD (PERSERO)</t>
  </si>
  <si>
    <t>00713</t>
  </si>
  <si>
    <t>302. Perdagangan Ekspor Kayu</t>
  </si>
  <si>
    <t>303. Perdagangan Ekspor Rotan</t>
  </si>
  <si>
    <t>KEMENTERIAN PEKERJAAN UMUM</t>
  </si>
  <si>
    <t>00622</t>
  </si>
  <si>
    <t>304. Perdagangan Ekspor Hasil Hutan Selain Kayu dan Rotan</t>
  </si>
  <si>
    <t>KEMENTERIAN PENDIDIKAN NASIONAL</t>
  </si>
  <si>
    <t>00623</t>
  </si>
  <si>
    <t>305. Perdagangan Ekspor Udang Olahan</t>
  </si>
  <si>
    <t>KEMENTERIAN PERDAGANGAN</t>
  </si>
  <si>
    <t>00624</t>
  </si>
  <si>
    <t>306. Perdagangan Ekspor Teh</t>
  </si>
  <si>
    <t>KEMENTERIAN PERHUBUNGAN</t>
  </si>
  <si>
    <t>00625</t>
  </si>
  <si>
    <t>307. Perdagangan Ekspor Kopi Bubuk</t>
  </si>
  <si>
    <t>KEMENTERIAN PERINDUSTRIAN</t>
  </si>
  <si>
    <t>00626</t>
  </si>
  <si>
    <t>308. Perdagangan Ekspor Tembakau</t>
  </si>
  <si>
    <t>KEMENTERIAN PERTAHANAN</t>
  </si>
  <si>
    <t>00627</t>
  </si>
  <si>
    <t>309. Perdagangan Ekspor Makanan dan Minuman Lainnya</t>
  </si>
  <si>
    <t>KEMENTERIAN SEKRETARIS NEGARA</t>
  </si>
  <si>
    <t>00629</t>
  </si>
  <si>
    <t>310. Perdagangan Ekspor Tekstil</t>
  </si>
  <si>
    <t>KEMENTERIAN SOSIAL</t>
  </si>
  <si>
    <t>00630</t>
  </si>
  <si>
    <t>311. Perdagangan Ekspor Pakaian Jadi</t>
  </si>
  <si>
    <t>KEMENTERIAN TENAGA KERJA DAN TRANSMIGRASI</t>
  </si>
  <si>
    <t>00631</t>
  </si>
  <si>
    <t>312. Perdagangan Ekspor Kulit</t>
  </si>
  <si>
    <t>KEPOLISIAN REPUBLIK INDONESIA</t>
  </si>
  <si>
    <t>00632</t>
  </si>
  <si>
    <t>313. Perdagangan Ekspor Barang-barang Keperluan Rumah Tangga Lainnya</t>
  </si>
  <si>
    <t>KOMISI PEMILIHAN UMUM (KPU)</t>
  </si>
  <si>
    <t>00641</t>
  </si>
  <si>
    <t>314. Perdagangan Ekspor Bahan Bakar Gas, Cair, dan Padat Serta Produk Sejenis</t>
  </si>
  <si>
    <t>315. Perdagangan Ekspor Bijih Timah</t>
  </si>
  <si>
    <t>KOMISI PENGAWAS PERSAINGAN USAHA (KPPU)</t>
  </si>
  <si>
    <t>00644</t>
  </si>
  <si>
    <t>316. Perdagangan Ekspor Bijih Logam Selain Timah</t>
  </si>
  <si>
    <t>KOMITE OLAHRAGA NASIONAL INDONESIA (KONI)</t>
  </si>
  <si>
    <t>00649</t>
  </si>
  <si>
    <t>317. Perdagangan Ekspor Batu Bara</t>
  </si>
  <si>
    <t>LEMBAGA KANTOR BERITA ANTARA</t>
  </si>
  <si>
    <t>00654</t>
  </si>
  <si>
    <t>318. Perdagangan Ekspor Logam dan Bijih Logam (hasil Pertambangan dan Penggalian) Lainnya</t>
  </si>
  <si>
    <t>MPR</t>
  </si>
  <si>
    <t>00661</t>
  </si>
  <si>
    <t>319. Perdagangan Ekspor Kayu Lapis</t>
  </si>
  <si>
    <t>PENGADILAN</t>
  </si>
  <si>
    <t>00663</t>
  </si>
  <si>
    <t>320. Perdagangan Ekspor Bahan-bahan Konstruksi (kecuali Bahan Hasil Penggalian) Lainnya</t>
  </si>
  <si>
    <t>PERUM BULOG</t>
  </si>
  <si>
    <t>00664</t>
  </si>
  <si>
    <t>321. Perdgngn Ekspor Prduk Antra (Intrmediate Prducts), Brang2Bkas dan Sisa2 Tak Trpakai (Scrap)</t>
  </si>
  <si>
    <t>322. Perdagangan Ekspor Mesin-mesin, Suku Cadang dan Perlengkapannya</t>
  </si>
  <si>
    <t>PERUM PERHUTANI(PERSERO)</t>
  </si>
  <si>
    <t>00674</t>
  </si>
  <si>
    <t>323. Perdagangan Ekspor Kayu Gergajian</t>
  </si>
  <si>
    <t>324. Perdagangan Ekspor Kopi Bijian</t>
  </si>
  <si>
    <t>325. Perdagangan Ekspor Tembakau</t>
  </si>
  <si>
    <t>326. Perdagangan Ekspor Karet</t>
  </si>
  <si>
    <t>327. Perdagangan Ekspor Lada</t>
  </si>
  <si>
    <t>328. Perdagangan Ekspor Minyak Kelapa Sawit Mentah</t>
  </si>
  <si>
    <t>329. Perdagangan Ekspor Minyak Biji Kelapa Sawit</t>
  </si>
  <si>
    <t>00831</t>
  </si>
  <si>
    <t>330. Perdagangan Ekspor Bungkil Kopra</t>
  </si>
  <si>
    <t>00832</t>
  </si>
  <si>
    <t>331. Perdagangan Ekspor Hasil Pertanian, Perkebunan, dan Kehutanan Lainnya</t>
  </si>
  <si>
    <t>00833</t>
  </si>
  <si>
    <t>332. Perdagangan Ekspor Hewan yang Sudah Diolah</t>
  </si>
  <si>
    <t>00834</t>
  </si>
  <si>
    <t>333. Perdagangan Ekspor Bahan Makanan Lainnya</t>
  </si>
  <si>
    <t>00835</t>
  </si>
  <si>
    <t>334. Perdagangan Ekspor Hasil Tambang Setengah Jadi</t>
  </si>
  <si>
    <t>00836</t>
  </si>
  <si>
    <t>335. Perdagangan Ekspor Barang Setengah Jadi Lainnya</t>
  </si>
  <si>
    <t>00837</t>
  </si>
  <si>
    <t>336. Perdagangan Ekspor Barang Kerajinan dari Kayu dan Rotan</t>
  </si>
  <si>
    <t>00838</t>
  </si>
  <si>
    <t>337. Perdagangan Ekspor Barang Kerajinan selain dari Kayu dan Rotan</t>
  </si>
  <si>
    <t>338. Perdagangan Ekspor Jasa Konstruksi</t>
  </si>
  <si>
    <t>339. Perdagangan Ekspor yang Tidak Diklasifikasikan di Tempat Lain</t>
  </si>
  <si>
    <t>340. Perdagangan Impor Berdasarkan Balas Jasa (Fee) Atau Kontrak</t>
  </si>
  <si>
    <t>341. Perdagangan Impor Cengkeh</t>
  </si>
  <si>
    <t>342. Perdagangan Impor Biji Gandum</t>
  </si>
  <si>
    <t>343. Perdagangan Impor Jagung</t>
  </si>
  <si>
    <t>344. Perdagangan Impor Kacang Kedelai</t>
  </si>
  <si>
    <t>345. Perdagangan Impor Bahan Baku Hasil Pertanian, dan Binatang Hidup Lainnya</t>
  </si>
  <si>
    <t>346. Perdagangan Impor Beras</t>
  </si>
  <si>
    <t>347. Perdagangan Impor Gula</t>
  </si>
  <si>
    <t>348. Perdagangan Impor Makanan, Minuman, dan Tembakau Lainnya</t>
  </si>
  <si>
    <t>349. Perdagangan Impor Tekstil, Pakaian Jadi, dan Kulit</t>
  </si>
  <si>
    <t>350. Perdagangan Impor Barang-barang Keperluan Rumah Tangga lainnya</t>
  </si>
  <si>
    <t>351. Perdagangan Impor Bahan Bakar Gas, Cair, dan Padat Serta Produk Sejenis</t>
  </si>
  <si>
    <t>352. Perdagangan Impor Logam dan Bijih Logam</t>
  </si>
  <si>
    <t>353. Perdagangan Impor Besi Beton</t>
  </si>
  <si>
    <t>354. Perdagangan Impor Bahan-bahan Konstruksi Lainnya</t>
  </si>
  <si>
    <t>355. Perdagangan Impor Pupuk dan Obat Hama</t>
  </si>
  <si>
    <t>356. Perdagangan Impor Farmasi</t>
  </si>
  <si>
    <t>357. Perdagangan Impor Barang Antara Lainnya</t>
  </si>
  <si>
    <t>358. Perdagangan Impor Suku Cadang Industri</t>
  </si>
  <si>
    <t>359. Perdagangan Impor Suku Cadang Mesin-mesin, Suku Cadang dan Perlengkapannya Lainnya</t>
  </si>
  <si>
    <t>360. Perdagangan Impor Lainnya</t>
  </si>
  <si>
    <t>361. Hotel Bintang</t>
  </si>
  <si>
    <t>362. Hotel Melati</t>
  </si>
  <si>
    <t>363. Jasa Akomodasi Lainnya</t>
  </si>
  <si>
    <t>364. Restoran / Rumah Makan</t>
  </si>
  <si>
    <t>365. Penyediaan Makan Minum Lainnya</t>
  </si>
  <si>
    <t>366. Angkutan Jalan Rel</t>
  </si>
  <si>
    <t>367. Angkutan Jalan Dalam Trayek Untuk Penumpang</t>
  </si>
  <si>
    <t>368. Angkutan Jalan Tidak Dalam Trayek Untuk Penumpang</t>
  </si>
  <si>
    <t>369. Angkutan Jalan Untuk Barang</t>
  </si>
  <si>
    <t>370. Angkutan Dengan Saluran Pipa</t>
  </si>
  <si>
    <t>371. Angkutan Laut Domestik</t>
  </si>
  <si>
    <t>372. Angkutan Laut Internasional</t>
  </si>
  <si>
    <t>373. Angkutan Sungai dan Danau</t>
  </si>
  <si>
    <t>374. Angkutan Penyeberangan Domestik</t>
  </si>
  <si>
    <t>375. Angkutan Udara Berjadwal</t>
  </si>
  <si>
    <t>376. Angkutan Udara Tidak Berjadwal</t>
  </si>
  <si>
    <t>377. Angkutan Udara Khusus</t>
  </si>
  <si>
    <t>378. Jasa Pelayanan Bongkar Muat Barang</t>
  </si>
  <si>
    <t>379. Pergudangan, Jasa Cold Storage, dan Jasa Wilayah Berikat</t>
  </si>
  <si>
    <t>380. Jasa Penunjang Angkutan Kecuali Jasa Bongkar Muat dan Pergudangan</t>
  </si>
  <si>
    <t>381. Jasa Perjalanan Wisata</t>
  </si>
  <si>
    <t>382. Jasa Pengiriman dan Pengepakan</t>
  </si>
  <si>
    <t>383. Pos Nasional, Unit Pelayanan Pos dan Jasa Kurir</t>
  </si>
  <si>
    <t>384. Jaringan Telekomunikasi</t>
  </si>
  <si>
    <t>385. Jasa Telekomunikasi</t>
  </si>
  <si>
    <t>386. Telekomunikasi Khusus</t>
  </si>
  <si>
    <t>387. Perantara Moneter (Bank)</t>
  </si>
  <si>
    <t>388. Perantara Keuangan Lainnya (Non Bank) Leasing</t>
  </si>
  <si>
    <t>389. Perantara Keuangan Lainnya (Non Bank) Selain Leasing</t>
  </si>
  <si>
    <t>390. Asuransi dan Dana Pensiun</t>
  </si>
  <si>
    <t>391. Jasa Penunjang Perantara Keuangan Kecuali Asuransi dan Dana Pensiun</t>
  </si>
  <si>
    <t>392. Jasa Penukaran Mata Uang atau Pedagang Valuta Asing (Money Changer)</t>
  </si>
  <si>
    <t>393. Jasa Penunjang Perantara Keuangan Lainnya</t>
  </si>
  <si>
    <t>394. Jasa Penunjang Asuransi dan dana Pensiun</t>
  </si>
  <si>
    <t>395. Real Estate Perumahan Sederhana - Perumnas</t>
  </si>
  <si>
    <t>396. Real Estate Perumahan Sederhana - Selain Perumnas s.d. Tipe 21</t>
  </si>
  <si>
    <t>397. Real Estate Perumahan Sederhana - Selain Perumnas s.d. Tipe 22 s.d. 70</t>
  </si>
  <si>
    <t>398. Real Estate Perumahan Menengah, Besar Atau Mewah (Tipe Diatas 70)</t>
  </si>
  <si>
    <t>399. Real Estate Perumahan Flat / Apartemen</t>
  </si>
  <si>
    <t>400. Real Estate Gedung Perbelanjaan (Mal, Plaza)</t>
  </si>
  <si>
    <t>401. Real Estate Gedung Perkantoran</t>
  </si>
  <si>
    <t>402. Real Estate Gedung Rumah Toko (Ruko) atau Rumah Kantor (Rukan)</t>
  </si>
  <si>
    <t>403. Real Estate Lainnya</t>
  </si>
  <si>
    <t>404. Real Estate Atas Dasar Balas Jasa (Fee) Atau Kontrak</t>
  </si>
  <si>
    <t>405. Kawasan Pariwisata dan Penyediaan Sarana Wisata Tirta Kawasan Pariwisata</t>
  </si>
  <si>
    <t>406. Persewaan Alat Transportasi Darat</t>
  </si>
  <si>
    <t>407. Persewaan Alat Transportasi Air</t>
  </si>
  <si>
    <t>408. Persewaan Alat Transportasi Udara</t>
  </si>
  <si>
    <t>409. Persewaan Mesin Pertanian dan Peralatannya</t>
  </si>
  <si>
    <t>410. Persewaan Mesin Konstruksi dan Teknik Sipil dan Peralatannya</t>
  </si>
  <si>
    <t>411. Persewaan Mesin Kantor dan Peralatannya (Termasuk Komputer)</t>
  </si>
  <si>
    <t>412. Persewaan Mesin Lainnya dan Peralatannya yang Tidak Diklasifikasikan di Tempat Lain</t>
  </si>
  <si>
    <t>413. Perswaan Brang-brang Kperluan Rmah Tngga dan Prbadi yng Tdak Dklasfikasikan di Tmpat Lain</t>
  </si>
  <si>
    <t>414. Jasa Konsultasi Piranti Keras (Hardware Consulting)</t>
  </si>
  <si>
    <t>415. Jasa Konsultasi Piranti Lunak (Software Consulting)</t>
  </si>
  <si>
    <t>416. Pengolahan Data</t>
  </si>
  <si>
    <t>417. Jasa Kegiatan Data Base</t>
  </si>
  <si>
    <t>418. Perawatan dan Reparasi Mesin-mesin Kantor, Akuntansi, dan Komputer</t>
  </si>
  <si>
    <t>419. Kegiatan Lain yang Berkaitan Dengan Komputer</t>
  </si>
  <si>
    <t>420. Penelitian dan Pengembangan Ilmu Pengetahuan Alam dan Teknologi</t>
  </si>
  <si>
    <t>421. Penelitian dan Pengembangan Ilmu Pengetahuan Sosial dan Humaniora</t>
  </si>
  <si>
    <t>422. Jsa Hkum, Akntansi dan Pmbukuan, Knsultasi Pjak, Pneltian Pasar, n Knsultasi Bsnis n Mnajmen</t>
  </si>
  <si>
    <t>423. Jasa Konsultasi Arsitek, Kegiatan Teknik dan Rekayasa, Serta Analisis dan Testing</t>
  </si>
  <si>
    <t>424. Jasa Periklanan</t>
  </si>
  <si>
    <t>425. Jasa Perusahaan Lainnya yang Tidak Diklasifikasikan di Tempat Lain</t>
  </si>
  <si>
    <t>426. Administrasi Pemerintahan, dan Kebijaksanaan Ekonomi dan Sosial</t>
  </si>
  <si>
    <t>427. Hubungan Luar Negeri, Pertahanan, dan Keamanan</t>
  </si>
  <si>
    <t>428. Jaminan Sosial Wajib</t>
  </si>
  <si>
    <t>429. Jasa Pendidikan Dasar</t>
  </si>
  <si>
    <t>430. Jasa Pendidikan Menengah</t>
  </si>
  <si>
    <t>431. Jasa Pendidikan Tinggi</t>
  </si>
  <si>
    <t>432. Jasa Pendidikan Lainnya</t>
  </si>
  <si>
    <t>433. Jasa Kesehatan Manusia - Rumah sakit</t>
  </si>
  <si>
    <t>434. Jasa Kesehatan Manusia - Poliklinik / Rumah Bersalin</t>
  </si>
  <si>
    <t>435. Jasa Kesehatan Manusia - Tempat Perawatan / Pengobatan</t>
  </si>
  <si>
    <t>436. Jasa Kesehatan Manusia - Profesi Dokter</t>
  </si>
  <si>
    <t>437. Jasa Kesehatan Hewan</t>
  </si>
  <si>
    <t>438. Jasa Kegiatan Sosial</t>
  </si>
  <si>
    <t>439. Jasa Kebersihan</t>
  </si>
  <si>
    <t>440. Organisasi Bisnis, Pengusaha dan Profesional</t>
  </si>
  <si>
    <t>441. Organisasi Buruh</t>
  </si>
  <si>
    <t>442. Organisasi Lainnya</t>
  </si>
  <si>
    <t>443. Kegiatan Perfilman, Radio, Televisi, dan Hiburan Lainnya</t>
  </si>
  <si>
    <t>444. Kegiatan Kantor Berita</t>
  </si>
  <si>
    <t>445. Perpustakaan, Arsip, Museum, dan Kegiatan Kebudayaan Lainnya</t>
  </si>
  <si>
    <t>446. Jasa Kegiatan Lainnya</t>
  </si>
  <si>
    <t>447. Jasa Perorangan yang Melayani Rumah Tangga</t>
  </si>
  <si>
    <t>448. Badan Internasional dan Badan Ekstra Internasional Lainnya</t>
  </si>
  <si>
    <t>449. Kegiatan yang Belum Jelas Batasannya Perorangan</t>
  </si>
  <si>
    <t>450. Kegiatan yang Belum Jelas Batasannya Badan Usaha</t>
  </si>
  <si>
    <t>451. Rumah Tangga untuk Pemilikan Rumah Tinggal</t>
  </si>
  <si>
    <t>452. Rumah Tangga untuk Pemilikan Rumah Tinggal s.d. Tipe 21</t>
  </si>
  <si>
    <t>453. Rumah Tangga untuk Pemilikan Rumah Tinggal Tipe 22 s.d. 70</t>
  </si>
  <si>
    <t>454. Rumah Tangga untuk Pemilikan Rumah Tinggal Tipe Diatas 70</t>
  </si>
  <si>
    <t>455. Rumah Tangga untuk Pemilikan Flat atau Apartemen s.d. Tipe 21</t>
  </si>
  <si>
    <t>456. Rumah Tangga untuk Pemilikan Flat atau Apartemen Tipe 22 s.d. 70</t>
  </si>
  <si>
    <t>457. Rumah Tangga untuk Pemilikan Flat atau Apartemen Tipe Diatas 70</t>
  </si>
  <si>
    <t>458. Rumah Tangga untuk Pemilikan Rumah Toko (Ruko) atau Rumah Kantor (Rukan)</t>
  </si>
  <si>
    <t>459. Rumah Tangga untuk Pemilikan Mobil Roda Empat</t>
  </si>
  <si>
    <t>460. Rumah Tangga untuk Pemilikan Sepeda Bermotor</t>
  </si>
  <si>
    <t>461. Rumah Tangga untuk Pemilikan Truk dan Kendaraan Bermotor Roda Enam atau Lebih</t>
  </si>
  <si>
    <t>462. Rumah Tangga untuk Pemilikan Kendaraan Bermotor Lainnya</t>
  </si>
  <si>
    <t>463. Rumah Tangga untuk Pemilikan Furnitur dan Peralatan Rumah Tangga</t>
  </si>
  <si>
    <t>464. Rumah Tangga untuk Pemilikan Televisi, Radio, dan Alat Elektronik</t>
  </si>
  <si>
    <t>465. Rumah Tangga untuk Pemilikan Komputer dan Alat Komunikasi</t>
  </si>
  <si>
    <t>466. Rumah Tangga untuk Pemilikan Peralatan Lainnya</t>
  </si>
  <si>
    <t>467. Rmah Tngga u/ Kprluan yg Tdak Dklsfikasikn di T4 Lain-Rmah Tngga ~ s.dTipe21</t>
  </si>
  <si>
    <t>468. Rmah Tngga u/ Kprluan yg Tdak Dklsfikasikan di T4 Lain-Rmah Tngga ~ Tpe 22s.d70</t>
  </si>
  <si>
    <t>470. Rmah Tngga u/ Kprluan yg Tdk Dklsfikasikan di T4 Lain-Rmah Tngga ~ s.d Tpe 21</t>
  </si>
  <si>
    <t>471. Rmah Tngga u/ Kprluan yg Tdk Dklsfikasikan di T4 Lain-Rmah Tngga ~ Tpe 22-70</t>
  </si>
  <si>
    <t>472. Rmah Tngga u/ Kperluan yg Tdk Dklsfikasikan di T4 Lain-Rmh Tngga u/ ~ Tipe diats 70</t>
  </si>
  <si>
    <t>473. Rmah Tngga u/ Kprluan yg Tdak Dklsfikasikan di T4 Lain-Rmah Tngga ~ Ruko/Rukan</t>
  </si>
  <si>
    <t>474. Rumah Tangga Untuk Keperluan yang tidak diklasifikasikan di tempat lain</t>
  </si>
  <si>
    <t>475. Bukan Lapangan Usaha Lainnya</t>
  </si>
  <si>
    <t>Gross</t>
  </si>
  <si>
    <t>Multifinance Employee</t>
  </si>
  <si>
    <t>Input By</t>
  </si>
  <si>
    <t>LookUp</t>
  </si>
  <si>
    <t>Input Data</t>
  </si>
  <si>
    <t>JAKARTA BARAT</t>
  </si>
  <si>
    <t>KARTU TANDA MAHASISWA</t>
  </si>
  <si>
    <t>Required Yes Uncheck</t>
  </si>
  <si>
    <t>Required No Check</t>
  </si>
  <si>
    <t>Expired Date Document</t>
  </si>
  <si>
    <t>Expired Date</t>
  </si>
  <si>
    <t>Waived Check</t>
  </si>
  <si>
    <t>Provision Fee %</t>
  </si>
  <si>
    <t>Insurance Income Amt</t>
  </si>
  <si>
    <t>Insurance Income %</t>
  </si>
  <si>
    <t>Life Insurance Income Amt</t>
  </si>
  <si>
    <t>Life Insurance Income %</t>
  </si>
  <si>
    <t>Packet Amt</t>
  </si>
  <si>
    <t>Packet %</t>
  </si>
  <si>
    <t>Referantor Commission Data</t>
  </si>
  <si>
    <t>Delete (Referantor Name)</t>
  </si>
  <si>
    <t>Admin Fee %</t>
  </si>
  <si>
    <t>Provision Fee Amt</t>
  </si>
  <si>
    <t>Input Persentase bisa dibuat dalam format desimal</t>
  </si>
  <si>
    <t>Note Allocate Commission From</t>
  </si>
  <si>
    <t>Allocation Type</t>
  </si>
  <si>
    <t>Supplier Commission Data</t>
  </si>
  <si>
    <t>Delete Supplier Name</t>
  </si>
  <si>
    <t>Upping Rate Amt</t>
  </si>
  <si>
    <t>Upping Rate %</t>
  </si>
  <si>
    <t>Supplier Employee Commission Data</t>
  </si>
  <si>
    <t>Delete (Supp Employee Name)</t>
  </si>
  <si>
    <t>Delete (Supp Employee Position)</t>
  </si>
  <si>
    <t>Bagian Allocate Commission from karena dinamis (sesuai rule) maka dapat ditambahkan field yang belum ada pada section masing-masing. Dengan cara menambahkan field tersebut dibawah fee/income terakhir (dengan format sama yaitu amt dan dilanjutkan dengan %)</t>
  </si>
  <si>
    <t>Note Penggunaan Delimiter pada sheet ini (Tab Commission Data)</t>
  </si>
  <si>
    <t>Secara default:
-Jika required yes, check akan tercentang. 
-Jika required no, check tidak akan tercentang
-Waive tidak tercentang
Apabila ingin menginput diluar default, maka perlu mengisi tabel di atas, jika tidak maka tabel diatas dapat dikosongkan</t>
  </si>
  <si>
    <t>- Delimiter menggunakan ; 
- Apabila data tidak ingin diganti/ ingin menggunakan nilai default pada CONFINS secara parsial, tetap harus menggunakan delimiter
- Jika misalnya ada 3 list, dan user hanya ingin input fee pada list terakhir dan sisanya default maka diisi ";;nilaiterakhir" (tanpa petik) delimiter tetap digunakan meskipun data pertama dan kedua tidak ingin diganti/menggunakan nilai default
-Jika tidak ingin mengganti/ ingin menggunakan nilai default pada CONFINS secara keseluruhan list pada suatu fee/income commission, dapat mengosongkan field amt/% (tanpa delimiter)</t>
  </si>
  <si>
    <t>ID Expired Date (MM/DD/YYYY)</t>
  </si>
  <si>
    <t>JOB POSITION CODE</t>
  </si>
  <si>
    <t>001</t>
  </si>
  <si>
    <t>COUNTRY NAME</t>
  </si>
  <si>
    <t>COUNTRY CODE</t>
  </si>
  <si>
    <t>...</t>
  </si>
  <si>
    <t>DEPARTMENT AML</t>
  </si>
  <si>
    <t>DEPARTMENT AML CODE</t>
  </si>
  <si>
    <t>AUTHORITY AML</t>
  </si>
  <si>
    <t>AUTHORITY AML2</t>
  </si>
  <si>
    <t>ID TYPE</t>
  </si>
  <si>
    <t>MARITAL STATUS</t>
  </si>
  <si>
    <t>NATIONALITY</t>
  </si>
  <si>
    <t>OWNERSHIP</t>
  </si>
  <si>
    <t>GUARANTOR_RELATIONSHIP_PERSONAL</t>
  </si>
  <si>
    <t>GENDER</t>
  </si>
  <si>
    <t>CUSTOMER MODEL PERSONAL</t>
  </si>
  <si>
    <t>GUARANTOR_RELATIONSHIP_COMPANY</t>
  </si>
  <si>
    <t>CUSTOMER MODEL COMPANY</t>
  </si>
  <si>
    <t>COMPANY TYPE</t>
  </si>
  <si>
    <t>LIFE INSCO BRANCH NAME</t>
  </si>
  <si>
    <t>ECONOMIC SECTOR NAME</t>
  </si>
  <si>
    <t>ECONOMIC SECTOR CODE</t>
  </si>
  <si>
    <t>011110</t>
  </si>
  <si>
    <t>011121</t>
  </si>
  <si>
    <t>011122</t>
  </si>
  <si>
    <t>011123</t>
  </si>
  <si>
    <t>011124</t>
  </si>
  <si>
    <t>011125</t>
  </si>
  <si>
    <t>011126</t>
  </si>
  <si>
    <t>011129</t>
  </si>
  <si>
    <t>011130</t>
  </si>
  <si>
    <t>011140</t>
  </si>
  <si>
    <t>011150</t>
  </si>
  <si>
    <t>011160</t>
  </si>
  <si>
    <t>011170</t>
  </si>
  <si>
    <t>011180</t>
  </si>
  <si>
    <t>011190</t>
  </si>
  <si>
    <t>011211</t>
  </si>
  <si>
    <t>011219</t>
  </si>
  <si>
    <t>011220</t>
  </si>
  <si>
    <t>011231</t>
  </si>
  <si>
    <t>011239</t>
  </si>
  <si>
    <t>011240</t>
  </si>
  <si>
    <t>011250</t>
  </si>
  <si>
    <t>011311</t>
  </si>
  <si>
    <t>011319</t>
  </si>
  <si>
    <t>011321</t>
  </si>
  <si>
    <t>011329</t>
  </si>
  <si>
    <t>011330</t>
  </si>
  <si>
    <t>011340</t>
  </si>
  <si>
    <t>011351</t>
  </si>
  <si>
    <t>011352</t>
  </si>
  <si>
    <t>011353</t>
  </si>
  <si>
    <t>011360</t>
  </si>
  <si>
    <t>011370</t>
  </si>
  <si>
    <t>011380</t>
  </si>
  <si>
    <t>011391</t>
  </si>
  <si>
    <t>011392</t>
  </si>
  <si>
    <t>011399</t>
  </si>
  <si>
    <t>012110</t>
  </si>
  <si>
    <t>012191</t>
  </si>
  <si>
    <t>012192</t>
  </si>
  <si>
    <t>012210</t>
  </si>
  <si>
    <t>012291</t>
  </si>
  <si>
    <t>013000</t>
  </si>
  <si>
    <t>014000</t>
  </si>
  <si>
    <t>015000</t>
  </si>
  <si>
    <t>020100</t>
  </si>
  <si>
    <t>020200</t>
  </si>
  <si>
    <t>020300</t>
  </si>
  <si>
    <t>020400</t>
  </si>
  <si>
    <t>020500</t>
  </si>
  <si>
    <t>050111</t>
  </si>
  <si>
    <t>050119</t>
  </si>
  <si>
    <t>050121</t>
  </si>
  <si>
    <t>050122</t>
  </si>
  <si>
    <t>050190</t>
  </si>
  <si>
    <t>050211</t>
  </si>
  <si>
    <t>050212</t>
  </si>
  <si>
    <t>050213</t>
  </si>
  <si>
    <t>050219</t>
  </si>
  <si>
    <t>050220</t>
  </si>
  <si>
    <t>050310</t>
  </si>
  <si>
    <t>050320</t>
  </si>
  <si>
    <t>050411</t>
  </si>
  <si>
    <t>050419</t>
  </si>
  <si>
    <t>050421</t>
  </si>
  <si>
    <t>050429</t>
  </si>
  <si>
    <t>050490</t>
  </si>
  <si>
    <t>050510</t>
  </si>
  <si>
    <t>050580</t>
  </si>
  <si>
    <t>050590</t>
  </si>
  <si>
    <t>101000</t>
  </si>
  <si>
    <t>102000</t>
  </si>
  <si>
    <t>111010</t>
  </si>
  <si>
    <t>111020</t>
  </si>
  <si>
    <t>112000</t>
  </si>
  <si>
    <t>120000</t>
  </si>
  <si>
    <t>131000</t>
  </si>
  <si>
    <t>132010</t>
  </si>
  <si>
    <t>132020</t>
  </si>
  <si>
    <t>132030</t>
  </si>
  <si>
    <t>132040</t>
  </si>
  <si>
    <t>132061</t>
  </si>
  <si>
    <t>132062</t>
  </si>
  <si>
    <t>132090</t>
  </si>
  <si>
    <t>141000</t>
  </si>
  <si>
    <t>142100</t>
  </si>
  <si>
    <t>142200</t>
  </si>
  <si>
    <t>142900</t>
  </si>
  <si>
    <t>151110</t>
  </si>
  <si>
    <t>151120</t>
  </si>
  <si>
    <t>151200</t>
  </si>
  <si>
    <t>151300</t>
  </si>
  <si>
    <t>151410</t>
  </si>
  <si>
    <t>151430</t>
  </si>
  <si>
    <t>151440</t>
  </si>
  <si>
    <t>151450</t>
  </si>
  <si>
    <t>152000</t>
  </si>
  <si>
    <t>153110</t>
  </si>
  <si>
    <t>153180</t>
  </si>
  <si>
    <t>153190</t>
  </si>
  <si>
    <t>153200</t>
  </si>
  <si>
    <t>153300</t>
  </si>
  <si>
    <t>154000</t>
  </si>
  <si>
    <t>154100</t>
  </si>
  <si>
    <t>154200</t>
  </si>
  <si>
    <t>154300</t>
  </si>
  <si>
    <t>154400</t>
  </si>
  <si>
    <t>154911</t>
  </si>
  <si>
    <t>154912</t>
  </si>
  <si>
    <t>154930</t>
  </si>
  <si>
    <t>154940</t>
  </si>
  <si>
    <t>154990</t>
  </si>
  <si>
    <t>155000</t>
  </si>
  <si>
    <t>160010</t>
  </si>
  <si>
    <t>160050</t>
  </si>
  <si>
    <t>160090</t>
  </si>
  <si>
    <t>171000</t>
  </si>
  <si>
    <t>172000</t>
  </si>
  <si>
    <t>173000</t>
  </si>
  <si>
    <t>174000</t>
  </si>
  <si>
    <t>181000</t>
  </si>
  <si>
    <t>182000</t>
  </si>
  <si>
    <t>191000</t>
  </si>
  <si>
    <t>192000</t>
  </si>
  <si>
    <t>201000</t>
  </si>
  <si>
    <t>202100</t>
  </si>
  <si>
    <t>202900</t>
  </si>
  <si>
    <t>210100</t>
  </si>
  <si>
    <t>210200</t>
  </si>
  <si>
    <t>210900</t>
  </si>
  <si>
    <t>221000</t>
  </si>
  <si>
    <t>222000</t>
  </si>
  <si>
    <t>223000</t>
  </si>
  <si>
    <t>231000</t>
  </si>
  <si>
    <t>232000</t>
  </si>
  <si>
    <t>233000</t>
  </si>
  <si>
    <t>241100</t>
  </si>
  <si>
    <t>241200</t>
  </si>
  <si>
    <t>241300</t>
  </si>
  <si>
    <t>242100</t>
  </si>
  <si>
    <t>242200</t>
  </si>
  <si>
    <t>242300</t>
  </si>
  <si>
    <t>242400</t>
  </si>
  <si>
    <t>242940</t>
  </si>
  <si>
    <t>242990</t>
  </si>
  <si>
    <t>243000</t>
  </si>
  <si>
    <t>251210</t>
  </si>
  <si>
    <t>251220</t>
  </si>
  <si>
    <t>251230</t>
  </si>
  <si>
    <t>251900</t>
  </si>
  <si>
    <t>252000</t>
  </si>
  <si>
    <t>261000</t>
  </si>
  <si>
    <t>262000</t>
  </si>
  <si>
    <t>263000</t>
  </si>
  <si>
    <t>264000</t>
  </si>
  <si>
    <t>265000</t>
  </si>
  <si>
    <t>266000</t>
  </si>
  <si>
    <t>269000</t>
  </si>
  <si>
    <t>271000</t>
  </si>
  <si>
    <t>272000</t>
  </si>
  <si>
    <t>273100</t>
  </si>
  <si>
    <t>273200</t>
  </si>
  <si>
    <t>281000</t>
  </si>
  <si>
    <t>289300</t>
  </si>
  <si>
    <t>289900</t>
  </si>
  <si>
    <t>291000</t>
  </si>
  <si>
    <t>292100</t>
  </si>
  <si>
    <t>292400</t>
  </si>
  <si>
    <t>292500</t>
  </si>
  <si>
    <t>292600</t>
  </si>
  <si>
    <t>292900</t>
  </si>
  <si>
    <t>293000</t>
  </si>
  <si>
    <t>300000</t>
  </si>
  <si>
    <t>311000</t>
  </si>
  <si>
    <t>312000</t>
  </si>
  <si>
    <t>313000</t>
  </si>
  <si>
    <t>314000</t>
  </si>
  <si>
    <t>315000</t>
  </si>
  <si>
    <t>319000</t>
  </si>
  <si>
    <t>321000</t>
  </si>
  <si>
    <t>322000</t>
  </si>
  <si>
    <t>323000</t>
  </si>
  <si>
    <t>331000</t>
  </si>
  <si>
    <t>332000</t>
  </si>
  <si>
    <t>333000</t>
  </si>
  <si>
    <t>341000</t>
  </si>
  <si>
    <t>342000</t>
  </si>
  <si>
    <t>343000</t>
  </si>
  <si>
    <t>351000</t>
  </si>
  <si>
    <t>352000</t>
  </si>
  <si>
    <t>353000</t>
  </si>
  <si>
    <t>359100</t>
  </si>
  <si>
    <t>359900</t>
  </si>
  <si>
    <t>361000</t>
  </si>
  <si>
    <t>369000</t>
  </si>
  <si>
    <t>371000</t>
  </si>
  <si>
    <t>372000</t>
  </si>
  <si>
    <t>401001</t>
  </si>
  <si>
    <t>401002</t>
  </si>
  <si>
    <t>402000</t>
  </si>
  <si>
    <t>403000</t>
  </si>
  <si>
    <t>410000</t>
  </si>
  <si>
    <t>451001</t>
  </si>
  <si>
    <t>451002</t>
  </si>
  <si>
    <t>451009</t>
  </si>
  <si>
    <t>452000</t>
  </si>
  <si>
    <t>452111</t>
  </si>
  <si>
    <t>452112</t>
  </si>
  <si>
    <t>452113</t>
  </si>
  <si>
    <t>452114</t>
  </si>
  <si>
    <t>452115</t>
  </si>
  <si>
    <t>452120</t>
  </si>
  <si>
    <t>452130</t>
  </si>
  <si>
    <t>452141</t>
  </si>
  <si>
    <t>452149</t>
  </si>
  <si>
    <t>452190</t>
  </si>
  <si>
    <t>452211</t>
  </si>
  <si>
    <t>452212</t>
  </si>
  <si>
    <t>452213</t>
  </si>
  <si>
    <t>452220</t>
  </si>
  <si>
    <t>452240</t>
  </si>
  <si>
    <t>452270</t>
  </si>
  <si>
    <t>452290</t>
  </si>
  <si>
    <t>452301</t>
  </si>
  <si>
    <t>452309</t>
  </si>
  <si>
    <t>452400</t>
  </si>
  <si>
    <t>453100</t>
  </si>
  <si>
    <t>453200</t>
  </si>
  <si>
    <t>454000</t>
  </si>
  <si>
    <t>455000</t>
  </si>
  <si>
    <t>501000</t>
  </si>
  <si>
    <t>502000</t>
  </si>
  <si>
    <t>503001</t>
  </si>
  <si>
    <t>503002</t>
  </si>
  <si>
    <t>504000</t>
  </si>
  <si>
    <t>511000</t>
  </si>
  <si>
    <t>512111</t>
  </si>
  <si>
    <t>512112</t>
  </si>
  <si>
    <t>512113</t>
  </si>
  <si>
    <t>512114</t>
  </si>
  <si>
    <t>512115</t>
  </si>
  <si>
    <t>512116</t>
  </si>
  <si>
    <t>512117</t>
  </si>
  <si>
    <t>512119</t>
  </si>
  <si>
    <t>512120</t>
  </si>
  <si>
    <t>512130</t>
  </si>
  <si>
    <t>512141</t>
  </si>
  <si>
    <t>512149</t>
  </si>
  <si>
    <t>512201</t>
  </si>
  <si>
    <t>512202</t>
  </si>
  <si>
    <t>512203</t>
  </si>
  <si>
    <t>512204</t>
  </si>
  <si>
    <t>512205</t>
  </si>
  <si>
    <t>512206</t>
  </si>
  <si>
    <t>512207</t>
  </si>
  <si>
    <t>512208</t>
  </si>
  <si>
    <t>512209</t>
  </si>
  <si>
    <t>513100</t>
  </si>
  <si>
    <t>513900</t>
  </si>
  <si>
    <t>514100</t>
  </si>
  <si>
    <t>514200</t>
  </si>
  <si>
    <t>514301</t>
  </si>
  <si>
    <t>514302</t>
  </si>
  <si>
    <t>514309</t>
  </si>
  <si>
    <t>514901</t>
  </si>
  <si>
    <t>514909</t>
  </si>
  <si>
    <t>515000</t>
  </si>
  <si>
    <t>519001</t>
  </si>
  <si>
    <t>519009</t>
  </si>
  <si>
    <t>521100</t>
  </si>
  <si>
    <t>521900</t>
  </si>
  <si>
    <t>522100</t>
  </si>
  <si>
    <t>522200</t>
  </si>
  <si>
    <t>523100</t>
  </si>
  <si>
    <t>523200</t>
  </si>
  <si>
    <t>523300</t>
  </si>
  <si>
    <t>523400</t>
  </si>
  <si>
    <t>523500</t>
  </si>
  <si>
    <t>523600</t>
  </si>
  <si>
    <t>523700</t>
  </si>
  <si>
    <t>523800</t>
  </si>
  <si>
    <t>523900</t>
  </si>
  <si>
    <t>524000</t>
  </si>
  <si>
    <t>525100</t>
  </si>
  <si>
    <t>525200</t>
  </si>
  <si>
    <t>525300</t>
  </si>
  <si>
    <t>525400</t>
  </si>
  <si>
    <t>525500</t>
  </si>
  <si>
    <t>525600</t>
  </si>
  <si>
    <t>525700</t>
  </si>
  <si>
    <t>525800</t>
  </si>
  <si>
    <t>525900</t>
  </si>
  <si>
    <t>526000</t>
  </si>
  <si>
    <t>527100</t>
  </si>
  <si>
    <t>527200</t>
  </si>
  <si>
    <t>531000</t>
  </si>
  <si>
    <t>532111</t>
  </si>
  <si>
    <t>532112</t>
  </si>
  <si>
    <t>532119</t>
  </si>
  <si>
    <t>532120</t>
  </si>
  <si>
    <t>532130</t>
  </si>
  <si>
    <t>532141</t>
  </si>
  <si>
    <t>532142</t>
  </si>
  <si>
    <t>532149</t>
  </si>
  <si>
    <t>532201</t>
  </si>
  <si>
    <t>532202</t>
  </si>
  <si>
    <t>532203</t>
  </si>
  <si>
    <t>532204</t>
  </si>
  <si>
    <t>532209</t>
  </si>
  <si>
    <t>533101</t>
  </si>
  <si>
    <t>533102</t>
  </si>
  <si>
    <t>533103</t>
  </si>
  <si>
    <t>533900</t>
  </si>
  <si>
    <t>534100</t>
  </si>
  <si>
    <t>534201</t>
  </si>
  <si>
    <t>534202</t>
  </si>
  <si>
    <t>534203</t>
  </si>
  <si>
    <t>534209</t>
  </si>
  <si>
    <t>534301</t>
  </si>
  <si>
    <t>534309</t>
  </si>
  <si>
    <t>534900</t>
  </si>
  <si>
    <t>535000</t>
  </si>
  <si>
    <t>539011</t>
  </si>
  <si>
    <t>539012</t>
  </si>
  <si>
    <t>539013</t>
  </si>
  <si>
    <t>539014</t>
  </si>
  <si>
    <t>539015</t>
  </si>
  <si>
    <t>539016</t>
  </si>
  <si>
    <t>539017</t>
  </si>
  <si>
    <t>539018</t>
  </si>
  <si>
    <t>539019</t>
  </si>
  <si>
    <t>539021</t>
  </si>
  <si>
    <t>539022</t>
  </si>
  <si>
    <t>539023</t>
  </si>
  <si>
    <t>539029</t>
  </si>
  <si>
    <t>539031</t>
  </si>
  <si>
    <t>539032</t>
  </si>
  <si>
    <t>539034</t>
  </si>
  <si>
    <t>539039</t>
  </si>
  <si>
    <t>541000</t>
  </si>
  <si>
    <t>542101</t>
  </si>
  <si>
    <t>542102</t>
  </si>
  <si>
    <t>542103</t>
  </si>
  <si>
    <t>542104</t>
  </si>
  <si>
    <t>542109</t>
  </si>
  <si>
    <t>542201</t>
  </si>
  <si>
    <t>542202</t>
  </si>
  <si>
    <t>542209</t>
  </si>
  <si>
    <t>543100</t>
  </si>
  <si>
    <t>543900</t>
  </si>
  <si>
    <t>544100</t>
  </si>
  <si>
    <t>544200</t>
  </si>
  <si>
    <t>544301</t>
  </si>
  <si>
    <t>544309</t>
  </si>
  <si>
    <t>544901</t>
  </si>
  <si>
    <t>544902</t>
  </si>
  <si>
    <t>544909</t>
  </si>
  <si>
    <t>545001</t>
  </si>
  <si>
    <t>545009</t>
  </si>
  <si>
    <t>549000</t>
  </si>
  <si>
    <t>551100</t>
  </si>
  <si>
    <t>551200</t>
  </si>
  <si>
    <t>551900</t>
  </si>
  <si>
    <t>552100</t>
  </si>
  <si>
    <t>552009</t>
  </si>
  <si>
    <t>601000</t>
  </si>
  <si>
    <t>602100</t>
  </si>
  <si>
    <t>602200</t>
  </si>
  <si>
    <t>602300</t>
  </si>
  <si>
    <t>603000</t>
  </si>
  <si>
    <t>611100</t>
  </si>
  <si>
    <t>611200</t>
  </si>
  <si>
    <t>612100</t>
  </si>
  <si>
    <t>612200</t>
  </si>
  <si>
    <t>621000</t>
  </si>
  <si>
    <t>622000</t>
  </si>
  <si>
    <t>623000</t>
  </si>
  <si>
    <t>631000</t>
  </si>
  <si>
    <t>632000</t>
  </si>
  <si>
    <t>633000</t>
  </si>
  <si>
    <t>634000</t>
  </si>
  <si>
    <t>635000</t>
  </si>
  <si>
    <t>641000</t>
  </si>
  <si>
    <t>642000</t>
  </si>
  <si>
    <t>643000</t>
  </si>
  <si>
    <t>644000</t>
  </si>
  <si>
    <t>651000</t>
  </si>
  <si>
    <t>659001</t>
  </si>
  <si>
    <t>659009</t>
  </si>
  <si>
    <t>660000</t>
  </si>
  <si>
    <t>671000</t>
  </si>
  <si>
    <t>671001</t>
  </si>
  <si>
    <t>671002</t>
  </si>
  <si>
    <t>672000</t>
  </si>
  <si>
    <t>701001</t>
  </si>
  <si>
    <t>701002</t>
  </si>
  <si>
    <t>701003</t>
  </si>
  <si>
    <t>701004</t>
  </si>
  <si>
    <t>701005</t>
  </si>
  <si>
    <t>701006</t>
  </si>
  <si>
    <t>701007</t>
  </si>
  <si>
    <t>701008</t>
  </si>
  <si>
    <t>701009</t>
  </si>
  <si>
    <t>702000</t>
  </si>
  <si>
    <t>703000</t>
  </si>
  <si>
    <t>711100</t>
  </si>
  <si>
    <t>711200</t>
  </si>
  <si>
    <t>711300</t>
  </si>
  <si>
    <t>712100</t>
  </si>
  <si>
    <t>712200</t>
  </si>
  <si>
    <t>712300</t>
  </si>
  <si>
    <t>712900</t>
  </si>
  <si>
    <t>713000</t>
  </si>
  <si>
    <t>721000</t>
  </si>
  <si>
    <t>722000</t>
  </si>
  <si>
    <t>723000</t>
  </si>
  <si>
    <t>724000</t>
  </si>
  <si>
    <t>725000</t>
  </si>
  <si>
    <t>729000</t>
  </si>
  <si>
    <t>731000</t>
  </si>
  <si>
    <t>732000</t>
  </si>
  <si>
    <t>741000</t>
  </si>
  <si>
    <t>742000</t>
  </si>
  <si>
    <t>743000</t>
  </si>
  <si>
    <t>749000</t>
  </si>
  <si>
    <t>751000</t>
  </si>
  <si>
    <t>752000</t>
  </si>
  <si>
    <t>753000</t>
  </si>
  <si>
    <t>801000</t>
  </si>
  <si>
    <t>802000</t>
  </si>
  <si>
    <t>803000</t>
  </si>
  <si>
    <t>804000</t>
  </si>
  <si>
    <t>851001</t>
  </si>
  <si>
    <t>851002</t>
  </si>
  <si>
    <t>851003</t>
  </si>
  <si>
    <t>851004</t>
  </si>
  <si>
    <t>852000</t>
  </si>
  <si>
    <t>853000</t>
  </si>
  <si>
    <t>900000</t>
  </si>
  <si>
    <t>910000</t>
  </si>
  <si>
    <t>912000</t>
  </si>
  <si>
    <t>919000</t>
  </si>
  <si>
    <t>921000</t>
  </si>
  <si>
    <t>922000</t>
  </si>
  <si>
    <t>923000</t>
  </si>
  <si>
    <t>930000</t>
  </si>
  <si>
    <t>950000</t>
  </si>
  <si>
    <t>990000</t>
  </si>
  <si>
    <t>000001</t>
  </si>
  <si>
    <t>000002</t>
  </si>
  <si>
    <t>001100</t>
  </si>
  <si>
    <t>001110</t>
  </si>
  <si>
    <t>001120</t>
  </si>
  <si>
    <t>001130</t>
  </si>
  <si>
    <t>001210</t>
  </si>
  <si>
    <t>001220</t>
  </si>
  <si>
    <t>001230</t>
  </si>
  <si>
    <t>001300</t>
  </si>
  <si>
    <t>002100</t>
  </si>
  <si>
    <t>002200</t>
  </si>
  <si>
    <t>002300</t>
  </si>
  <si>
    <t>002900</t>
  </si>
  <si>
    <t>003100</t>
  </si>
  <si>
    <t>003200</t>
  </si>
  <si>
    <t>003300</t>
  </si>
  <si>
    <t>003900</t>
  </si>
  <si>
    <t>004120</t>
  </si>
  <si>
    <t>004130</t>
  </si>
  <si>
    <t>004140</t>
  </si>
  <si>
    <t>004150</t>
  </si>
  <si>
    <t>004160</t>
  </si>
  <si>
    <t>004170</t>
  </si>
  <si>
    <t>004180</t>
  </si>
  <si>
    <t>004900</t>
  </si>
  <si>
    <t>009000</t>
  </si>
  <si>
    <t>REF MASTER APPDATA DESCRIPTION</t>
  </si>
  <si>
    <t>REF MASTER APPDATA CODE</t>
  </si>
  <si>
    <t>APPLICATION SOURCE</t>
  </si>
  <si>
    <t>FIRST INSTALLMENT TYPE</t>
  </si>
  <si>
    <t>PAYMENT FREQUENCY</t>
  </si>
  <si>
    <t>Biweekly</t>
  </si>
  <si>
    <t>DP SOURCE PAYMENT TYPE</t>
  </si>
  <si>
    <t xml:space="preserve">PELUNASAN HUTANG </t>
  </si>
  <si>
    <t>INSTALLMENT SCHEME</t>
  </si>
  <si>
    <t>Step Up Step Down Leasing</t>
  </si>
  <si>
    <t>Step Up Step Down Cummulative</t>
  </si>
  <si>
    <t>FLOATING PERIOD</t>
  </si>
  <si>
    <t>WOP</t>
  </si>
  <si>
    <t>CUSTOMER NOTIFICATION BY</t>
  </si>
  <si>
    <t>INSTALLMENT SOURCE PAYMENT TYPE</t>
  </si>
  <si>
    <t>COPY ADDRESS FROM APP DATA PERSONAL</t>
  </si>
  <si>
    <t>Emergency</t>
  </si>
  <si>
    <t>Job</t>
  </si>
  <si>
    <t>Mailing</t>
  </si>
  <si>
    <t>Other Business</t>
  </si>
  <si>
    <t>Residence 2</t>
  </si>
  <si>
    <t>TAX</t>
  </si>
  <si>
    <t>Previous Job</t>
  </si>
  <si>
    <t>CHARACTERISTIC OF CREDIT</t>
  </si>
  <si>
    <t>WAY OF RESTRUCTURE</t>
  </si>
  <si>
    <t>EMERGENCY</t>
  </si>
  <si>
    <t>JOB</t>
  </si>
  <si>
    <t>MAILING</t>
  </si>
  <si>
    <t>OTH_BIZ</t>
  </si>
  <si>
    <t>RESIDENCE</t>
  </si>
  <si>
    <t>RESIDENCE2</t>
  </si>
  <si>
    <t>PREV_JOB</t>
  </si>
  <si>
    <t>COPY ADDRESS FROM ASSET DATA PERSONAL</t>
  </si>
  <si>
    <t>INSURED BY</t>
  </si>
  <si>
    <t>ASSET REGION</t>
  </si>
  <si>
    <t>COVER PERIOD</t>
  </si>
  <si>
    <t>PAYMENT TYPE</t>
  </si>
  <si>
    <t>INSCO BRANCH NAME</t>
  </si>
  <si>
    <t>ATTA3</t>
  </si>
  <si>
    <t>ASDAD</t>
  </si>
  <si>
    <t>INSURANCE MAIN COVERAGE</t>
  </si>
  <si>
    <t>ASSET INSCO SHA28</t>
  </si>
  <si>
    <t>LIFE INSCO SHA28</t>
  </si>
  <si>
    <t/>
  </si>
  <si>
    <t>DINAS</t>
  </si>
  <si>
    <t>YES PARTIAL</t>
  </si>
  <si>
    <t>Customer Main Data</t>
  </si>
  <si>
    <t>Attribute</t>
  </si>
  <si>
    <t>Legal Address</t>
  </si>
  <si>
    <t>Profession_SIT_02</t>
  </si>
  <si>
    <t>Guarantor Main Data</t>
  </si>
  <si>
    <t>Sales Information</t>
  </si>
  <si>
    <t>Application Information</t>
  </si>
  <si>
    <t>Mailing Address</t>
  </si>
  <si>
    <t>Restructuring Data</t>
  </si>
  <si>
    <t>Application Attribute</t>
  </si>
  <si>
    <t>Supplier Info</t>
  </si>
  <si>
    <t>Asset Information</t>
  </si>
  <si>
    <t>Asset Attribute</t>
  </si>
  <si>
    <t>Asset User</t>
  </si>
  <si>
    <t>Asset Owner</t>
  </si>
  <si>
    <t>Insurance Information</t>
  </si>
  <si>
    <t>Insurance Fee</t>
  </si>
  <si>
    <t>Insurance Coverage</t>
  </si>
  <si>
    <t>Total Premium</t>
  </si>
  <si>
    <t>Subsidy</t>
  </si>
  <si>
    <t>Fees</t>
  </si>
  <si>
    <t>Financial Data</t>
  </si>
  <si>
    <t>YES/NO Option</t>
  </si>
  <si>
    <t>OWNERSHIP CODE</t>
  </si>
  <si>
    <t>FAMILY</t>
  </si>
  <si>
    <t>OWNED</t>
  </si>
  <si>
    <t>RENTED</t>
  </si>
  <si>
    <t>ATPM</t>
  </si>
  <si>
    <t>Insurance</t>
  </si>
  <si>
    <t>OTR-DP</t>
  </si>
  <si>
    <t>Subsidy Allocation</t>
  </si>
  <si>
    <t>Subsidy Rate</t>
  </si>
  <si>
    <t>Subsidy DP</t>
  </si>
  <si>
    <t>-</t>
  </si>
  <si>
    <t>Incentive Deduction</t>
  </si>
  <si>
    <t>AR To ATPM</t>
  </si>
  <si>
    <t>AR To Insco</t>
  </si>
  <si>
    <t>SPAF</t>
  </si>
  <si>
    <t>SUBVENTION</t>
  </si>
  <si>
    <t>Provision Calculation Base</t>
  </si>
  <si>
    <t>Roll Over</t>
  </si>
  <si>
    <t>Value Type</t>
  </si>
  <si>
    <t>Jika action yang dipilih merupakan 'Select' Maka Katalon akan select data pada index ke-1</t>
  </si>
  <si>
    <t>TEST INSURANCE BRANCH</t>
  </si>
  <si>
    <t>RAT1</t>
  </si>
  <si>
    <t>SHA 92</t>
  </si>
  <si>
    <t>RAT12</t>
  </si>
  <si>
    <t>RAT2</t>
  </si>
  <si>
    <t>UDIN LIFE INS BRANCH</t>
  </si>
  <si>
    <t>TESTING BRANCH</t>
  </si>
  <si>
    <t>RYAN1LIFEBRANCH</t>
  </si>
  <si>
    <t>USER15</t>
  </si>
  <si>
    <t>08</t>
  </si>
  <si>
    <t>JL. Jakarta Barat No 20B</t>
  </si>
  <si>
    <t>JL. Kenangka No 88G</t>
  </si>
  <si>
    <t>082138672163</t>
  </si>
  <si>
    <t>WRY SATU NIKAH</t>
  </si>
  <si>
    <t>NYENGSERET</t>
  </si>
  <si>
    <t>ASTANA ANYAR</t>
  </si>
  <si>
    <t>REYNARD</t>
  </si>
  <si>
    <t>A SUPPLIER SALES</t>
  </si>
  <si>
    <t>A ADMIN MRA</t>
  </si>
  <si>
    <t>REGION1</t>
  </si>
  <si>
    <t>BLACK BOX</t>
  </si>
  <si>
    <t>MRA CF4W PROD OFFERING</t>
  </si>
  <si>
    <t>MRA ASSET MOBIL.MOBIL 2.MOBIL 3</t>
  </si>
  <si>
    <t>Fraud Checking</t>
  </si>
  <si>
    <t>RATS8</t>
  </si>
  <si>
    <t>RYAN APP</t>
  </si>
  <si>
    <t>RATSSZ9</t>
  </si>
  <si>
    <t>JOB PROFESSION NONPROF</t>
  </si>
  <si>
    <t>JOB PROFESSION SME</t>
  </si>
  <si>
    <t>JOB PROFESSION EMP</t>
  </si>
  <si>
    <t>JOB PROFESSION PROF</t>
  </si>
  <si>
    <t>JOB POSITION NAME</t>
  </si>
  <si>
    <t>Director</t>
  </si>
  <si>
    <t>Manager</t>
  </si>
  <si>
    <t>BENDAHARA ORGANISASI</t>
  </si>
  <si>
    <t>KOMISARIS</t>
  </si>
  <si>
    <t>KOMISARIS UTAMA</t>
  </si>
  <si>
    <t>DIREKTUR</t>
  </si>
  <si>
    <t>GOLONGAN 1</t>
  </si>
  <si>
    <t>GOLONGAN 3</t>
  </si>
  <si>
    <t>GOLONGAN 4</t>
  </si>
  <si>
    <t>KETUA ORGANISASI</t>
  </si>
  <si>
    <t>MANAGER / DEPT. HEAD</t>
  </si>
  <si>
    <t>OWNER (PEMILIK USAHA)</t>
  </si>
  <si>
    <t>PRESIDEN DIREKTUR</t>
  </si>
  <si>
    <t>PERWIRA TINGGI</t>
  </si>
  <si>
    <t>PERWIRA MENENGAH</t>
  </si>
  <si>
    <t>PERWIRA PERTAMA</t>
  </si>
  <si>
    <t>BINTARA TINGGI</t>
  </si>
  <si>
    <t>BINTARA</t>
  </si>
  <si>
    <t>TAMTAMA</t>
  </si>
  <si>
    <t>STAFF</t>
  </si>
  <si>
    <t>SEKRETARIS ORGANISASI</t>
  </si>
  <si>
    <t>SUPERVISOR / SECTION HEAD</t>
  </si>
  <si>
    <t>WAKIL PRESIDEN DIREKTUR</t>
  </si>
  <si>
    <t>WAKIL KETUA ORGANISASI</t>
  </si>
  <si>
    <t>GENERAL MANAGER / DIV. HEAD</t>
  </si>
  <si>
    <t>DIRECTOR</t>
  </si>
  <si>
    <t>MANAGER</t>
  </si>
  <si>
    <t>OWNER</t>
  </si>
  <si>
    <t>TR_ORG</t>
  </si>
  <si>
    <t>COMSY</t>
  </si>
  <si>
    <t>COMSY_MAIN</t>
  </si>
  <si>
    <t>DIR</t>
  </si>
  <si>
    <t>GOL_1</t>
  </si>
  <si>
    <t>GOL_2</t>
  </si>
  <si>
    <t>GOL_3</t>
  </si>
  <si>
    <t>GOL_4</t>
  </si>
  <si>
    <t>CHM</t>
  </si>
  <si>
    <t>MGR_DH</t>
  </si>
  <si>
    <t>PRES_DIR</t>
  </si>
  <si>
    <t>OFF_HR</t>
  </si>
  <si>
    <t>OFF_MR</t>
  </si>
  <si>
    <t>OFF_LR</t>
  </si>
  <si>
    <t>BIN_HR</t>
  </si>
  <si>
    <t>BIN</t>
  </si>
  <si>
    <t>TAM</t>
  </si>
  <si>
    <t>SEC</t>
  </si>
  <si>
    <t>SPV</t>
  </si>
  <si>
    <t>VICE_PRES_DIR</t>
  </si>
  <si>
    <t>VICE_CHM</t>
  </si>
  <si>
    <t>GM</t>
  </si>
  <si>
    <t>1231233451233451</t>
  </si>
  <si>
    <t>Bandung</t>
  </si>
  <si>
    <t>WRY SATU</t>
  </si>
  <si>
    <t>JL ASDA</t>
  </si>
  <si>
    <t>ASTRAMF</t>
  </si>
  <si>
    <t>JL AKOLAS 1</t>
  </si>
  <si>
    <t>Commercial</t>
  </si>
  <si>
    <t>RED</t>
  </si>
  <si>
    <t>BANDUNG, KOTA.</t>
  </si>
  <si>
    <t>1000;1000;1000;1000;1000;1000</t>
  </si>
  <si>
    <t>TDP Paid at MF</t>
  </si>
  <si>
    <t>MRA SUPPLIER COMPANY</t>
  </si>
  <si>
    <t>1;1;1</t>
  </si>
  <si>
    <t>1;1;1;1;1;1</t>
  </si>
  <si>
    <t>0.8;1.3;2;2;2;2</t>
  </si>
  <si>
    <t>Capitalized</t>
  </si>
  <si>
    <t>Paid By</t>
  </si>
  <si>
    <t>Sum Insured (%)</t>
  </si>
  <si>
    <t>Sum Insured Amount</t>
  </si>
  <si>
    <t>Sum Insured Amount Flood</t>
  </si>
  <si>
    <t>Sum Insured Amount TPL</t>
  </si>
  <si>
    <t>Sum Insured Amount Act of God</t>
  </si>
  <si>
    <t>Sum Insured Amount Tanggung Jawab Hukum Terhadap Penumpang</t>
  </si>
  <si>
    <t>Sum Insured Amount SRCC</t>
  </si>
  <si>
    <t>Sum Insured Amount Kecelakaan Diri Untuk Penumpang</t>
  </si>
  <si>
    <t>Sum Insured Amount Terrorist</t>
  </si>
  <si>
    <t>Section atau arraynya dapat dikosongkan jika tidak ada yang diubah dari default Insurance Coverage yang tampil pada CONFINS</t>
  </si>
  <si>
    <t>Catatan dalam mengisi Section Generated Insurance Table</t>
  </si>
  <si>
    <t>Discount Amount (Paid By MF)</t>
  </si>
  <si>
    <t>Override Subsidy Discount Insurance Amount?</t>
  </si>
  <si>
    <t xml:space="preserve">Jika ingin mengisi Section Generated Insurance Table, wajib menggunakan delimiter atau pemisah ; sebanyak </t>
  </si>
  <si>
    <t>Year num yang terbentuk sebanyak</t>
  </si>
  <si>
    <t>Edit Generated Insurance Table</t>
  </si>
  <si>
    <t xml:space="preserve">Existing Excel sheet ini dapat menambahkan field baru pada subsection additional coverage (section Insurance Coverage dan Edit Generated Insurance Table) dan subsection sum insured amount (section Edit Generated Insurance Table). Penambahan field HARUS dilakukan sejajar, dalam arti jika menambahkan pada additional coverage, pada sum insured amount juga harus ditambahkan field tersebut. </t>
  </si>
  <si>
    <t>joko</t>
  </si>
  <si>
    <t>202202183977214</t>
  </si>
  <si>
    <t>mama joko</t>
  </si>
  <si>
    <t>joko@gmail.com</t>
  </si>
  <si>
    <t>218364826827937</t>
  </si>
  <si>
    <t>0002CUST20211204070</t>
  </si>
  <si>
    <t>FT COMPANY</t>
  </si>
  <si>
    <t>213721293203000</t>
  </si>
  <si>
    <t>kebon jeruk</t>
  </si>
  <si>
    <t>Copy From</t>
  </si>
  <si>
    <t>Is Active</t>
  </si>
  <si>
    <t>Share (%)</t>
  </si>
  <si>
    <t>PEMILIK - Kuasa Direksi</t>
  </si>
  <si>
    <t>Public Type</t>
  </si>
  <si>
    <t>Management Shareholder Public</t>
  </si>
  <si>
    <t>Is Owner</t>
  </si>
  <si>
    <t>PEMILIK - Pemilik Bukan Pengurus</t>
  </si>
  <si>
    <t>Management Shareholder Company</t>
  </si>
  <si>
    <t>Management Shareholder Personal Attribute</t>
  </si>
  <si>
    <t>Is Signer</t>
  </si>
  <si>
    <t>Bintara</t>
  </si>
  <si>
    <t>Management Shareholder Personal</t>
  </si>
  <si>
    <t>Shareholder Type</t>
  </si>
  <si>
    <t>Position SLIK</t>
  </si>
  <si>
    <t>MASTER_CODE</t>
  </si>
  <si>
    <t>PEMILIK - Direktur Utama / Pres. Dir</t>
  </si>
  <si>
    <t>01</t>
  </si>
  <si>
    <t>PEMILIK – Direktur</t>
  </si>
  <si>
    <t>PEMILIK - Komisaris Utama / Pres. Kom</t>
  </si>
  <si>
    <t>03</t>
  </si>
  <si>
    <t>PEMILIK – Komisaris</t>
  </si>
  <si>
    <t>04</t>
  </si>
  <si>
    <t>06</t>
  </si>
  <si>
    <t>07</t>
  </si>
  <si>
    <t>PEMILIK – Masyarakat</t>
  </si>
  <si>
    <t>09</t>
  </si>
  <si>
    <t>PEMILIK - Ketua Umum</t>
  </si>
  <si>
    <t>10</t>
  </si>
  <si>
    <t>PEMILIK – Ketua</t>
  </si>
  <si>
    <t>11</t>
  </si>
  <si>
    <t>PEMILIK – Sekretaris</t>
  </si>
  <si>
    <t>12</t>
  </si>
  <si>
    <t>PEMILIK - Bendahara</t>
  </si>
  <si>
    <t>13</t>
  </si>
  <si>
    <t>PEMILIK - Lainnya</t>
  </si>
  <si>
    <t>19</t>
  </si>
  <si>
    <t>BUKAN PEMILIK - Direktur Utama / Pres. Dir</t>
  </si>
  <si>
    <t>51</t>
  </si>
  <si>
    <t>BUKAN PEMILIK - Direktur</t>
  </si>
  <si>
    <t>52</t>
  </si>
  <si>
    <t>BUKAN PEMILIK - Komisaris Utama / Pres. Kom</t>
  </si>
  <si>
    <t>53</t>
  </si>
  <si>
    <t>BUKAN PEMILIK - Komisaris</t>
  </si>
  <si>
    <t>54</t>
  </si>
  <si>
    <t>BUKAN PEMILIK - Kuasa Direksi</t>
  </si>
  <si>
    <t>55</t>
  </si>
  <si>
    <t>BUKAN PEMILIK - Ketua Umum</t>
  </si>
  <si>
    <t>57</t>
  </si>
  <si>
    <t>BUKAN PEMILIK - Ketua</t>
  </si>
  <si>
    <t>58</t>
  </si>
  <si>
    <t>BUKAN PEMILIK - Sekretaris</t>
  </si>
  <si>
    <t>59</t>
  </si>
  <si>
    <t>BUKAN PEMILIK - Bendahara</t>
  </si>
  <si>
    <t>60</t>
  </si>
  <si>
    <t>BUKAN PEMILIK - Lainnya</t>
  </si>
  <si>
    <t>69</t>
  </si>
  <si>
    <t>MASYARAKAT</t>
  </si>
  <si>
    <t>PEMERINTAH REPUBLIK INDONESIA</t>
  </si>
  <si>
    <t>INSTANSI PUBLIK PUSAT</t>
  </si>
  <si>
    <t>INSTANSI PUBLIK DAERAH</t>
  </si>
  <si>
    <t>06/27/2022</t>
  </si>
  <si>
    <t>Used</t>
  </si>
  <si>
    <t>D2361TEAD</t>
  </si>
  <si>
    <t>Theft &amp; Robbery</t>
  </si>
  <si>
    <t>yes;no;yes</t>
  </si>
  <si>
    <t>customer;multifinance;customer</t>
  </si>
  <si>
    <t>all risk;comprehensive;total loss only</t>
  </si>
  <si>
    <t>no;yes;yes</t>
  </si>
  <si>
    <t>yes;no;no</t>
  </si>
  <si>
    <t>no;yes;no</t>
  </si>
  <si>
    <t>yes;yes;no</t>
  </si>
  <si>
    <t>1;0;2</t>
  </si>
  <si>
    <t>Sum Insured Amount Theft &amp; Robbery</t>
  </si>
  <si>
    <t>1;1;0</t>
  </si>
  <si>
    <t>Sum Insured Amount Loading</t>
  </si>
  <si>
    <t>Rate</t>
  </si>
  <si>
    <t>Main Premi Rate</t>
  </si>
  <si>
    <t>Additional Premi Rate</t>
  </si>
  <si>
    <t>Flood Premi Rate</t>
  </si>
  <si>
    <t>TPL Premi Rate</t>
  </si>
  <si>
    <t>Act of God Premi Rate</t>
  </si>
  <si>
    <t>SRCC Premi Rate</t>
  </si>
  <si>
    <t>Tanggung Jawab Hukum Terhadap Penumpang Premi Rate</t>
  </si>
  <si>
    <t>50000;200000;</t>
  </si>
  <si>
    <t>Kecelakaan Diri Untuk Penumpang Premi Rate</t>
  </si>
  <si>
    <t>Terrorist Premi Rate</t>
  </si>
  <si>
    <t>Loading</t>
  </si>
  <si>
    <t>6478500</t>
  </si>
  <si>
    <t>pt asap</t>
  </si>
  <si>
    <t>Reason Failed</t>
  </si>
  <si>
    <t>Objective</t>
  </si>
  <si>
    <t>04/02/2001</t>
  </si>
  <si>
    <t>04/02/2002</t>
  </si>
  <si>
    <t>04/02/2003</t>
  </si>
  <si>
    <t>04/02/2004</t>
  </si>
  <si>
    <t>11533</t>
  </si>
  <si>
    <t>11534</t>
  </si>
  <si>
    <t>Jakarta Barat</t>
  </si>
  <si>
    <t>00012</t>
  </si>
  <si>
    <t>00013</t>
  </si>
  <si>
    <t>00014</t>
  </si>
  <si>
    <t>00015</t>
  </si>
  <si>
    <t>GIIAS 2023</t>
  </si>
  <si>
    <t>GIIAS 2024</t>
  </si>
  <si>
    <t>GIIAS 2025</t>
  </si>
  <si>
    <t>GIIAS 2026</t>
  </si>
  <si>
    <t>JL AKOLAS 2</t>
  </si>
  <si>
    <t>JL AKOLAS 3</t>
  </si>
  <si>
    <t>JL AKOLAS 4</t>
  </si>
  <si>
    <t>JL AKOLAS 5</t>
  </si>
  <si>
    <t>06/27/2023</t>
  </si>
  <si>
    <t>06/27/2024</t>
  </si>
  <si>
    <t>06/27/2025</t>
  </si>
  <si>
    <t>06/27/2026</t>
  </si>
  <si>
    <t>MRA ASSET MOBIL.MOBIL 2.MOBIL 4</t>
  </si>
  <si>
    <t>MRA ASSET MOBIL.MOBIL 2.MOBIL 5</t>
  </si>
  <si>
    <t>MRA ASSET MOBIL.MOBIL 2.MOBIL 6</t>
  </si>
  <si>
    <t>MRA ASSET MOBIL.MOBIL 2.MOBIL 7</t>
  </si>
  <si>
    <t>MRA ASSET MOBIL.MOBIL 2.MOBIL 8</t>
  </si>
  <si>
    <t>REGION2</t>
  </si>
  <si>
    <t>REGION3</t>
  </si>
  <si>
    <t>REGION4</t>
  </si>
  <si>
    <t>REGION5</t>
  </si>
  <si>
    <t>REGION6</t>
  </si>
  <si>
    <t>Region5</t>
  </si>
  <si>
    <t>ATTA5</t>
  </si>
  <si>
    <t>ATTA6</t>
  </si>
  <si>
    <t>ATTA7</t>
  </si>
  <si>
    <t>95;90;81</t>
  </si>
  <si>
    <t>95;90;82</t>
  </si>
  <si>
    <t>95;90;83</t>
  </si>
  <si>
    <t>95;90;84</t>
  </si>
  <si>
    <t>1;0;3</t>
  </si>
  <si>
    <t>1;0;4</t>
  </si>
  <si>
    <t>1;0;5</t>
  </si>
  <si>
    <t>1;0;6</t>
  </si>
  <si>
    <t>2;1;1</t>
  </si>
  <si>
    <t>2;1;2</t>
  </si>
  <si>
    <t>2;1;3</t>
  </si>
  <si>
    <t>2;1;4</t>
  </si>
  <si>
    <t>3;4;6</t>
  </si>
  <si>
    <t>3;4;7</t>
  </si>
  <si>
    <t>3;4;8</t>
  </si>
  <si>
    <t>3;4;9</t>
  </si>
  <si>
    <t>1;2;1</t>
  </si>
  <si>
    <t>1;2;2</t>
  </si>
  <si>
    <t>1;2;3</t>
  </si>
  <si>
    <t>1;2;4</t>
  </si>
  <si>
    <t>0;1;1</t>
  </si>
  <si>
    <t>0;1;2</t>
  </si>
  <si>
    <t>0;1;3</t>
  </si>
  <si>
    <t>0;1;4</t>
  </si>
  <si>
    <t>2.5;2;1.26</t>
  </si>
  <si>
    <t>2.5;2;1.27</t>
  </si>
  <si>
    <t>2.5;2;1.28</t>
  </si>
  <si>
    <t>2.5;2;1.29</t>
  </si>
  <si>
    <t>100000;200000;300001</t>
  </si>
  <si>
    <t>100000;200000;300002</t>
  </si>
  <si>
    <t>100000;200000;300003</t>
  </si>
  <si>
    <t>100000;200000;300004</t>
  </si>
  <si>
    <t>3;5.2;2</t>
  </si>
  <si>
    <t>3;5.2;3</t>
  </si>
  <si>
    <t>3;5.2;4</t>
  </si>
  <si>
    <t>3;5.2;5</t>
  </si>
  <si>
    <t>1;;4</t>
  </si>
  <si>
    <t>1;;5</t>
  </si>
  <si>
    <t>1;;6</t>
  </si>
  <si>
    <t>1;;7</t>
  </si>
  <si>
    <t>;20000;10001</t>
  </si>
  <si>
    <t>;20000;10002</t>
  </si>
  <si>
    <t>;20000;10003</t>
  </si>
  <si>
    <t>;20000;10004</t>
  </si>
  <si>
    <t>7;10;2.34</t>
  </si>
  <si>
    <t>7;10;2.35</t>
  </si>
  <si>
    <t>7;10;2.36</t>
  </si>
  <si>
    <t>7;10;2.37</t>
  </si>
  <si>
    <t>2;1;3.34</t>
  </si>
  <si>
    <t>2;1;3.35</t>
  </si>
  <si>
    <t>2;1;3.36</t>
  </si>
  <si>
    <t>2;1;3.37</t>
  </si>
  <si>
    <t>6478501</t>
  </si>
  <si>
    <t>6478502</t>
  </si>
  <si>
    <t>6478503</t>
  </si>
  <si>
    <t>6478504</t>
  </si>
  <si>
    <t>Document 4</t>
  </si>
  <si>
    <t>MOU124</t>
  </si>
  <si>
    <t>1;1;1;1;1;2</t>
  </si>
  <si>
    <t>1;1;1;1;1;3</t>
  </si>
  <si>
    <t>1000;1000;1000;1000;1000;1001</t>
  </si>
  <si>
    <t>1000;1000;1000;1000;1000;1002</t>
  </si>
  <si>
    <t>0.8;1.3;2;2;2;3</t>
  </si>
  <si>
    <t>0.8;1.3;2;2;2;4</t>
  </si>
  <si>
    <t>1;1;2</t>
  </si>
  <si>
    <t>1;1;3</t>
  </si>
  <si>
    <t>$Customer No</t>
  </si>
  <si>
    <t>$Customer Name</t>
  </si>
  <si>
    <t>$NPWP (by LookUp)</t>
  </si>
  <si>
    <t>$Customer Legal Name</t>
  </si>
  <si>
    <t>$Tax ID No</t>
  </si>
  <si>
    <t>$Company Type</t>
  </si>
  <si>
    <t>$Customer Model</t>
  </si>
  <si>
    <t>$Address</t>
  </si>
  <si>
    <t>$RT</t>
  </si>
  <si>
    <t>$RW</t>
  </si>
  <si>
    <t>$Zipcode</t>
  </si>
  <si>
    <t>$Kecamatan</t>
  </si>
  <si>
    <t>$Kelurahan</t>
  </si>
  <si>
    <t>$Kota</t>
  </si>
  <si>
    <t>$Ownership Status</t>
  </si>
  <si>
    <t>Is Mandatory Complete</t>
  </si>
  <si>
    <t>$Shareholder Legal Name</t>
  </si>
  <si>
    <t>$Birth Place</t>
  </si>
  <si>
    <t>$ID Type</t>
  </si>
  <si>
    <t>$Mobile Phone</t>
  </si>
  <si>
    <t>$Profession Code</t>
  </si>
  <si>
    <t>$Profession Name</t>
  </si>
  <si>
    <t>$Position SLIK Code</t>
  </si>
  <si>
    <t>$Position SLIK Name</t>
  </si>
  <si>
    <t>$Employee Establishment Date</t>
  </si>
  <si>
    <t>$Gender</t>
  </si>
  <si>
    <t>$Birth Date (MM/DD/YYYY)</t>
  </si>
  <si>
    <t>$ID No (by Input Data)</t>
  </si>
  <si>
    <t>$Mother Maiden Name</t>
  </si>
  <si>
    <t>$Job Position Code</t>
  </si>
  <si>
    <t>$Job Position</t>
  </si>
  <si>
    <t>$Department AML Code</t>
  </si>
  <si>
    <t>$Department AML Desc</t>
  </si>
  <si>
    <t>$Public Type</t>
  </si>
  <si>
    <t>$Name</t>
  </si>
  <si>
    <t>$Identity No</t>
  </si>
  <si>
    <t>$OwnerShip Status</t>
  </si>
  <si>
    <t>$ID No (by LookUp)</t>
  </si>
  <si>
    <t>$Guarantor Relationship</t>
  </si>
  <si>
    <t>$Guarantor Legal Name</t>
  </si>
  <si>
    <t>$Marital Status</t>
  </si>
  <si>
    <t>$Email</t>
  </si>
  <si>
    <t>$Department AML</t>
  </si>
  <si>
    <t>$City</t>
  </si>
  <si>
    <t>$Customer Relationship</t>
  </si>
  <si>
    <t>2839485728374827</t>
  </si>
  <si>
    <t>Asset Owner &amp; Asset Location Address</t>
  </si>
  <si>
    <t>$AppNo</t>
  </si>
  <si>
    <t>$Customer Action</t>
  </si>
  <si>
    <t>$Family Name</t>
  </si>
  <si>
    <t>$Family Action</t>
  </si>
  <si>
    <t>$Guarantor Name</t>
  </si>
  <si>
    <t>$Guarantor Action</t>
  </si>
  <si>
    <t>;</t>
  </si>
  <si>
    <t>$Referantor Category</t>
  </si>
  <si>
    <t>$Referantor Name</t>
  </si>
  <si>
    <t>$Bank Account (Index)</t>
  </si>
  <si>
    <t>$Tax Calculation Method</t>
  </si>
  <si>
    <t>$MO Code</t>
  </si>
  <si>
    <t>$MO Name</t>
  </si>
  <si>
    <t>$Application Source</t>
  </si>
  <si>
    <t>$Payment Frequency</t>
  </si>
  <si>
    <t>$Tenor</t>
  </si>
  <si>
    <t>$Floating Period</t>
  </si>
  <si>
    <t>$Installment Scheme</t>
  </si>
  <si>
    <t>$Way Of Payment</t>
  </si>
  <si>
    <t>$Customer Bank Account (Index)</t>
  </si>
  <si>
    <t>$Customer Notification By</t>
  </si>
  <si>
    <t>$Characteristic of Credit</t>
  </si>
  <si>
    <t>$Way of Restructure</t>
  </si>
  <si>
    <t>$Economic Sector Description</t>
  </si>
  <si>
    <t>$Blacklist APPI</t>
  </si>
  <si>
    <t>$Ref Master App Data Description</t>
  </si>
  <si>
    <t>$Jumlah Asset</t>
  </si>
  <si>
    <t>$Supplier Code</t>
  </si>
  <si>
    <t>$Supplier Name</t>
  </si>
  <si>
    <t>$Sales Person</t>
  </si>
  <si>
    <t>$Asset Code</t>
  </si>
  <si>
    <t>$Asset Condition</t>
  </si>
  <si>
    <t>$Asset Price</t>
  </si>
  <si>
    <t>$Asset Usage</t>
  </si>
  <si>
    <t>$Manufacturing Year</t>
  </si>
  <si>
    <t>$Down Payment Type</t>
  </si>
  <si>
    <t>$Down Payment %</t>
  </si>
  <si>
    <t>$Down Payment Amt</t>
  </si>
  <si>
    <t>$Chasis Number</t>
  </si>
  <si>
    <t>$Engine Number</t>
  </si>
  <si>
    <t>$License Plate Number</t>
  </si>
  <si>
    <t>$Serial 4</t>
  </si>
  <si>
    <t>$Serial 5</t>
  </si>
  <si>
    <t>$Asset Region</t>
  </si>
  <si>
    <t>$User Name</t>
  </si>
  <si>
    <t>$User Relationship</t>
  </si>
  <si>
    <t>$Owner Type</t>
  </si>
  <si>
    <t>$Owner Name</t>
  </si>
  <si>
    <t>$Owner Relationship</t>
  </si>
  <si>
    <t>$Owner ID Type</t>
  </si>
  <si>
    <t>$Owner ID No</t>
  </si>
  <si>
    <t>$Copy Address From</t>
  </si>
  <si>
    <t>$Check Rapindo</t>
  </si>
  <si>
    <t>$Accessories Name</t>
  </si>
  <si>
    <t>$Accessories Price</t>
  </si>
  <si>
    <t>Is Complete Mandatory</t>
  </si>
  <si>
    <t>$Insured By</t>
  </si>
  <si>
    <t>$Insco Branch Name</t>
  </si>
  <si>
    <t>$Coverage Amount</t>
  </si>
  <si>
    <t>$Start Date</t>
  </si>
  <si>
    <t>$End Date</t>
  </si>
  <si>
    <t>$Cover Period</t>
  </si>
  <si>
    <t>$Payment Type</t>
  </si>
  <si>
    <t>$Insurance Length</t>
  </si>
  <si>
    <t>$Main Coverage</t>
  </si>
  <si>
    <t>$Flood</t>
  </si>
  <si>
    <t>$TPL</t>
  </si>
  <si>
    <t>$Act of God</t>
  </si>
  <si>
    <t>$SRCC</t>
  </si>
  <si>
    <t>$Tanggung Jawab Hukum Terhadap Penumpang</t>
  </si>
  <si>
    <t>$Kecelakaan Diri Untuk Penumpang</t>
  </si>
  <si>
    <t>$Terrorist</t>
  </si>
  <si>
    <t>$Theft &amp; Robbery</t>
  </si>
  <si>
    <t>$Subsidy From Type</t>
  </si>
  <si>
    <t>$Allocation From</t>
  </si>
  <si>
    <t>$Subsidy Source</t>
  </si>
  <si>
    <t>$Subsidy Value Type</t>
  </si>
  <si>
    <t>$Subsidy Value Amount</t>
  </si>
  <si>
    <t>$Subsidy Value Percentage</t>
  </si>
  <si>
    <t>$Grace Period</t>
  </si>
  <si>
    <t>$Grace Period Type</t>
  </si>
  <si>
    <t>$Promise Date</t>
  </si>
  <si>
    <t>$Document path</t>
  </si>
  <si>
    <t>$Nama Document</t>
  </si>
  <si>
    <t>$Customer</t>
  </si>
  <si>
    <t>$Take Action</t>
  </si>
  <si>
    <t>$Family</t>
  </si>
  <si>
    <t>$Guarantor</t>
  </si>
  <si>
    <t>Role</t>
  </si>
  <si>
    <t>CountofGuarantorPersonal</t>
  </si>
  <si>
    <t>CountofGuarantorCompany</t>
  </si>
  <si>
    <t>CountofManagementShareholder</t>
  </si>
  <si>
    <t>Capitalize if GS_Value Partial</t>
  </si>
  <si>
    <t>Full Capitalize Amount</t>
  </si>
  <si>
    <t>Capitalize Amount</t>
  </si>
  <si>
    <t>Note</t>
  </si>
  <si>
    <t>Jika ada penambahan field, ditempatkan pada row sesuai dengan urutan pada rule file dengan nama field diawali dengan $</t>
  </si>
  <si>
    <t>$Reserve Fund 1</t>
  </si>
  <si>
    <t>$Reserve Fund 2</t>
  </si>
  <si>
    <t>$Reserve Fund 3</t>
  </si>
  <si>
    <t>$Reserve Fund 4</t>
  </si>
  <si>
    <t>$Reserve Fund 5</t>
  </si>
  <si>
    <t>Reserve Fund Amt</t>
  </si>
  <si>
    <t>Negative Check</t>
  </si>
  <si>
    <t>Copy App</t>
  </si>
  <si>
    <t>$Copy App no</t>
  </si>
  <si>
    <t>$Product Offering Code</t>
  </si>
  <si>
    <t>08/12/2000</t>
  </si>
  <si>
    <t>CopyApp</t>
  </si>
  <si>
    <t>andre</t>
  </si>
  <si>
    <t>0872692378123</t>
  </si>
  <si>
    <t>mama andre</t>
  </si>
  <si>
    <t>andre@gmail.com</t>
  </si>
  <si>
    <t>08128392133</t>
  </si>
  <si>
    <t>219639712649812</t>
  </si>
  <si>
    <t>12/12/2021</t>
  </si>
  <si>
    <t>PT aja</t>
  </si>
  <si>
    <t>283726382938273</t>
  </si>
  <si>
    <t>FT TIO</t>
  </si>
  <si>
    <t>Supplier Code</t>
  </si>
  <si>
    <t>Accessories Code</t>
  </si>
  <si>
    <t>0002SB20211103134</t>
  </si>
  <si>
    <t>MRA_BLACKBOX</t>
  </si>
  <si>
    <t>Testing</t>
  </si>
  <si>
    <t>$Subsidy From Value</t>
  </si>
  <si>
    <t>Multifinance;Supplier</t>
  </si>
  <si>
    <t>;MRA SUPPLIER COMPANY</t>
  </si>
  <si>
    <t>Discount Admin Fee;SUBSIDY DP</t>
  </si>
  <si>
    <t>Other Income;AP DEDUCTION</t>
  </si>
  <si>
    <t>Amount;Amount</t>
  </si>
  <si>
    <t>50000;10000</t>
  </si>
  <si>
    <t>REKENING TABUNGAN 3 BULAN;SURAT IZIN USAHA PERDAGANGAN (SIUP)</t>
  </si>
  <si>
    <t>REKENING TABUNGAN 3 BULAN;SURAT IZIN USAHA PERDAGANGAN (SIUP);TANDA DAFTAR PERUSAHAAN (TDP);KTP DIREKSI;KTP KOMISARIS</t>
  </si>
  <si>
    <t>;;;;</t>
  </si>
  <si>
    <t>02/02/2025;12/19/2025;09/24/2024</t>
  </si>
  <si>
    <t>Edit NAP</t>
  </si>
  <si>
    <t>checksortpaging</t>
  </si>
  <si>
    <t>checkstoreDB</t>
  </si>
  <si>
    <t>checkRule</t>
  </si>
  <si>
    <t>Edit AppNo</t>
  </si>
  <si>
    <t>checkAppView</t>
  </si>
  <si>
    <t>0002CUST20211204000</t>
  </si>
  <si>
    <t>1234567890111222</t>
  </si>
  <si>
    <t>12/23/2020</t>
  </si>
  <si>
    <t>0002CUST20211204069</t>
  </si>
  <si>
    <t>PT DIRE</t>
  </si>
  <si>
    <t>0002CUST20211204027</t>
  </si>
  <si>
    <t>2132920184028000</t>
  </si>
  <si>
    <t>FT SURYA</t>
  </si>
  <si>
    <t>Supplier Rate</t>
  </si>
  <si>
    <t xml:space="preserve">Sheet ini digunakan untuk mengecek status save dari tab management shareholder data </t>
  </si>
  <si>
    <t>SURAT KETERANGAN DOMISILI USAHA (SKDU);AKTA PENDIRIAN BADAN USAHA DAN PERUBAHANNYA;LAPORAN KEUANGAN</t>
  </si>
  <si>
    <t>MRA_JOK KULIT</t>
  </si>
  <si>
    <t>JOK KULIT</t>
  </si>
  <si>
    <t>Asset Document</t>
  </si>
  <si>
    <t>Received</t>
  </si>
  <si>
    <t>Document No</t>
  </si>
  <si>
    <t>Document Notes</t>
  </si>
  <si>
    <t>Total</t>
  </si>
  <si>
    <t>Edit Appno</t>
  </si>
  <si>
    <t>Total Calculation DP Amount</t>
  </si>
  <si>
    <t>Total Calculation DP Percentage</t>
  </si>
  <si>
    <t>Total Fee</t>
  </si>
  <si>
    <t>Total Asset Price</t>
  </si>
  <si>
    <t>Total Asset Price + Accessories Price</t>
  </si>
  <si>
    <t>FT TEST COMPANY</t>
  </si>
  <si>
    <t>0002CUST20211204109</t>
  </si>
  <si>
    <t>217102200601000</t>
  </si>
  <si>
    <t>Calculate DP Result</t>
  </si>
  <si>
    <t>Calculate Fee Result</t>
  </si>
  <si>
    <t>02/15/2001</t>
  </si>
  <si>
    <t>Rounding</t>
  </si>
  <si>
    <t>Total Subsidy DP</t>
  </si>
  <si>
    <t>Calculate Result</t>
  </si>
  <si>
    <t>Total Asset Price Incl Accessory</t>
  </si>
  <si>
    <t>Total Asset Accesory Price</t>
  </si>
  <si>
    <t>Total Fee Capitalized</t>
  </si>
  <si>
    <t>Total Insurance Capitalized</t>
  </si>
  <si>
    <t>DP Asset &amp; Accessory</t>
  </si>
  <si>
    <t>DP Nett</t>
  </si>
  <si>
    <t>Calculation Provision Percentage</t>
  </si>
  <si>
    <t>Calculation Provision Amount</t>
  </si>
  <si>
    <t>Calculation Result From Simulation File</t>
  </si>
  <si>
    <t xml:space="preserve">TDP </t>
  </si>
  <si>
    <t>NTF</t>
  </si>
  <si>
    <t>Installment Amount</t>
  </si>
  <si>
    <t>Total Interest</t>
  </si>
  <si>
    <t>Total AR</t>
  </si>
  <si>
    <t>Gross Yield</t>
  </si>
  <si>
    <t>Cross Application / Agreement Information</t>
  </si>
  <si>
    <t>Application No</t>
  </si>
  <si>
    <t>0004APP20211100002;0002APP20211205472</t>
  </si>
  <si>
    <t>Agreement No</t>
  </si>
  <si>
    <t>0004AGR20211103603;0002AGR20211206782</t>
  </si>
  <si>
    <t>Customer Name</t>
  </si>
  <si>
    <t>MRA LIANA;SY FATUI</t>
  </si>
  <si>
    <t>Edit NAP Back to Step</t>
  </si>
  <si>
    <t>;Yes</t>
  </si>
  <si>
    <t>;;;;;</t>
  </si>
  <si>
    <t>Return Commission &amp; Reserved Fund</t>
  </si>
  <si>
    <t>Return To</t>
  </si>
  <si>
    <t>Return Reason</t>
  </si>
  <si>
    <t>Return Notes</t>
  </si>
  <si>
    <t>Return Flag</t>
  </si>
  <si>
    <t>Return Execution Notes</t>
  </si>
  <si>
    <t>JL PURI</t>
  </si>
  <si>
    <t>Kebon Jeruk</t>
  </si>
  <si>
    <t>Public</t>
  </si>
  <si>
    <t>PT PASA</t>
  </si>
  <si>
    <t>123789283728372</t>
  </si>
  <si>
    <t>FT ANDI</t>
  </si>
  <si>
    <t>2839203928374837</t>
  </si>
  <si>
    <t>IBU FT ANDI</t>
  </si>
  <si>
    <t>FTANDI@GMAIL.COM</t>
  </si>
  <si>
    <t>Select ApplicationInProcess</t>
  </si>
  <si>
    <t>Is Vat</t>
  </si>
  <si>
    <t>FT TEST COMPANY;ANDRE</t>
  </si>
  <si>
    <t>;Select ApplicationInProcess</t>
  </si>
  <si>
    <t>FT ANDI;PT DIRE</t>
  </si>
  <si>
    <t>New;</t>
  </si>
  <si>
    <t>SULE;FT TEST COMPANY</t>
  </si>
  <si>
    <t>COMPANY CALVIN</t>
  </si>
  <si>
    <t>PT MARVIN NAP LAMA</t>
  </si>
  <si>
    <t>New</t>
  </si>
  <si>
    <t>14.684976</t>
  </si>
  <si>
    <t>TESTE</t>
  </si>
  <si>
    <t>ADMS LIFE INS BRANCH 1</t>
  </si>
  <si>
    <t>KIRIN LIFE INSURANCE LTD</t>
  </si>
  <si>
    <t>LIFE INSURANCE BRANCH</t>
  </si>
  <si>
    <t>TEST BRANCH CODE</t>
  </si>
  <si>
    <t>PAMERAN MOBIL MRA</t>
  </si>
  <si>
    <t>MOONVEIL</t>
  </si>
  <si>
    <t>PLANAR2</t>
  </si>
  <si>
    <t>IIMS 2023</t>
  </si>
  <si>
    <t>VIRTUAL ACCOUNT</t>
  </si>
  <si>
    <t>Prepaid</t>
  </si>
  <si>
    <t xml:space="preserve">ASSET INS BRANCH 1 ADMS  </t>
  </si>
  <si>
    <t>KIRIN INSURANCE</t>
  </si>
  <si>
    <t>ASS INS BRANCH</t>
  </si>
  <si>
    <t>TEST INSURANCE BRANCH 11</t>
  </si>
  <si>
    <t>VETERAN</t>
  </si>
  <si>
    <t>899</t>
  </si>
  <si>
    <t>ANGKATAN UDARA</t>
  </si>
  <si>
    <t>AU</t>
  </si>
  <si>
    <t>MILITER ANGKATAN DARAT</t>
  </si>
  <si>
    <t xml:space="preserve">AD </t>
  </si>
  <si>
    <t>TESTP</t>
  </si>
  <si>
    <t>TESTP1</t>
  </si>
  <si>
    <t>TESTS</t>
  </si>
  <si>
    <t>Even Principal</t>
  </si>
  <si>
    <t>yes;no;yes;no;no</t>
  </si>
  <si>
    <t>no;yes;yes;no;yes</t>
  </si>
  <si>
    <t>no;yes;no;yes;no</t>
  </si>
  <si>
    <t>yes;no;no;yes;yes</t>
  </si>
  <si>
    <t>all risk;comprehensive;total loss only;all risk;all risk</t>
  </si>
  <si>
    <t>yes;no;yes;no;yes</t>
  </si>
  <si>
    <t>Edit</t>
  </si>
  <si>
    <t>SUCCESS</t>
  </si>
  <si>
    <t>28372837283928222</t>
  </si>
  <si>
    <t>FT COMPANYyyy</t>
  </si>
  <si>
    <t>FAILED</t>
  </si>
  <si>
    <t>-;Failed Verify Match / Equal;Failed Verify Match / Equal</t>
  </si>
  <si>
    <t>0002APP20221206181</t>
  </si>
  <si>
    <t>0002APP20221206182</t>
  </si>
  <si>
    <t>0002APP20221206183</t>
  </si>
  <si>
    <t>283728372839285</t>
  </si>
  <si>
    <t>0002APP20221206184</t>
  </si>
  <si>
    <t>Failed Verify Match / Equal</t>
  </si>
  <si>
    <t>0002APP20221206185</t>
  </si>
  <si>
    <t>Gagal mendapatkan lookup</t>
  </si>
  <si>
    <t>0002APP20221206186</t>
  </si>
  <si>
    <t>WARNING</t>
  </si>
  <si>
    <t>Data Tidak Sesuai DB</t>
  </si>
  <si>
    <t>-;Failed Verify Data DDLDP Source PayType</t>
  </si>
  <si>
    <t>-;Failed Verify Data DDLDP Source PayType;Failed Verify Data DDLInstallment Source PayType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</si>
</sst>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5">
    <numFmt numFmtId="43" formatCode="_(* #,##0.00_);_(* \(#,##0.00\);_(* &quot;-&quot;??_);_(@_)"/>
    <numFmt numFmtId="44" formatCode="_(&quot;$&quot;* #,##0.00_);_(&quot;$&quot;* \(#,##0.00\);_(&quot;$&quot;* &quot;-&quot;??_);_(@_)"/>
    <numFmt numFmtId="164" formatCode="mm/dd/yyyy;@"/>
    <numFmt numFmtId="165" formatCode="_(* #,##0_);_(* \(#,##0\);_(* &quot;-&quot;??_);_(@_)"/>
    <numFmt numFmtId="166" formatCode="_(* #,##0.000000_);_(* \(#,##0.000000\);_(* &quot;-&quot;??_);_(@_)"/>
  </numFmts>
  <fonts count="17" x14ac:knownFonts="1">
    <font>
      <sz val="11"/>
      <color theme="1"/>
      <name val="Calibri"/>
      <family val="2"/>
      <scheme val="minor"/>
    </font>
    <font>
      <u/>
      <sz val="11"/>
      <color theme="10"/>
      <name val="Calibri"/>
      <family val="2"/>
      <scheme val="minor"/>
    </font>
    <font>
      <sz val="9"/>
      <color indexed="81"/>
      <name val="Tahoma"/>
      <family val="2"/>
    </font>
    <font>
      <b/>
      <sz val="9"/>
      <color indexed="81"/>
      <name val="Tahoma"/>
      <family val="2"/>
    </font>
    <font>
      <sz val="9"/>
      <color rgb="FF212529"/>
      <name val="Arial"/>
      <family val="2"/>
    </font>
    <font>
      <b/>
      <sz val="11"/>
      <color theme="1"/>
      <name val="Calibri"/>
      <family val="2"/>
      <scheme val="minor"/>
    </font>
    <font>
      <sz val="11"/>
      <name val="Calibri"/>
      <family val="2"/>
      <scheme val="minor"/>
    </font>
    <font>
      <sz val="11"/>
      <color rgb="FF000000"/>
      <name val="Calibri"/>
      <family val="2"/>
    </font>
    <font>
      <sz val="11"/>
      <color theme="1"/>
      <name val="Calibri"/>
      <family val="2"/>
      <scheme val="minor"/>
    </font>
    <font>
      <b/>
      <sz val="11"/>
      <color theme="0"/>
      <name val="Calibri"/>
      <family val="2"/>
      <scheme val="minor"/>
    </font>
    <font>
      <b/>
      <sz val="11"/>
      <color theme="0"/>
      <name val="Calibri"/>
      <family val="2"/>
    </font>
    <font>
      <sz val="11"/>
      <color theme="0"/>
      <name val="Calibri"/>
      <family val="2"/>
      <scheme val="minor"/>
    </font>
    <font>
      <sz val="11"/>
      <color rgb="FF242424"/>
      <name val="Segoe UI"/>
      <family val="2"/>
    </font>
    <font>
      <sz val="9"/>
      <color theme="1"/>
      <name val="Arial"/>
      <family val="2"/>
    </font>
    <font>
      <sz val="11"/>
      <name val="Segoe UI"/>
      <family val="2"/>
    </font>
    <font>
      <b/>
      <sz val="9"/>
      <color indexed="81"/>
      <name val="Tahoma"/>
      <charset val="1"/>
    </font>
    <font>
      <sz val="9"/>
      <color indexed="81"/>
      <name val="Tahoma"/>
      <charset val="1"/>
    </font>
  </fonts>
  <fills count="16">
    <fill>
      <patternFill patternType="none"/>
    </fill>
    <fill>
      <patternFill patternType="gray125"/>
    </fill>
    <fill>
      <patternFill patternType="solid">
        <fgColor theme="9"/>
        <bgColor indexed="64"/>
      </patternFill>
    </fill>
    <fill>
      <patternFill patternType="solid">
        <fgColor theme="1"/>
        <bgColor indexed="64"/>
      </patternFill>
    </fill>
    <fill>
      <patternFill patternType="solid">
        <fgColor rgb="FF00B050"/>
        <bgColor indexed="64"/>
      </patternFill>
    </fill>
    <fill>
      <patternFill patternType="solid">
        <fgColor theme="0"/>
        <bgColor indexed="64"/>
      </patternFill>
    </fill>
    <fill>
      <patternFill patternType="solid">
        <fgColor theme="9" tint="0.39997558519241921"/>
        <bgColor indexed="64"/>
      </patternFill>
    </fill>
    <fill>
      <patternFill patternType="solid">
        <fgColor theme="4" tint="0.39997558519241921"/>
        <bgColor indexed="64"/>
      </patternFill>
    </fill>
    <fill>
      <patternFill patternType="solid">
        <fgColor theme="5" tint="0.39997558519241921"/>
        <bgColor indexed="64"/>
      </patternFill>
    </fill>
    <fill>
      <patternFill patternType="solid">
        <fgColor theme="7" tint="0.39997558519241921"/>
        <bgColor indexed="64"/>
      </patternFill>
    </fill>
    <fill>
      <patternFill patternType="solid">
        <fgColor theme="8" tint="0.59999389629810485"/>
        <bgColor indexed="64"/>
      </patternFill>
    </fill>
    <fill>
      <patternFill patternType="solid">
        <fgColor theme="7" tint="0.39997558519241921"/>
        <bgColor rgb="FF000000"/>
      </patternFill>
    </fill>
    <fill>
      <patternFill patternType="solid">
        <fgColor theme="4" tint="0.39997558519241921"/>
        <bgColor rgb="FF000000"/>
      </patternFill>
    </fill>
    <fill>
      <patternFill patternType="solid">
        <fgColor rgb="FFFFFFFF"/>
        <bgColor indexed="64"/>
      </patternFill>
    </fill>
    <fill>
      <patternFill patternType="solid">
        <fgColor theme="6" tint="0.59999389629810485"/>
        <bgColor indexed="64"/>
      </patternFill>
    </fill>
    <fill>
      <patternFill patternType="solid">
        <fgColor theme="2" tint="-0.499984740745262"/>
        <bgColor indexed="64"/>
      </patternFill>
    </fill>
  </fills>
  <borders count="23">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theme="9" tint="0.39997558519241921"/>
      </left>
      <right style="thin">
        <color theme="9" tint="0.39997558519241921"/>
      </right>
      <top style="thin">
        <color theme="9" tint="0.39997558519241921"/>
      </top>
      <bottom style="thin">
        <color theme="9" tint="0.39997558519241921"/>
      </bottom>
      <diagonal/>
    </border>
    <border>
      <left/>
      <right/>
      <top/>
      <bottom style="thin">
        <color theme="9" tint="0.39997558519241921"/>
      </bottom>
      <diagonal/>
    </border>
    <border>
      <left style="thin">
        <color indexed="64"/>
      </left>
      <right/>
      <top/>
      <bottom/>
      <diagonal/>
    </border>
    <border>
      <left/>
      <right/>
      <top style="thin">
        <color indexed="64"/>
      </top>
      <bottom style="thin">
        <color indexed="64"/>
      </bottom>
      <diagonal/>
    </border>
    <border>
      <left style="thin">
        <color indexed="64"/>
      </left>
      <right style="thin">
        <color indexed="64"/>
      </right>
      <top style="thin">
        <color indexed="64"/>
      </top>
      <bottom style="thick">
        <color indexed="64"/>
      </bottom>
      <diagonal/>
    </border>
    <border>
      <left style="thin">
        <color indexed="64"/>
      </left>
      <right style="thin">
        <color indexed="64"/>
      </right>
      <top style="thick">
        <color indexed="64"/>
      </top>
      <bottom style="thick">
        <color indexed="64"/>
      </bottom>
      <diagonal/>
    </border>
    <border>
      <left style="thin">
        <color indexed="64"/>
      </left>
      <right style="thin">
        <color indexed="64"/>
      </right>
      <top style="thin">
        <color indexed="64"/>
      </top>
      <bottom/>
      <diagonal/>
    </border>
    <border>
      <left style="medium">
        <color indexed="64"/>
      </left>
      <right/>
      <top style="medium">
        <color indexed="64"/>
      </top>
      <bottom style="thin">
        <color indexed="64"/>
      </bottom>
      <diagonal/>
    </border>
    <border>
      <left/>
      <right style="medium">
        <color indexed="64"/>
      </right>
      <top style="medium">
        <color indexed="64"/>
      </top>
      <bottom style="thin">
        <color indexed="64"/>
      </bottom>
      <diagonal/>
    </border>
    <border>
      <left style="thin">
        <color indexed="64"/>
      </left>
      <right style="thin">
        <color indexed="64"/>
      </right>
      <top style="thick">
        <color indexed="64"/>
      </top>
      <bottom style="thin">
        <color indexed="64"/>
      </bottom>
      <diagonal/>
    </border>
    <border>
      <left style="thin">
        <color indexed="64"/>
      </left>
      <right style="thin">
        <color indexed="64"/>
      </right>
      <top/>
      <bottom style="thin">
        <color indexed="64"/>
      </bottom>
      <diagonal/>
    </border>
    <border>
      <left style="thin">
        <color theme="1"/>
      </left>
      <right style="thin">
        <color theme="1"/>
      </right>
      <top/>
      <bottom style="thin">
        <color theme="1"/>
      </bottom>
      <diagonal/>
    </border>
    <border>
      <left style="thin">
        <color indexed="64"/>
      </left>
      <right style="thin">
        <color indexed="64"/>
      </right>
      <top/>
      <bottom style="thick">
        <color indexed="64"/>
      </bottom>
      <diagonal/>
    </border>
    <border>
      <left/>
      <right style="thin">
        <color indexed="64"/>
      </right>
      <top/>
      <bottom style="thin">
        <color indexed="64"/>
      </bottom>
      <diagonal/>
    </border>
  </borders>
  <cellStyleXfs count="4">
    <xf borderId="0" fillId="0" fontId="0" numFmtId="0"/>
    <xf applyAlignment="0" applyBorder="0" applyFill="0" applyNumberFormat="0" applyProtection="0" borderId="0" fillId="0" fontId="1" numFmtId="0"/>
    <xf applyAlignment="0" applyBorder="0" applyFill="0" applyFont="0" applyProtection="0" borderId="0" fillId="0" fontId="8" numFmtId="43"/>
    <xf applyAlignment="0" applyBorder="0" applyFill="0" applyFont="0" applyProtection="0" borderId="0" fillId="0" fontId="8" numFmtId="44"/>
  </cellStyleXfs>
  <cellXfs count="153">
    <xf borderId="0" fillId="0" fontId="0" numFmtId="0" xfId="0"/>
    <xf applyBorder="1" borderId="1" fillId="0" fontId="0" numFmtId="0" xfId="0"/>
    <xf applyBorder="1" borderId="1" fillId="0" fontId="0" numFmtId="0" quotePrefix="1" xfId="0"/>
    <xf applyBorder="1" borderId="1" fillId="0" fontId="1" numFmtId="0" xfId="1"/>
    <xf applyAlignment="1" borderId="0" fillId="0" fontId="0" numFmtId="0" xfId="0">
      <alignment horizontal="right"/>
    </xf>
    <xf applyAlignment="1" applyBorder="1" borderId="1" fillId="0" fontId="0" numFmtId="0" xfId="0">
      <alignment horizontal="right"/>
    </xf>
    <xf applyAlignment="1" applyBorder="1" applyFont="1" borderId="1" fillId="0" fontId="4" numFmtId="0" xfId="0">
      <alignment horizontal="right"/>
    </xf>
    <xf applyBorder="1" applyFont="1" borderId="1" fillId="0" fontId="4" numFmtId="0" xfId="0"/>
    <xf applyAlignment="1" applyBorder="1" borderId="1" fillId="0" fontId="0" numFmtId="0" quotePrefix="1" xfId="0">
      <alignment horizontal="right"/>
    </xf>
    <xf applyAlignment="1" applyBorder="1" borderId="1" fillId="0" fontId="0" numFmtId="0" xfId="0">
      <alignment vertical="center" wrapText="1"/>
    </xf>
    <xf applyBorder="1" borderId="3" fillId="0" fontId="0" numFmtId="0" xfId="0"/>
    <xf applyBorder="1" applyFill="1" borderId="1" fillId="0" fontId="0" numFmtId="0" xfId="0"/>
    <xf applyAlignment="1" applyBorder="1" borderId="1" fillId="0" fontId="0" numFmtId="0" xfId="0">
      <alignment wrapText="1"/>
    </xf>
    <xf applyAlignment="1" applyBorder="1" borderId="1" fillId="0" fontId="0" numFmtId="0" xfId="0"/>
    <xf applyAlignment="1" borderId="0" fillId="0" fontId="0" numFmtId="0" xfId="0"/>
    <xf applyAlignment="1" applyBorder="1" borderId="1" fillId="0" fontId="0" numFmtId="0" quotePrefix="1" xfId="0"/>
    <xf borderId="0" fillId="0" fontId="0" numFmtId="0" xfId="0"/>
    <xf applyBorder="1" borderId="1" fillId="0" fontId="0" numFmtId="0" xfId="0"/>
    <xf applyAlignment="1" applyBorder="1" borderId="6" fillId="0" fontId="0" numFmtId="0" quotePrefix="1" xfId="0">
      <alignment vertical="top" wrapText="1"/>
    </xf>
    <xf applyAlignment="1" applyBorder="1" borderId="7" fillId="0" fontId="0" numFmtId="0" xfId="0">
      <alignment vertical="top"/>
    </xf>
    <xf applyAlignment="1" applyBorder="1" borderId="8" fillId="0" fontId="0" numFmtId="0" xfId="0">
      <alignment vertical="top" wrapText="1"/>
    </xf>
    <xf applyAlignment="1" applyBorder="1" applyFill="1" borderId="5" fillId="0" fontId="0" numFmtId="0" xfId="0">
      <alignment vertical="top" wrapText="1"/>
    </xf>
    <xf applyAlignment="1" borderId="0" fillId="0" fontId="0" numFmtId="0" xfId="0">
      <alignment wrapText="1"/>
    </xf>
    <xf applyBorder="1" applyNumberFormat="1" borderId="1" fillId="0" fontId="0" numFmtId="3" xfId="0"/>
    <xf applyBorder="1" applyFont="1" applyNumberFormat="1" borderId="1" fillId="0" fontId="0" numFmtId="3" quotePrefix="1" xfId="2"/>
    <xf applyNumberFormat="1" borderId="0" fillId="0" fontId="0" numFmtId="0" xfId="0"/>
    <xf applyBorder="1" borderId="10" fillId="0" fontId="0" numFmtId="0" xfId="0"/>
    <xf applyBorder="1" borderId="9" fillId="0" fontId="0" numFmtId="0" xfId="0"/>
    <xf applyFill="1" applyFont="1" borderId="0" fillId="2" fontId="9" numFmtId="0" xfId="0"/>
    <xf applyBorder="1" applyFont="1" borderId="1" fillId="0" fontId="6" numFmtId="0" xfId="0"/>
    <xf applyBorder="1" applyNumberFormat="1" borderId="1" fillId="0" fontId="0" numFmtId="14" quotePrefix="1" xfId="0"/>
    <xf applyBorder="1" applyFont="1" borderId="1" fillId="0" fontId="7" numFmtId="0" xfId="0"/>
    <xf applyBorder="1" applyFont="1" applyNumberFormat="1" borderId="1" fillId="0" fontId="7" numFmtId="3" xfId="0"/>
    <xf applyBorder="1" applyFill="1" borderId="0" fillId="0" fontId="0" numFmtId="0" xfId="0"/>
    <xf applyBorder="1" borderId="13" fillId="0" fontId="0" numFmtId="0" xfId="0"/>
    <xf applyBorder="1" applyFont="1" applyNumberFormat="1" borderId="14" fillId="0" fontId="0" numFmtId="3" xfId="3"/>
    <xf applyBorder="1" borderId="14" fillId="0" fontId="0" numFmtId="0" xfId="0"/>
    <xf applyBorder="1" applyFill="1" applyFont="1" borderId="9" fillId="4" fontId="11" numFmtId="0" xfId="0"/>
    <xf applyBorder="1" applyFill="1" borderId="9" fillId="5" fontId="0" numFmtId="0" xfId="0"/>
    <xf applyBorder="1" borderId="15" fillId="0" fontId="0" numFmtId="0" xfId="0"/>
    <xf applyFont="1" borderId="0" fillId="0" fontId="0" numFmtId="0" xfId="0"/>
    <xf applyBorder="1" applyFill="1" applyFont="1" borderId="1" fillId="5" fontId="9" numFmtId="0" xfId="0"/>
    <xf applyAlignment="1" applyBorder="1" applyFont="1" applyNumberFormat="1" borderId="1" fillId="0" fontId="0" numFmtId="3" xfId="2">
      <alignment horizontal="right"/>
    </xf>
    <xf applyBorder="1" applyFill="1" applyFont="1" borderId="9" fillId="6" fontId="9" numFmtId="0" xfId="0"/>
    <xf applyBorder="1" applyFill="1" borderId="1" fillId="7" fontId="0" numFmtId="0" xfId="0"/>
    <xf applyBorder="1" applyFill="1" borderId="1" fillId="8" fontId="0" numFmtId="0" xfId="0"/>
    <xf applyBorder="1" applyFill="1" borderId="1" fillId="9" fontId="0" numFmtId="0" xfId="0"/>
    <xf applyBorder="1" applyFill="1" borderId="1" fillId="10" fontId="0" numFmtId="0" xfId="0"/>
    <xf applyBorder="1" applyFill="1" borderId="1" fillId="6" fontId="0" numFmtId="0" xfId="0"/>
    <xf applyBorder="1" applyFill="1" applyFont="1" borderId="1" fillId="12" fontId="7" numFmtId="0" xfId="0"/>
    <xf applyAlignment="1" applyBorder="1" applyFill="1" applyFont="1" borderId="1" fillId="11" fontId="7" numFmtId="0" xfId="0"/>
    <xf applyAlignment="1" applyBorder="1" applyFill="1" borderId="1" fillId="9" fontId="0" numFmtId="0" xfId="0"/>
    <xf applyAlignment="1" applyBorder="1" applyFill="1" borderId="1" fillId="9" fontId="0" numFmtId="0" xfId="0">
      <alignment vertical="center" wrapText="1"/>
    </xf>
    <xf applyBorder="1" applyFill="1" borderId="13" fillId="8" fontId="0" numFmtId="0" xfId="0"/>
    <xf applyBorder="1" applyFill="1" borderId="14" fillId="8" fontId="0" numFmtId="0" xfId="0"/>
    <xf applyAlignment="1" applyBorder="1" applyFill="1" applyFont="1" borderId="1" fillId="13" fontId="12" numFmtId="0" xfId="0">
      <alignment vertical="center" wrapText="1"/>
    </xf>
    <xf applyBorder="1" applyNumberFormat="1" borderId="1" fillId="0" fontId="0" numFmtId="164" xfId="0"/>
    <xf applyBorder="1" applyNumberFormat="1" borderId="1" fillId="0" fontId="0" numFmtId="164" quotePrefix="1" xfId="0"/>
    <xf applyAlignment="1" applyBorder="1" applyNumberFormat="1" borderId="1" fillId="0" fontId="0" numFmtId="164" quotePrefix="1" xfId="0">
      <alignment horizontal="right"/>
    </xf>
    <xf applyBorder="1" applyFill="1" borderId="1" fillId="14" fontId="0" numFmtId="0" xfId="0"/>
    <xf applyAlignment="1" applyBorder="1" borderId="1" fillId="0" fontId="0" numFmtId="0" xfId="0">
      <alignment vertical="center"/>
    </xf>
    <xf applyBorder="1" applyFont="1" applyNumberFormat="1" borderId="1" fillId="0" fontId="0" numFmtId="165" xfId="2"/>
    <xf applyAlignment="1" applyBorder="1" applyFont="1" borderId="1" fillId="0" fontId="4" numFmtId="0" xfId="0">
      <alignment wrapText="1"/>
    </xf>
    <xf applyBorder="1" applyFont="1" borderId="1" fillId="0" fontId="13" numFmtId="0" xfId="0"/>
    <xf applyAlignment="1" applyBorder="1" applyNumberFormat="1" borderId="1" fillId="0" fontId="0" numFmtId="14" xfId="0">
      <alignment wrapText="1"/>
    </xf>
    <xf applyFont="1" applyNumberFormat="1" borderId="0" fillId="0" fontId="13" numFmtId="14" xfId="0"/>
    <xf applyAlignment="1" applyBorder="1" applyFill="1" borderId="1" fillId="8" fontId="0" numFmtId="0" xfId="0">
      <alignment horizontal="left" vertical="center"/>
    </xf>
    <xf applyAlignment="1" applyBorder="1" applyFont="1" borderId="1" fillId="0" fontId="0" numFmtId="0" xfId="0">
      <alignment horizontal="left" vertical="center" wrapText="1"/>
    </xf>
    <xf applyBorder="1" borderId="4" fillId="0" fontId="0" numFmtId="0" xfId="0"/>
    <xf applyBorder="1" applyFill="1" borderId="4" fillId="0" fontId="0" numFmtId="0" xfId="0"/>
    <xf applyBorder="1" applyFill="1" borderId="12" fillId="0" fontId="0" numFmtId="0" xfId="0"/>
    <xf applyBorder="1" applyFill="1" applyNumberFormat="1" borderId="12" fillId="0" fontId="0" numFmtId="0" xfId="0"/>
    <xf applyBorder="1" applyFill="1" borderId="1" fillId="15" fontId="0" numFmtId="0" xfId="0"/>
    <xf applyBorder="1" applyNumberFormat="1" borderId="15" fillId="0" fontId="0" numFmtId="3" xfId="0"/>
    <xf applyBorder="1" borderId="18" fillId="0" fontId="0" numFmtId="0" xfId="0"/>
    <xf applyAlignment="1" applyBorder="1" borderId="4" fillId="0" fontId="0" numFmtId="0" xfId="0">
      <alignment wrapText="1"/>
    </xf>
    <xf applyAlignment="1" applyBorder="1" borderId="2" fillId="0" fontId="0" numFmtId="0" xfId="0">
      <alignment horizontal="center" vertical="center"/>
    </xf>
    <xf applyFont="1" borderId="0" fillId="0" fontId="4" numFmtId="0" xfId="0"/>
    <xf applyBorder="1" applyNumberFormat="1" borderId="1" fillId="0" fontId="0" numFmtId="14" xfId="0"/>
    <xf applyBorder="1" applyFill="1" borderId="1" fillId="3" fontId="0" numFmtId="0" xfId="0"/>
    <xf applyFill="1" borderId="0" fillId="3" fontId="0" numFmtId="0" xfId="0"/>
    <xf applyAlignment="1" applyBorder="1" applyFill="1" applyFont="1" borderId="1" fillId="0" fontId="5" numFmtId="0" xfId="0">
      <alignment horizontal="left" vertical="center"/>
    </xf>
    <xf applyAlignment="1" applyBorder="1" applyFill="1" borderId="1" fillId="0" fontId="0" numFmtId="0" xfId="0">
      <alignment horizontal="left" vertical="center"/>
    </xf>
    <xf applyBorder="1" applyFill="1" applyFont="1" borderId="1" fillId="0" fontId="5" numFmtId="0" xfId="0"/>
    <xf applyBorder="1" applyFill="1" borderId="19" fillId="7" fontId="0" numFmtId="0" xfId="0"/>
    <xf applyBorder="1" borderId="20" fillId="0" fontId="0" numFmtId="0" xfId="0"/>
    <xf applyBorder="1" borderId="19" fillId="0" fontId="0" numFmtId="0" xfId="0"/>
    <xf applyBorder="1" applyFill="1" borderId="19" fillId="3" fontId="0" numFmtId="0" xfId="0"/>
    <xf applyBorder="1" applyFill="1" borderId="3" fillId="3" fontId="0" numFmtId="0" xfId="0"/>
    <xf applyAlignment="1" applyBorder="1" applyFill="1" borderId="19" fillId="3" fontId="0" numFmtId="0" xfId="0"/>
    <xf applyAlignment="1" applyBorder="1" applyFill="1" applyFont="1" borderId="1" fillId="3" fontId="9" numFmtId="0" xfId="0">
      <alignment horizontal="left"/>
    </xf>
    <xf applyAlignment="1" applyBorder="1" applyFill="1" applyFont="1" borderId="4" fillId="3" fontId="9" numFmtId="0" xfId="0"/>
    <xf applyAlignment="1" applyBorder="1" applyFill="1" applyFont="1" borderId="12" fillId="3" fontId="9" numFmtId="0" xfId="0"/>
    <xf applyAlignment="1" applyBorder="1" applyFill="1" applyFont="1" borderId="2" fillId="3" fontId="9" numFmtId="0" xfId="0"/>
    <xf applyAlignment="1" applyBorder="1" applyFill="1" applyFont="1" borderId="1" fillId="3" fontId="9" numFmtId="0" xfId="0"/>
    <xf applyAlignment="1" applyBorder="1" applyFill="1" applyFont="1" borderId="11" fillId="3" fontId="9" numFmtId="0" xfId="0"/>
    <xf applyAlignment="1" applyBorder="1" applyFill="1" applyFont="1" borderId="0" fillId="3" fontId="9" numFmtId="0" xfId="0"/>
    <xf applyAlignment="1" applyBorder="1" applyFont="1" borderId="4" fillId="0" fontId="5" numFmtId="0" xfId="0"/>
    <xf applyAlignment="1" applyBorder="1" applyFont="1" borderId="12" fillId="0" fontId="5" numFmtId="0" xfId="0"/>
    <xf applyAlignment="1" applyBorder="1" applyFont="1" borderId="1" fillId="0" fontId="5" numFmtId="0" xfId="0"/>
    <xf applyAlignment="1" applyBorder="1" applyFill="1" applyFont="1" borderId="4" fillId="0" fontId="5" numFmtId="0" xfId="0">
      <alignment vertical="center"/>
    </xf>
    <xf applyAlignment="1" applyBorder="1" applyFill="1" applyFont="1" borderId="12" fillId="0" fontId="5" numFmtId="0" xfId="0">
      <alignment vertical="center"/>
    </xf>
    <xf applyAlignment="1" applyBorder="1" applyFill="1" applyFont="1" borderId="1" fillId="0" fontId="5" numFmtId="0" xfId="0">
      <alignment vertical="center"/>
    </xf>
    <xf applyAlignment="1" applyBorder="1" applyFill="1" applyFont="1" borderId="4" fillId="3" fontId="9" numFmtId="0" xfId="0">
      <alignment vertical="center"/>
    </xf>
    <xf applyAlignment="1" applyBorder="1" applyFill="1" applyFont="1" borderId="12" fillId="3" fontId="9" numFmtId="0" xfId="0">
      <alignment vertical="center"/>
    </xf>
    <xf applyAlignment="1" applyBorder="1" applyFill="1" applyFont="1" borderId="4" fillId="3" fontId="10" numFmtId="0" xfId="0"/>
    <xf applyAlignment="1" applyBorder="1" applyFill="1" applyFont="1" borderId="12" fillId="3" fontId="10" numFmtId="0" xfId="0"/>
    <xf applyAlignment="1" applyBorder="1" applyFill="1" applyFont="1" borderId="1" fillId="3" fontId="10" numFmtId="0" xfId="0"/>
    <xf applyAlignment="1" applyBorder="1" applyNumberFormat="1" borderId="1" fillId="0" fontId="0" numFmtId="0" xfId="0"/>
    <xf applyAlignment="1" applyBorder="1" applyFont="1" borderId="1" fillId="0" fontId="14" numFmtId="0" xfId="0">
      <alignment horizontal="center"/>
    </xf>
    <xf applyBorder="1" applyFill="1" borderId="0" fillId="8" fontId="0" numFmtId="0" xfId="0"/>
    <xf applyBorder="1" applyFill="1" borderId="4" fillId="9" fontId="0" numFmtId="0" xfId="0"/>
    <xf applyFill="1" applyFont="1" borderId="0" fillId="3" fontId="11" numFmtId="0" xfId="0"/>
    <xf applyBorder="1" applyFill="1" applyFont="1" borderId="3" fillId="3" fontId="11" numFmtId="0" xfId="0"/>
    <xf applyBorder="1" applyNumberFormat="1" borderId="3" fillId="0" fontId="0" numFmtId="3" xfId="0"/>
    <xf applyBorder="1" applyFont="1" applyNumberFormat="1" borderId="1" fillId="0" fontId="6" numFmtId="49" xfId="0"/>
    <xf applyBorder="1" applyFill="1" borderId="3" fillId="8" fontId="0" numFmtId="0" xfId="0"/>
    <xf applyNumberFormat="1" borderId="0" fillId="0" fontId="0" numFmtId="3" xfId="0"/>
    <xf applyBorder="1" applyFill="1" borderId="3" fillId="0" fontId="0" numFmtId="0" xfId="0"/>
    <xf applyAlignment="1" applyFont="1" applyNumberFormat="1" borderId="0" fillId="0" fontId="0" numFmtId="165" xfId="2">
      <alignment horizontal="right"/>
    </xf>
    <xf applyBorder="1" applyFill="1" applyFont="1" borderId="1" fillId="3" fontId="9" numFmtId="0" xfId="0"/>
    <xf applyBorder="1" applyFill="1" applyFont="1" borderId="3" fillId="3" fontId="9" numFmtId="0" xfId="0"/>
    <xf applyBorder="1" applyNumberFormat="1" borderId="1" fillId="0" fontId="0" numFmtId="43" xfId="0"/>
    <xf applyBorder="1" applyNumberFormat="1" borderId="1" fillId="0" fontId="0" numFmtId="166" xfId="0"/>
    <xf applyBorder="1" applyNumberFormat="1" borderId="1" fillId="0" fontId="0" numFmtId="10" xfId="0"/>
    <xf applyBorder="1" applyFont="1" applyNumberFormat="1" borderId="15" fillId="0" fontId="0" numFmtId="3" xfId="3"/>
    <xf applyBorder="1" applyFont="1" applyNumberFormat="1" borderId="21" fillId="0" fontId="0" numFmtId="3" xfId="3"/>
    <xf applyAlignment="1" applyBorder="1" applyFill="1" applyFont="1" borderId="1" fillId="0" fontId="9" numFmtId="0" xfId="0"/>
    <xf applyAlignment="1" applyBorder="1" applyFill="1" applyFont="1" borderId="1" fillId="0" fontId="6" numFmtId="0" xfId="0"/>
    <xf applyAlignment="1" applyBorder="1" applyFill="1" applyFont="1" borderId="1" fillId="3" fontId="9" numFmtId="0" xfId="0"/>
    <xf applyAlignment="1" applyBorder="1" borderId="19" fillId="0" fontId="0" numFmtId="0" xfId="0">
      <alignment vertical="center"/>
    </xf>
    <xf applyAlignment="1" applyBorder="1" borderId="19" fillId="0" fontId="0" numFmtId="0" xfId="0">
      <alignment vertical="center" wrapText="1"/>
    </xf>
    <xf applyBorder="1" borderId="2" fillId="0" fontId="0" numFmtId="0" xfId="0"/>
    <xf applyBorder="1" applyFill="1" borderId="22" fillId="3" fontId="0" numFmtId="0" xfId="0"/>
    <xf borderId="0" fillId="0" fontId="0" numFmtId="0" quotePrefix="1" xfId="0"/>
    <xf applyAlignment="1" applyBorder="1" borderId="1" fillId="0" fontId="0" numFmtId="0" xfId="0">
      <alignment horizontal="center" vertical="center" wrapText="1"/>
    </xf>
    <xf applyBorder="1" applyFill="1" applyFont="1" borderId="1" fillId="3" fontId="9" numFmtId="0" xfId="0"/>
    <xf applyBorder="1" applyFill="1" applyFont="1" borderId="11" fillId="3" fontId="9" numFmtId="0" xfId="0"/>
    <xf applyBorder="1" applyFill="1" applyFont="1" borderId="0" fillId="3" fontId="9" numFmtId="0" xfId="0"/>
    <xf applyBorder="1" applyFill="1" applyFont="1" borderId="19" fillId="3" fontId="9" numFmtId="0" xfId="0"/>
    <xf applyBorder="1" applyFill="1" applyFont="1" borderId="15" fillId="3" fontId="9" numFmtId="0" xfId="0"/>
    <xf applyAlignment="1" applyBorder="1" borderId="1" fillId="0" fontId="0" numFmtId="0" xfId="0">
      <alignment horizontal="left" vertical="center" wrapText="1"/>
    </xf>
    <xf applyAlignment="1" applyBorder="1" applyFont="1" borderId="4" fillId="0" fontId="5" numFmtId="0" xfId="0">
      <alignment horizontal="center" vertical="center"/>
    </xf>
    <xf applyAlignment="1" applyBorder="1" applyFont="1" borderId="2" fillId="0" fontId="5" numFmtId="0" xfId="0">
      <alignment horizontal="center" vertical="center"/>
    </xf>
    <xf applyAlignment="1" applyBorder="1" borderId="4" fillId="0" fontId="0" numFmtId="0" xfId="0">
      <alignment horizontal="left" vertical="center" wrapText="1"/>
    </xf>
    <xf applyAlignment="1" applyBorder="1" borderId="2" fillId="0" fontId="0" numFmtId="0" xfId="0">
      <alignment horizontal="left" vertical="center" wrapText="1"/>
    </xf>
    <xf applyBorder="1" applyFill="1" applyFont="1" borderId="4" fillId="3" fontId="9" numFmtId="0" xfId="0"/>
    <xf applyBorder="1" applyFill="1" applyFont="1" borderId="12" fillId="3" fontId="9" numFmtId="0" xfId="0"/>
    <xf applyBorder="1" applyFill="1" applyFont="1" borderId="2" fillId="3" fontId="9" numFmtId="0" xfId="0"/>
    <xf applyAlignment="1" applyBorder="1" borderId="1" fillId="0" fontId="0" numFmtId="0" quotePrefix="1" xfId="0">
      <alignment horizontal="left" vertical="top" wrapText="1"/>
    </xf>
    <xf applyAlignment="1" applyBorder="1" borderId="16" fillId="0" fontId="0" numFmtId="0" xfId="0">
      <alignment horizontal="center"/>
    </xf>
    <xf applyAlignment="1" applyBorder="1" borderId="17" fillId="0" fontId="0" numFmtId="0" xfId="0">
      <alignment horizontal="center"/>
    </xf>
    <xf applyAlignment="1" applyBorder="1" applyFill="1" applyFont="1" borderId="1" fillId="3" fontId="9" numFmtId="0" xfId="0"/>
  </cellXfs>
  <cellStyles count="4">
    <cellStyle builtinId="3" name="Comma" xfId="2"/>
    <cellStyle builtinId="4" name="Currency" xfId="3"/>
    <cellStyle builtinId="8" name="Hyperlink" xfId="1"/>
    <cellStyle builtinId="0" name="Normal" xfId="0"/>
  </cellStyles>
  <dxfs count="194">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ont>
        <color auto="1"/>
      </font>
      <fill>
        <patternFill>
          <bgColor theme="2" tint="-0.499984740745262"/>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2" tint="-0.499984740745262"/>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2" tint="-0.499984740745262"/>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s>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worksheets/sheet10.xml" Type="http://schemas.openxmlformats.org/officeDocument/2006/relationships/worksheet"/><Relationship Id="rId11" Target="worksheets/sheet11.xml" Type="http://schemas.openxmlformats.org/officeDocument/2006/relationships/worksheet"/><Relationship Id="rId12" Target="worksheets/sheet12.xml" Type="http://schemas.openxmlformats.org/officeDocument/2006/relationships/worksheet"/><Relationship Id="rId13" Target="worksheets/sheet13.xml" Type="http://schemas.openxmlformats.org/officeDocument/2006/relationships/worksheet"/><Relationship Id="rId14" Target="worksheets/sheet14.xml" Type="http://schemas.openxmlformats.org/officeDocument/2006/relationships/worksheet"/><Relationship Id="rId15" Target="worksheets/sheet15.xml" Type="http://schemas.openxmlformats.org/officeDocument/2006/relationships/worksheet"/><Relationship Id="rId16" Target="worksheets/sheet16.xml" Type="http://schemas.openxmlformats.org/officeDocument/2006/relationships/worksheet"/><Relationship Id="rId17" Target="worksheets/sheet17.xml" Type="http://schemas.openxmlformats.org/officeDocument/2006/relationships/worksheet"/><Relationship Id="rId18" Target="worksheets/sheet18.xml" Type="http://schemas.openxmlformats.org/officeDocument/2006/relationships/worksheet"/><Relationship Id="rId19" Target="worksheets/sheet19.xml" Type="http://schemas.openxmlformats.org/officeDocument/2006/relationships/worksheet"/><Relationship Id="rId2" Target="worksheets/sheet2.xml" Type="http://schemas.openxmlformats.org/officeDocument/2006/relationships/worksheet"/><Relationship Id="rId20" Target="externalLinks/externalLink1.xml" Type="http://schemas.openxmlformats.org/officeDocument/2006/relationships/externalLink"/><Relationship Id="rId21" Target="externalLinks/externalLink2.xml" Type="http://schemas.openxmlformats.org/officeDocument/2006/relationships/externalLink"/><Relationship Id="rId22" Target="theme/theme1.xml" Type="http://schemas.openxmlformats.org/officeDocument/2006/relationships/theme"/><Relationship Id="rId23" Target="connections.xml" Type="http://schemas.openxmlformats.org/officeDocument/2006/relationships/connections"/><Relationship Id="rId24" Target="styles.xml" Type="http://schemas.openxmlformats.org/officeDocument/2006/relationships/styles"/><Relationship Id="rId25" Target="sharedStrings.xml" Type="http://schemas.openxmlformats.org/officeDocument/2006/relationships/sharedStrings"/><Relationship Id="rId26" Target="calcChain.xml" Type="http://schemas.openxmlformats.org/officeDocument/2006/relationships/calcChain"/><Relationship Id="rId27" Target="../customXml/item1.xml" Type="http://schemas.openxmlformats.org/officeDocument/2006/relationships/customXml"/><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worksheets/sheet8.xml" Type="http://schemas.openxmlformats.org/officeDocument/2006/relationships/worksheet"/><Relationship Id="rId9" Target="worksheets/sheet9.xml" Type="http://schemas.openxmlformats.org/officeDocument/2006/relationships/worksheet"/></Relationships>
</file>

<file path=xl/externalLinks/_rels/externalLink1.xml.rels><?xml version="1.0" encoding="UTF-8" standalone="no"?><Relationships xmlns="http://schemas.openxmlformats.org/package/2006/relationships"><Relationship Id="rId1" Target="/Users/jeremy.andreas/git/NAP-CF4W-UF-Sprint16/Excel/2.1%20DataFile_NAP_CF4W.xlsx" TargetMode="External" Type="http://schemas.openxmlformats.org/officeDocument/2006/relationships/externalLinkPath"/></Relationships>
</file>

<file path=xl/externalLinks/_rels/externalLink2.xml.rels><?xml version="1.0" encoding="UTF-8" standalone="no"?><Relationships xmlns="http://schemas.openxmlformats.org/package/2006/relationships"><Relationship Id="rId1" Target="/Users/jeremy.andreas/Desktop/New%20folder%20(2)/2.1%20DataFile_NAP_CF4W%20j.xlsx" TargetMode="External" Type="http://schemas.openxmlformats.org/officeDocument/2006/relationships/externalLinkPath"/></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Master"/>
      <sheetName val="6.TabApplicationData"/>
    </sheetNames>
    <sheetDataSet>
      <sheetData refreshError="1" sheetId="0"/>
      <sheetData refreshError="1" sheetId="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0.Setting"/>
      <sheetName val="1.TabCustomerMainData"/>
      <sheetName val="2.TabFamilyData"/>
      <sheetName val="2a.TabFamilyDataMain"/>
      <sheetName val="3a.TabGuarantorDataPersonal"/>
      <sheetName val="3b.TabGuarantorDataCompany"/>
      <sheetName val="4.DuplicateChecking"/>
      <sheetName val="5.TabReferantorData"/>
      <sheetName val="6.TabApplicationData"/>
      <sheetName val="7.TabAssetData"/>
      <sheetName val="7a.Accessories"/>
      <sheetName val="8.TabInsuranceData"/>
      <sheetName val="9.TabLifeInsuranceData"/>
      <sheetName val="10.TabFinancialData"/>
      <sheetName val="11.TabTermConditionData"/>
      <sheetName val="12.TabUploadDocument"/>
      <sheetName val="13.TabCommissionData"/>
      <sheetName val="14.TabReservedFundData"/>
      <sheetName val="15.CustomerDataCompletion"/>
      <sheetName val="Master"/>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Set>
  </externalBook>
</externalLink>
</file>

<file path=xl/queryTables/queryTable1.xml><?xml version="1.0" encoding="utf-8"?>
<queryTable xmlns="http://schemas.openxmlformats.org/spreadsheetml/2006/main" name="ExternalData_1" removeDataOnSave="1" connectionId="45" autoFormatId="0" applyNumberFormats="0" applyBorderFormats="0" applyFontFormats="1" applyPatternFormats="1" applyAlignmentFormats="0" applyWidthHeightFormats="0">
  <queryTableRefresh preserveSortFilterLayout="0" nextId="3">
    <queryTableFields count="2">
      <queryTableField id="1" name="JOB PROFESSION EMP" tableColumnId="1"/>
      <queryTableField id="2" name="JOB POSITION CODE" tableColumnId="2"/>
    </queryTableFields>
  </queryTableRefresh>
</queryTable>
</file>

<file path=xl/queryTables/queryTable2.xml><?xml version="1.0" encoding="utf-8"?>
<queryTable xmlns="http://schemas.openxmlformats.org/spreadsheetml/2006/main" name="ExternalData_2" connectionId="35" autoFormatId="0" applyNumberFormats="0" applyBorderFormats="0" applyFontFormats="1" applyPatternFormats="1" applyAlignmentFormats="0" applyWidthHeightFormats="0">
  <queryTableRefresh preserveSortFilterLayout="0" nextId="3">
    <queryTableFields count="2">
      <queryTableField id="1" name="COUNTRY NAME" tableColumnId="1"/>
      <queryTableField id="2" name="COUNTRY CODE" tableColumnId="2"/>
    </queryTableFields>
  </queryTableRefresh>
</queryTable>
</file>

<file path=xl/queryTables/queryTable3.xml><?xml version="1.0" encoding="utf-8"?>
<queryTable xmlns="http://schemas.openxmlformats.org/spreadsheetml/2006/main" name="ExternalData_3" connectionId="44" autoFormatId="0" applyNumberFormats="0" applyBorderFormats="0" applyFontFormats="1" applyPatternFormats="1" applyAlignmentFormats="0" applyWidthHeightFormats="0">
  <queryTableRefresh preserveSortFilterLayout="0" nextId="3">
    <queryTableFields count="2">
      <queryTableField id="1" name="JOB POSITION NAME" tableColumnId="1"/>
      <queryTableField id="2" name="JOB POSITION CODE" tableColumnId="2"/>
    </queryTableFields>
  </queryTableRefresh>
</queryTable>
</file>

<file path=xl/queryTables/queryTable4.xml><?xml version="1.0" encoding="utf-8"?>
<queryTable xmlns="http://schemas.openxmlformats.org/spreadsheetml/2006/main" name="ExternalData_4" connectionId="38" autoFormatId="0" applyNumberFormats="0" applyBorderFormats="0" applyFontFormats="1" applyPatternFormats="1" applyAlignmentFormats="0" applyWidthHeightFormats="0">
  <queryTableRefresh preserveSortFilterLayout="0" nextId="3">
    <queryTableFields count="2">
      <queryTableField id="1" name="DEPARTMENT AML" tableColumnId="1"/>
      <queryTableField id="2" name="DEPARTMENT AML CODE" tableColumnId="2"/>
    </queryTableFields>
  </queryTableRefresh>
</queryTable>
</file>

<file path=xl/queryTables/queryTable5.xml><?xml version="1.0" encoding="utf-8"?>
<queryTable xmlns="http://schemas.openxmlformats.org/spreadsheetml/2006/main" name="ExternalData_5" connectionId="33" autoFormatId="0" applyNumberFormats="0" applyBorderFormats="0" applyFontFormats="1" applyPatternFormats="1" applyAlignmentFormats="0" applyWidthHeightFormats="0">
  <queryTableRefresh preserveSortFilterLayout="0" nextId="3">
    <queryTableFields count="2">
      <queryTableField id="1" name="AUTHORITY AML" tableColumnId="1"/>
      <queryTableField id="2" name="AUTHORITY AML2" tableColumnId="2"/>
    </queryTableFields>
  </queryTableRefresh>
</queryTable>
</file>

<file path=xl/queryTables/queryTable6.xml><?xml version="1.0" encoding="utf-8"?>
<queryTable xmlns="http://schemas.openxmlformats.org/spreadsheetml/2006/main" name="ExternalData_6" removeDataOnSave="1" connectionId="43" autoFormatId="0" applyNumberFormats="0" applyBorderFormats="0" applyFontFormats="1" applyPatternFormats="1" applyAlignmentFormats="0" applyWidthHeightFormats="0">
  <queryTableRefresh preserveSortFilterLayout="0" nextId="2">
    <queryTableFields count="1">
      <queryTableField id="1" name="ID TYPE" tableColumnId="1"/>
    </queryTableFields>
  </queryTableRefresh>
</queryTable>
</file>

<file path=xl/queryTables/queryTable7.xml><?xml version="1.0" encoding="utf-8"?>
<queryTable xmlns="http://schemas.openxmlformats.org/spreadsheetml/2006/main" name="ExternalData_7" removeDataOnSave="1" connectionId="47" autoFormatId="0" applyNumberFormats="0" applyBorderFormats="0" applyFontFormats="1" applyPatternFormats="1" applyAlignmentFormats="0" applyWidthHeightFormats="0">
  <queryTableRefresh preserveSortFilterLayout="0" nextId="2">
    <queryTableFields count="1">
      <queryTableField id="1" name="MARITAL STATUS" tableColumnId="1"/>
    </queryTableFields>
  </queryTableRefresh>
</queryTable>
</file>

<file path=xl/queryTables/queryTable8.xml><?xml version="1.0" encoding="utf-8"?>
<queryTable xmlns="http://schemas.openxmlformats.org/spreadsheetml/2006/main" name="ExternalData_8" connectionId="48" autoFormatId="0" applyNumberFormats="0" applyBorderFormats="0" applyFontFormats="1" applyPatternFormats="1" applyAlignmentFormats="0" applyWidthHeightFormats="0">
  <queryTableRefresh preserveSortFilterLayout="0" nextId="2">
    <queryTableFields count="1">
      <queryTableField id="1" name="NATIONALITY" tableColumnId="1"/>
    </queryTableFields>
  </queryTableRefresh>
</queryTable>
</file>

<file path=xl/queryTables/queryTable9.xml><?xml version="1.0" encoding="utf-8"?>
<queryTable xmlns="http://schemas.openxmlformats.org/spreadsheetml/2006/main" name="ExternalData_9" connectionId="49" autoFormatId="0" applyNumberFormats="0" applyBorderFormats="0" applyFontFormats="1" applyPatternFormats="1" applyAlignmentFormats="0" applyWidthHeightFormats="0">
  <queryTableRefresh preserveSortFilterLayout="0" nextId="2">
    <queryTableFields count="1">
      <queryTableField id="1" name="OWNERSHIP" tableColumnId="1"/>
    </queryTableFields>
  </queryTableRefresh>
</queryTable>
</file>

<file path=xl/queryTables/queryTable10.xml><?xml version="1.0" encoding="utf-8"?>
<queryTable xmlns="http://schemas.openxmlformats.org/spreadsheetml/2006/main" name="ExternalData_10" connectionId="42" autoFormatId="0" applyNumberFormats="0" applyBorderFormats="0" applyFontFormats="1" applyPatternFormats="1" applyAlignmentFormats="0" applyWidthHeightFormats="0">
  <queryTableRefresh preserveSortFilterLayout="0" nextId="2">
    <queryTableFields count="1">
      <queryTableField id="1" name="GUARANTOR_RELATIONSHIP_PERSONAL" tableColumnId="1"/>
    </queryTableFields>
  </queryTableRefresh>
</queryTable>
</file>

<file path=xl/queryTables/queryTable11.xml><?xml version="1.0" encoding="utf-8"?>
<queryTable xmlns="http://schemas.openxmlformats.org/spreadsheetml/2006/main" name="ExternalData_11" removeDataOnSave="1" connectionId="40" autoFormatId="0" applyNumberFormats="0" applyBorderFormats="0" applyFontFormats="1" applyPatternFormats="1" applyAlignmentFormats="0" applyWidthHeightFormats="0">
  <queryTableRefresh preserveSortFilterLayout="0" nextId="2">
    <queryTableFields count="1">
      <queryTableField id="1" name="GENDER" tableColumnId="1"/>
    </queryTableFields>
  </queryTableRefresh>
</queryTable>
</file>

<file path=xl/queryTables/queryTable12.xml><?xml version="1.0" encoding="utf-8"?>
<queryTable xmlns="http://schemas.openxmlformats.org/spreadsheetml/2006/main" name="ExternalData_12" removeDataOnSave="1" connectionId="37" autoFormatId="0" applyNumberFormats="0" applyBorderFormats="0" applyFontFormats="1" applyPatternFormats="1" applyAlignmentFormats="0" applyWidthHeightFormats="0">
  <queryTableRefresh preserveSortFilterLayout="0" nextId="2">
    <queryTableFields count="1">
      <queryTableField id="1" name="CUSTOMER MODEL PERSONAL" tableColumnId="1"/>
    </queryTableFields>
  </queryTableRefresh>
</queryTable>
</file>

<file path=xl/queryTables/queryTable13.xml><?xml version="1.0" encoding="utf-8"?>
<queryTable xmlns="http://schemas.openxmlformats.org/spreadsheetml/2006/main" name="ExternalData_13" removeDataOnSave="1" connectionId="41" autoFormatId="0" applyNumberFormats="0" applyBorderFormats="0" applyFontFormats="1" applyPatternFormats="1" applyAlignmentFormats="0" applyWidthHeightFormats="0">
  <queryTableRefresh preserveSortFilterLayout="0" nextId="2">
    <queryTableFields count="1">
      <queryTableField id="1" name="GUARANTOR_RELATIONSHIP_COMPANY" tableColumnId="1"/>
    </queryTableFields>
  </queryTableRefresh>
</queryTable>
</file>

<file path=xl/queryTables/queryTable14.xml><?xml version="1.0" encoding="utf-8"?>
<queryTable xmlns="http://schemas.openxmlformats.org/spreadsheetml/2006/main" name="ExternalData_14" removeDataOnSave="1" connectionId="36" autoFormatId="0" applyNumberFormats="0" applyBorderFormats="0" applyFontFormats="1" applyPatternFormats="1" applyAlignmentFormats="0" applyWidthHeightFormats="0">
  <queryTableRefresh preserveSortFilterLayout="0" nextId="2">
    <queryTableFields count="1">
      <queryTableField id="1" name="CUSTOMER MODEL COMPANY" tableColumnId="1"/>
    </queryTableFields>
  </queryTableRefresh>
</queryTable>
</file>

<file path=xl/queryTables/queryTable15.xml><?xml version="1.0" encoding="utf-8"?>
<queryTable xmlns="http://schemas.openxmlformats.org/spreadsheetml/2006/main" name="ExternalData_15" connectionId="34" autoFormatId="0" applyNumberFormats="0" applyBorderFormats="0" applyFontFormats="1" applyPatternFormats="1" applyAlignmentFormats="0" applyWidthHeightFormats="0">
  <queryTableRefresh preserveSortFilterLayout="0" nextId="2">
    <queryTableFields count="1">
      <queryTableField id="1" name="COMPANY TYPE" tableColumnId="1"/>
    </queryTableFields>
  </queryTableRefresh>
</queryTable>
</file>

<file path=xl/queryTables/queryTable16.xml><?xml version="1.0" encoding="utf-8"?>
<queryTable xmlns="http://schemas.openxmlformats.org/spreadsheetml/2006/main" name="ExternalData_16" connectionId="46" autoFormatId="0" applyNumberFormats="0" applyBorderFormats="0" applyFontFormats="1" applyPatternFormats="1" applyAlignmentFormats="0" applyWidthHeightFormats="0">
  <queryTableRefresh preserveSortFilterLayout="0" nextId="2">
    <queryTableFields count="1">
      <queryTableField id="1" name="LIFE INSCO BRANCH NAME" tableColumnId="1"/>
    </queryTableFields>
  </queryTableRefresh>
</queryTable>
</file>

<file path=xl/queryTables/queryTable17.xml><?xml version="1.0" encoding="utf-8"?>
<queryTable xmlns="http://schemas.openxmlformats.org/spreadsheetml/2006/main" name="ExternalData_17" connectionId="50" autoFormatId="0" applyNumberFormats="0" applyBorderFormats="0" applyFontFormats="1" applyPatternFormats="1" applyAlignmentFormats="0" applyWidthHeightFormats="0">
  <queryTableRefresh preserveSortFilterLayout="0" nextId="2">
    <queryTableFields count="1">
      <queryTableField id="1" name="Premium Payment Method" tableColumnId="1"/>
    </queryTableFields>
  </queryTableRefresh>
</queryTable>
</file>

<file path=xl/queryTables/queryTable18.xml><?xml version="1.0" encoding="utf-8"?>
<queryTable xmlns="http://schemas.openxmlformats.org/spreadsheetml/2006/main" name="ExternalData_18" connectionId="39" autoFormatId="0" applyNumberFormats="0" applyBorderFormats="0" applyFontFormats="1" applyPatternFormats="1" applyAlignmentFormats="0" applyWidthHeightFormats="0">
  <queryTableRefresh preserveSortFilterLayout="0" nextId="3">
    <queryTableFields count="2">
      <queryTableField id="1" name="ECONOMIC SECTOR NAME" tableColumnId="1"/>
      <queryTableField id="2" name="ECONOMIC SECTOR CODE" tableColumnId="2"/>
    </queryTableFields>
  </queryTableRefresh>
</queryTable>
</file>

<file path=xl/queryTables/queryTable19.xml><?xml version="1.0" encoding="utf-8"?>
<queryTable xmlns="http://schemas.openxmlformats.org/spreadsheetml/2006/main" name="ExternalData_19" removeDataOnSave="1" connectionId="27" autoFormatId="0" applyNumberFormats="0" applyBorderFormats="0" applyFontFormats="1" applyPatternFormats="1" applyAlignmentFormats="0" applyWidthHeightFormats="0">
  <queryTableRefresh preserveSortFilterLayout="0" nextId="3">
    <queryTableFields count="2">
      <queryTableField id="1" name="REF MASTER APPDATA DESCRIPTION" tableColumnId="1"/>
      <queryTableField id="2" name="REF MASTER APPDATA CODE" tableColumnId="2"/>
    </queryTableFields>
  </queryTableRefresh>
</queryTable>
</file>

<file path=xl/queryTables/queryTable20.xml><?xml version="1.0" encoding="utf-8"?>
<queryTable xmlns="http://schemas.openxmlformats.org/spreadsheetml/2006/main" name="ExternalData_20" removeDataOnSave="1" connectionId="1" autoFormatId="0" applyNumberFormats="0" applyBorderFormats="0" applyFontFormats="1" applyPatternFormats="1" applyAlignmentFormats="0" applyWidthHeightFormats="0">
  <queryTableRefresh preserveSortFilterLayout="0" nextId="2">
    <queryTableFields count="1">
      <queryTableField id="1" name="APPLICATION SOURCE" tableColumnId="1"/>
    </queryTableFields>
  </queryTableRefresh>
</queryTable>
</file>

<file path=xl/queryTables/queryTable21.xml><?xml version="1.0" encoding="utf-8"?>
<queryTable xmlns="http://schemas.openxmlformats.org/spreadsheetml/2006/main" name="ExternalData_21" removeDataOnSave="1" connectionId="11" autoFormatId="0" applyNumberFormats="0" applyBorderFormats="0" applyFontFormats="1" applyPatternFormats="1" applyAlignmentFormats="0" applyWidthHeightFormats="0">
  <queryTableRefresh preserveSortFilterLayout="0" nextId="2">
    <queryTableFields count="1">
      <queryTableField id="1" name="FIRST INSTALLMENT TYPE" tableColumnId="1"/>
    </queryTableFields>
  </queryTableRefresh>
</queryTable>
</file>

<file path=xl/queryTables/queryTable22.xml><?xml version="1.0" encoding="utf-8"?>
<queryTable xmlns="http://schemas.openxmlformats.org/spreadsheetml/2006/main" name="ExternalData_22" removeDataOnSave="1" connectionId="24" autoFormatId="0" applyNumberFormats="0" applyBorderFormats="0" applyFontFormats="1" applyPatternFormats="1" applyAlignmentFormats="0" applyWidthHeightFormats="0">
  <queryTableRefresh preserveSortFilterLayout="0" nextId="2">
    <queryTableFields count="1">
      <queryTableField id="1" name="PAYMENT FREQUENCY" tableColumnId="1"/>
    </queryTableFields>
  </queryTableRefresh>
</queryTable>
</file>

<file path=xl/queryTables/queryTable23.xml><?xml version="1.0" encoding="utf-8"?>
<queryTable xmlns="http://schemas.openxmlformats.org/spreadsheetml/2006/main" name="ExternalData_23" removeDataOnSave="1" connectionId="10" autoFormatId="0" applyNumberFormats="0" applyBorderFormats="0" applyFontFormats="1" applyPatternFormats="1" applyAlignmentFormats="0" applyWidthHeightFormats="0">
  <queryTableRefresh preserveSortFilterLayout="0" nextId="2">
    <queryTableFields count="1">
      <queryTableField id="1" name="DP SOURCE PAYMENT TYPE" tableColumnId="1"/>
    </queryTableFields>
  </queryTableRefresh>
</queryTable>
</file>

<file path=xl/queryTables/queryTable24.xml><?xml version="1.0" encoding="utf-8"?>
<queryTable xmlns="http://schemas.openxmlformats.org/spreadsheetml/2006/main" name="ExternalData_24" removeDataOnSave="1" connectionId="18" autoFormatId="0" applyNumberFormats="0" applyBorderFormats="0" applyFontFormats="1" applyPatternFormats="1" applyAlignmentFormats="0" applyWidthHeightFormats="0">
  <queryTableRefresh preserveSortFilterLayout="0" nextId="2">
    <queryTableFields count="1">
      <queryTableField id="1" name="Interest Type" tableColumnId="1"/>
    </queryTableFields>
  </queryTableRefresh>
</queryTable>
</file>

<file path=xl/queryTables/queryTable25.xml><?xml version="1.0" encoding="utf-8"?>
<queryTable xmlns="http://schemas.openxmlformats.org/spreadsheetml/2006/main" name="ExternalData_25" connectionId="14" autoFormatId="0" applyNumberFormats="0" applyBorderFormats="0" applyFontFormats="1" applyPatternFormats="1" applyAlignmentFormats="0" applyWidthHeightFormats="0">
  <queryTableRefresh preserveSortFilterLayout="0" nextId="2">
    <queryTableFields count="1">
      <queryTableField id="1" name="INSTALLMENT SCHEME" tableColumnId="1"/>
    </queryTableFields>
  </queryTableRefresh>
</queryTable>
</file>

<file path=xl/queryTables/queryTable26.xml><?xml version="1.0" encoding="utf-8"?>
<queryTable xmlns="http://schemas.openxmlformats.org/spreadsheetml/2006/main" name="ExternalData_26" connectionId="12" autoFormatId="0" applyNumberFormats="0" applyBorderFormats="0" applyFontFormats="1" applyPatternFormats="1" applyAlignmentFormats="0" applyWidthHeightFormats="0">
  <queryTableRefresh preserveSortFilterLayout="0" nextId="2">
    <queryTableFields count="1">
      <queryTableField id="1" name="FLOATING PERIOD" tableColumnId="1"/>
    </queryTableFields>
  </queryTableRefresh>
</queryTable>
</file>

<file path=xl/queryTables/queryTable27.xml><?xml version="1.0" encoding="utf-8"?>
<queryTable xmlns="http://schemas.openxmlformats.org/spreadsheetml/2006/main" name="ExternalData_27" connectionId="32" autoFormatId="0" applyNumberFormats="0" applyBorderFormats="0" applyFontFormats="1" applyPatternFormats="1" applyAlignmentFormats="0" applyWidthHeightFormats="0">
  <queryTableRefresh preserveSortFilterLayout="0" nextId="2">
    <queryTableFields count="1">
      <queryTableField id="1" name="WOP" tableColumnId="1"/>
    </queryTableFields>
  </queryTableRefresh>
</queryTable>
</file>

<file path=xl/queryTables/queryTable28.xml><?xml version="1.0" encoding="utf-8"?>
<queryTable xmlns="http://schemas.openxmlformats.org/spreadsheetml/2006/main" name="ExternalData_28" connectionId="9" autoFormatId="0" applyNumberFormats="0" applyBorderFormats="0" applyFontFormats="1" applyPatternFormats="1" applyAlignmentFormats="0" applyWidthHeightFormats="0">
  <queryTableRefresh preserveSortFilterLayout="0" nextId="2">
    <queryTableFields count="1">
      <queryTableField id="1" name="CUSTOMER NOTIFICATION BY" tableColumnId="1"/>
    </queryTableFields>
  </queryTableRefresh>
</queryTable>
</file>

<file path=xl/queryTables/queryTable29.xml><?xml version="1.0" encoding="utf-8"?>
<queryTable xmlns="http://schemas.openxmlformats.org/spreadsheetml/2006/main" name="ExternalData_29" connectionId="15" autoFormatId="0" applyNumberFormats="0" applyBorderFormats="0" applyFontFormats="1" applyPatternFormats="1" applyAlignmentFormats="0" applyWidthHeightFormats="0">
  <queryTableRefresh preserveSortFilterLayout="0" nextId="2">
    <queryTableFields count="1">
      <queryTableField id="1" name="INSTALLMENT SOURCE PAYMENT TYPE" tableColumnId="1"/>
    </queryTableFields>
  </queryTableRefresh>
</queryTable>
</file>

<file path=xl/queryTables/queryTable30.xml><?xml version="1.0" encoding="utf-8"?>
<queryTable xmlns="http://schemas.openxmlformats.org/spreadsheetml/2006/main" name="ExternalData_30" headers="0" removeDataOnSave="1" connectionId="6" autoFormatId="0" applyNumberFormats="0" applyBorderFormats="0" applyFontFormats="1" applyPatternFormats="1" applyAlignmentFormats="0" applyWidthHeightFormats="0">
  <queryTableRefresh preserveSortFilterLayout="0" headersInLastRefresh="0" nextId="2">
    <queryTableFields count="1">
      <queryTableField id="1" name="descr" tableColumnId="1"/>
    </queryTableFields>
  </queryTableRefresh>
</queryTable>
</file>

<file path=xl/queryTables/queryTable31.xml><?xml version="1.0" encoding="utf-8"?>
<queryTable xmlns="http://schemas.openxmlformats.org/spreadsheetml/2006/main" name="ExternalData_31" connectionId="5" autoFormatId="0" applyNumberFormats="0" applyBorderFormats="0" applyFontFormats="1" applyPatternFormats="1" applyAlignmentFormats="0" applyWidthHeightFormats="0">
  <queryTableRefresh preserveSortFilterLayout="0" nextId="2">
    <queryTableFields count="1">
      <queryTableField id="1" name="CHARACTERISTIC OF CREDIT" tableColumnId="1"/>
    </queryTableFields>
  </queryTableRefresh>
</queryTable>
</file>

<file path=xl/queryTables/queryTable32.xml><?xml version="1.0" encoding="utf-8"?>
<queryTable xmlns="http://schemas.openxmlformats.org/spreadsheetml/2006/main" name="ExternalData_32" removeDataOnSave="1" connectionId="31" autoFormatId="0" applyNumberFormats="0" applyBorderFormats="0" applyFontFormats="1" applyPatternFormats="1" applyAlignmentFormats="0" applyWidthHeightFormats="0">
  <queryTableRefresh preserveSortFilterLayout="0" nextId="2">
    <queryTableFields count="1">
      <queryTableField id="1" name="WAY OF RESTRUCTURE" tableColumnId="1"/>
    </queryTableFields>
  </queryTableRefresh>
</queryTable>
</file>

<file path=xl/queryTables/queryTable33.xml><?xml version="1.0" encoding="utf-8"?>
<queryTable xmlns="http://schemas.openxmlformats.org/spreadsheetml/2006/main" name="ExternalData_33" headers="0" removeDataOnSave="1" connectionId="7" autoFormatId="0" applyNumberFormats="0" applyBorderFormats="0" applyFontFormats="1" applyPatternFormats="1" applyAlignmentFormats="0" applyWidthHeightFormats="0">
  <queryTableRefresh preserveSortFilterLayout="0" headersInLastRefresh="0" nextId="2">
    <queryTableFields count="1">
      <queryTableField id="1" name="master_code" tableColumnId="1"/>
    </queryTableFields>
  </queryTableRefresh>
</queryTable>
</file>

<file path=xl/queryTables/queryTable34.xml><?xml version="1.0" encoding="utf-8"?>
<queryTable xmlns="http://schemas.openxmlformats.org/spreadsheetml/2006/main" name="ExternalData_34" connectionId="17" autoFormatId="0" applyNumberFormats="0" applyBorderFormats="0" applyFontFormats="1" applyPatternFormats="1" applyAlignmentFormats="0" applyWidthHeightFormats="0">
  <queryTableRefresh preserveSortFilterLayout="0" nextId="2">
    <queryTableFields count="1">
      <queryTableField id="1" name="INSURED BY" tableColumnId="1"/>
    </queryTableFields>
  </queryTableRefresh>
</queryTable>
</file>

<file path=xl/queryTables/queryTable35.xml><?xml version="1.0" encoding="utf-8"?>
<queryTable xmlns="http://schemas.openxmlformats.org/spreadsheetml/2006/main" name="ExternalData_35" connectionId="3" autoFormatId="0" applyNumberFormats="0" applyBorderFormats="0" applyFontFormats="1" applyPatternFormats="1" applyAlignmentFormats="0" applyWidthHeightFormats="0">
  <queryTableRefresh preserveSortFilterLayout="0" nextId="2">
    <queryTableFields count="1">
      <queryTableField id="1" name="ASSET REGION" tableColumnId="1"/>
    </queryTableFields>
  </queryTableRefresh>
</queryTable>
</file>

<file path=xl/queryTables/queryTable36.xml><?xml version="1.0" encoding="utf-8"?>
<queryTable xmlns="http://schemas.openxmlformats.org/spreadsheetml/2006/main" name="ExternalData_36" connectionId="8" autoFormatId="0" applyNumberFormats="0" applyBorderFormats="0" applyFontFormats="1" applyPatternFormats="1" applyAlignmentFormats="0" applyWidthHeightFormats="0">
  <queryTableRefresh preserveSortFilterLayout="0" nextId="2">
    <queryTableFields count="1">
      <queryTableField id="1" name="COVER PERIOD" tableColumnId="1"/>
    </queryTableFields>
  </queryTableRefresh>
</queryTable>
</file>

<file path=xl/queryTables/queryTable37.xml><?xml version="1.0" encoding="utf-8"?>
<queryTable xmlns="http://schemas.openxmlformats.org/spreadsheetml/2006/main" name="ExternalData_37" connectionId="25" autoFormatId="0" applyNumberFormats="0" applyBorderFormats="0" applyFontFormats="1" applyPatternFormats="1" applyAlignmentFormats="0" applyWidthHeightFormats="0">
  <queryTableRefresh preserveSortFilterLayout="0" nextId="2">
    <queryTableFields count="1">
      <queryTableField id="1" name="PAYMENT TYPE" tableColumnId="1"/>
    </queryTableFields>
  </queryTableRefresh>
</queryTable>
</file>

<file path=xl/queryTables/queryTable38.xml><?xml version="1.0" encoding="utf-8"?>
<queryTable xmlns="http://schemas.openxmlformats.org/spreadsheetml/2006/main" name="ExternalData_38" connectionId="2" autoFormatId="0" applyNumberFormats="0" applyBorderFormats="0" applyFontFormats="1" applyPatternFormats="1" applyAlignmentFormats="0" applyWidthHeightFormats="0">
  <queryTableRefresh preserveSortFilterLayout="0" nextId="2">
    <queryTableFields count="1">
      <queryTableField id="1" name="INSCO BRANCH NAME" tableColumnId="1"/>
    </queryTableFields>
  </queryTableRefresh>
</queryTable>
</file>

<file path=xl/queryTables/queryTable39.xml><?xml version="1.0" encoding="utf-8"?>
<queryTable xmlns="http://schemas.openxmlformats.org/spreadsheetml/2006/main" name="ExternalData_39" connectionId="16" autoFormatId="0" applyNumberFormats="0" applyBorderFormats="0" applyFontFormats="1" applyPatternFormats="1" applyAlignmentFormats="0" applyWidthHeightFormats="0">
  <queryTableRefresh preserveSortFilterLayout="0" nextId="2">
    <queryTableFields count="1">
      <queryTableField id="1" name="INSURANCE MAIN COVERAGE" tableColumnId="1"/>
    </queryTableFields>
  </queryTableRefresh>
</queryTable>
</file>

<file path=xl/queryTables/queryTable40.xml><?xml version="1.0" encoding="utf-8"?>
<queryTable xmlns="http://schemas.openxmlformats.org/spreadsheetml/2006/main" name="ExternalData_40" connectionId="4" autoFormatId="0" applyNumberFormats="0" applyBorderFormats="0" applyFontFormats="1" applyPatternFormats="1" applyAlignmentFormats="0" applyWidthHeightFormats="0">
  <queryTableRefresh preserveSortFilterLayout="0" nextId="2">
    <queryTableFields count="1">
      <queryTableField id="1" name="Customer Relationship" tableColumnId="1"/>
    </queryTableFields>
  </queryTableRefresh>
</queryTable>
</file>

<file path=xl/queryTables/queryTable41.xml><?xml version="1.0" encoding="utf-8"?>
<queryTable xmlns="http://schemas.openxmlformats.org/spreadsheetml/2006/main" name="ExternalData_41" connectionId="23" autoFormatId="0" applyNumberFormats="0" applyBorderFormats="0" applyFontFormats="1" applyPatternFormats="1" applyAlignmentFormats="0" applyWidthHeightFormats="0">
  <queryTableRefresh preserveSortFilterLayout="0" nextId="2">
    <queryTableFields count="1">
      <queryTableField id="1" name="OWNERSHIP CODE" tableColumnId="1"/>
    </queryTableFields>
  </queryTableRefresh>
</queryTable>
</file>

<file path=xl/queryTables/queryTable42.xml><?xml version="1.0" encoding="utf-8"?>
<queryTable xmlns="http://schemas.openxmlformats.org/spreadsheetml/2006/main" name="ExternalData_42" connectionId="22" autoFormatId="0" applyNumberFormats="0" applyBorderFormats="0" applyFontFormats="1" applyPatternFormats="1" applyAlignmentFormats="0" applyWidthHeightFormats="0">
  <queryTableRefresh preserveSortFilterLayout="0" nextId="2">
    <queryTableFields count="1">
      <queryTableField id="1" name="Owner Type" tableColumnId="1"/>
    </queryTableFields>
  </queryTableRefresh>
</queryTable>
</file>

<file path=xl/queryTables/queryTable43.xml><?xml version="1.0" encoding="utf-8"?>
<queryTable xmlns="http://schemas.openxmlformats.org/spreadsheetml/2006/main" name="ExternalData_43" removeDataOnSave="1" connectionId="29" autoFormatId="0" applyNumberFormats="0" applyBorderFormats="0" applyFontFormats="1" applyPatternFormats="1" applyAlignmentFormats="0" applyWidthHeightFormats="0">
  <queryTableRefresh preserveSortFilterLayout="0" nextId="2">
    <queryTableFields count="1">
      <queryTableField id="1" name="Subsidy From Type" tableColumnId="1"/>
    </queryTableFields>
  </queryTableRefresh>
</queryTable>
</file>

<file path=xl/queryTables/queryTable44.xml><?xml version="1.0" encoding="utf-8"?>
<queryTable xmlns="http://schemas.openxmlformats.org/spreadsheetml/2006/main" name="ExternalData_44" connectionId="28" autoFormatId="0" applyNumberFormats="0" applyBorderFormats="0" applyFontFormats="1" applyPatternFormats="1" applyAlignmentFormats="0" applyWidthHeightFormats="0">
  <queryTableRefresh preserveSortFilterLayout="0" nextId="2">
    <queryTableFields count="1">
      <queryTableField id="1" name="Subsidy Allocation" tableColumnId="1"/>
    </queryTableFields>
  </queryTableRefresh>
</queryTable>
</file>

<file path=xl/queryTables/queryTable45.xml><?xml version="1.0" encoding="utf-8"?>
<queryTable xmlns="http://schemas.openxmlformats.org/spreadsheetml/2006/main" name="ExternalData_45" removeDataOnSave="1" connectionId="30" autoFormatId="0" applyNumberFormats="0" applyBorderFormats="0" applyFontFormats="1" applyPatternFormats="1" applyAlignmentFormats="0" applyWidthHeightFormats="0">
  <queryTableRefresh preserveSortFilterLayout="0" nextId="2">
    <queryTableFields count="1">
      <queryTableField id="1" name="Subsidy Source" tableColumnId="1"/>
    </queryTableFields>
  </queryTableRefresh>
</queryTable>
</file>

<file path=xl/queryTables/queryTable46.xml><?xml version="1.0" encoding="utf-8"?>
<queryTable xmlns="http://schemas.openxmlformats.org/spreadsheetml/2006/main" name="ExternalData_46" removeDataOnSave="1" connectionId="26" autoFormatId="0" applyNumberFormats="0" applyBorderFormats="0" applyFontFormats="1" applyPatternFormats="1" applyAlignmentFormats="0" applyWidthHeightFormats="0">
  <queryTableRefresh preserveSortFilterLayout="0" nextId="2">
    <queryTableFields count="1">
      <queryTableField id="1" name="Provision Calculation Base" tableColumnId="1"/>
    </queryTableFields>
  </queryTableRefresh>
</queryTable>
</file>

<file path=xl/queryTables/queryTable47.xml><?xml version="1.0" encoding="utf-8"?>
<queryTable xmlns="http://schemas.openxmlformats.org/spreadsheetml/2006/main" name="ExternalData_47" connectionId="13" autoFormatId="0" applyNumberFormats="0" applyBorderFormats="0" applyFontFormats="1" applyPatternFormats="1" applyAlignmentFormats="0" applyWidthHeightFormats="0">
  <queryTableRefresh preserveSortFilterLayout="0" nextId="2">
    <queryTableFields count="1">
      <queryTableField id="1" name="Grace Period Type" tableColumnId="1"/>
    </queryTableFields>
  </queryTableRefresh>
</queryTable>
</file>

<file path=xl/queryTables/queryTable48.xml><?xml version="1.0" encoding="utf-8"?>
<queryTable xmlns="http://schemas.openxmlformats.org/spreadsheetml/2006/main" name="ExternalData_48" connectionId="20" autoFormatId="0" applyNumberFormats="0" applyBorderFormats="0" applyFontFormats="1" applyPatternFormats="1" applyAlignmentFormats="0" applyWidthHeightFormats="0">
  <queryTableRefresh preserveSortFilterLayout="0" nextId="3">
    <queryTableFields count="2">
      <queryTableField id="1" name="JOB PROFESSION PROF" tableColumnId="1"/>
      <queryTableField id="2" name="JOB POSITION CODE" tableColumnId="2"/>
    </queryTableFields>
  </queryTableRefresh>
</queryTable>
</file>

<file path=xl/queryTables/queryTable49.xml><?xml version="1.0" encoding="utf-8"?>
<queryTable xmlns="http://schemas.openxmlformats.org/spreadsheetml/2006/main" name="ExternalData_49" connectionId="19" autoFormatId="0" applyNumberFormats="0" applyBorderFormats="0" applyFontFormats="1" applyPatternFormats="1" applyAlignmentFormats="0" applyWidthHeightFormats="0">
  <queryTableRefresh preserveSortFilterLayout="0" nextId="3">
    <queryTableFields count="2">
      <queryTableField id="1" name="JOB PROFESSION NONPROF" tableColumnId="1"/>
      <queryTableField id="2" name="JOB POSITION CODE" tableColumnId="2"/>
    </queryTableFields>
  </queryTableRefresh>
</queryTable>
</file>

<file path=xl/queryTables/queryTable50.xml><?xml version="1.0" encoding="utf-8"?>
<queryTable xmlns="http://schemas.openxmlformats.org/spreadsheetml/2006/main" name="ExternalData_50" connectionId="21" autoFormatId="0" applyNumberFormats="0" applyBorderFormats="0" applyFontFormats="1" applyPatternFormats="1" applyAlignmentFormats="0" applyWidthHeightFormats="0">
  <queryTableRefresh preserveSortFilterLayout="0" nextId="3">
    <queryTableFields count="2">
      <queryTableField id="1" name="JOB PROFESSION SME" tableColumnId="1"/>
      <queryTableField id="2" name="JOB POSITION CODE" tableColumnId="2"/>
    </queryTableFields>
  </queryTableRefresh>
</queryTable>
</file>

<file path=xl/queryTables/queryTable51.xml><?xml version="1.0" encoding="utf-8"?>
<queryTable xmlns="http://schemas.openxmlformats.org/spreadsheetml/2006/main" name="ExternalData_52" connectionId="51" autoFormatId="0" applyNumberFormats="0" applyBorderFormats="0" applyFontFormats="1" applyPatternFormats="1" applyAlignmentFormats="0" applyWidthHeightFormats="0">
  <queryTableRefresh preserveSortFilterLayout="0" nextId="3">
    <queryTableFields count="2">
      <queryTableField id="1" name="Position SLIK" tableColumnId="1"/>
      <queryTableField id="2" name="MASTER_CODE" tableColumnId="2"/>
    </queryTableFields>
  </queryTableRefresh>
</queryTable>
</file>

<file path=xl/queryTables/queryTable52.xml><?xml version="1.0" encoding="utf-8"?>
<queryTable xmlns="http://schemas.openxmlformats.org/spreadsheetml/2006/main" name="ExternalData_53" connectionId="52" autoFormatId="0" applyNumberFormats="0" applyBorderFormats="0" applyFontFormats="1" applyPatternFormats="1" applyAlignmentFormats="0" applyWidthHeightFormats="0">
  <queryTableRefresh preserveSortFilterLayout="0" nextId="2">
    <queryTableFields count="1">
      <queryTableField id="1" name="Public Type" tableColumnId="1"/>
    </queryTableFields>
  </queryTableRefresh>
</queryTable>
</file>

<file path=xl/tables/_rels/table1.xml.rels><?xml version="1.0" encoding="UTF-8" standalone="no"?><Relationships xmlns="http://schemas.openxmlformats.org/package/2006/relationships"><Relationship Id="rId1" Target="../queryTables/queryTable1.xml" Type="http://schemas.openxmlformats.org/officeDocument/2006/relationships/queryTable"/></Relationships>
</file>

<file path=xl/tables/_rels/table2.xml.rels><?xml version="1.0" encoding="UTF-8" standalone="no"?><Relationships xmlns="http://schemas.openxmlformats.org/package/2006/relationships"><Relationship Id="rId1" Target="../queryTables/queryTable2.xml" Type="http://schemas.openxmlformats.org/officeDocument/2006/relationships/queryTable"/></Relationships>
</file>

<file path=xl/tables/_rels/table3.xml.rels><?xml version="1.0" encoding="UTF-8" standalone="no"?><Relationships xmlns="http://schemas.openxmlformats.org/package/2006/relationships"><Relationship Id="rId1" Target="../queryTables/queryTable3.xml" Type="http://schemas.openxmlformats.org/officeDocument/2006/relationships/queryTable"/></Relationships>
</file>

<file path=xl/tables/_rels/table4.xml.rels><?xml version="1.0" encoding="UTF-8" standalone="no"?><Relationships xmlns="http://schemas.openxmlformats.org/package/2006/relationships"><Relationship Id="rId1" Target="../queryTables/queryTable4.xml" Type="http://schemas.openxmlformats.org/officeDocument/2006/relationships/queryTable"/></Relationships>
</file>

<file path=xl/tables/_rels/table5.xml.rels><?xml version="1.0" encoding="UTF-8" standalone="no"?><Relationships xmlns="http://schemas.openxmlformats.org/package/2006/relationships"><Relationship Id="rId1" Target="../queryTables/queryTable5.xml" Type="http://schemas.openxmlformats.org/officeDocument/2006/relationships/queryTable"/></Relationships>
</file>

<file path=xl/tables/_rels/table6.xml.rels><?xml version="1.0" encoding="UTF-8" standalone="no"?><Relationships xmlns="http://schemas.openxmlformats.org/package/2006/relationships"><Relationship Id="rId1" Target="../queryTables/queryTable6.xml" Type="http://schemas.openxmlformats.org/officeDocument/2006/relationships/queryTable"/></Relationships>
</file>

<file path=xl/tables/_rels/table7.xml.rels><?xml version="1.0" encoding="UTF-8" standalone="no"?><Relationships xmlns="http://schemas.openxmlformats.org/package/2006/relationships"><Relationship Id="rId1" Target="../queryTables/queryTable7.xml" Type="http://schemas.openxmlformats.org/officeDocument/2006/relationships/queryTable"/></Relationships>
</file>

<file path=xl/tables/_rels/table8.xml.rels><?xml version="1.0" encoding="UTF-8" standalone="no"?><Relationships xmlns="http://schemas.openxmlformats.org/package/2006/relationships"><Relationship Id="rId1" Target="../queryTables/queryTable8.xml" Type="http://schemas.openxmlformats.org/officeDocument/2006/relationships/queryTable"/></Relationships>
</file>

<file path=xl/tables/_rels/table9.xml.rels><?xml version="1.0" encoding="UTF-8" standalone="no"?><Relationships xmlns="http://schemas.openxmlformats.org/package/2006/relationships"><Relationship Id="rId1" Target="../queryTables/queryTable9.xml" Type="http://schemas.openxmlformats.org/officeDocument/2006/relationships/queryTable"/></Relationships>
</file>

<file path=xl/tables/_rels/table10.xml.rels><?xml version="1.0" encoding="UTF-8" standalone="no"?><Relationships xmlns="http://schemas.openxmlformats.org/package/2006/relationships"><Relationship Id="rId1" Target="../queryTables/queryTable10.xml" Type="http://schemas.openxmlformats.org/officeDocument/2006/relationships/queryTable"/></Relationships>
</file>

<file path=xl/tables/_rels/table11.xml.rels><?xml version="1.0" encoding="UTF-8" standalone="no"?><Relationships xmlns="http://schemas.openxmlformats.org/package/2006/relationships"><Relationship Id="rId1" Target="../queryTables/queryTable11.xml" Type="http://schemas.openxmlformats.org/officeDocument/2006/relationships/queryTable"/></Relationships>
</file>

<file path=xl/tables/_rels/table12.xml.rels><?xml version="1.0" encoding="UTF-8" standalone="no"?><Relationships xmlns="http://schemas.openxmlformats.org/package/2006/relationships"><Relationship Id="rId1" Target="../queryTables/queryTable12.xml" Type="http://schemas.openxmlformats.org/officeDocument/2006/relationships/queryTable"/></Relationships>
</file>

<file path=xl/tables/_rels/table13.xml.rels><?xml version="1.0" encoding="UTF-8" standalone="no"?><Relationships xmlns="http://schemas.openxmlformats.org/package/2006/relationships"><Relationship Id="rId1" Target="../queryTables/queryTable13.xml" Type="http://schemas.openxmlformats.org/officeDocument/2006/relationships/queryTable"/></Relationships>
</file>

<file path=xl/tables/_rels/table14.xml.rels><?xml version="1.0" encoding="UTF-8" standalone="no"?><Relationships xmlns="http://schemas.openxmlformats.org/package/2006/relationships"><Relationship Id="rId1" Target="../queryTables/queryTable14.xml" Type="http://schemas.openxmlformats.org/officeDocument/2006/relationships/queryTable"/></Relationships>
</file>

<file path=xl/tables/_rels/table15.xml.rels><?xml version="1.0" encoding="UTF-8" standalone="no"?><Relationships xmlns="http://schemas.openxmlformats.org/package/2006/relationships"><Relationship Id="rId1" Target="../queryTables/queryTable15.xml" Type="http://schemas.openxmlformats.org/officeDocument/2006/relationships/queryTable"/></Relationships>
</file>

<file path=xl/tables/_rels/table16.xml.rels><?xml version="1.0" encoding="UTF-8" standalone="no"?><Relationships xmlns="http://schemas.openxmlformats.org/package/2006/relationships"><Relationship Id="rId1" Target="../queryTables/queryTable16.xml" Type="http://schemas.openxmlformats.org/officeDocument/2006/relationships/queryTable"/></Relationships>
</file>

<file path=xl/tables/_rels/table17.xml.rels><?xml version="1.0" encoding="UTF-8" standalone="no"?><Relationships xmlns="http://schemas.openxmlformats.org/package/2006/relationships"><Relationship Id="rId1" Target="../queryTables/queryTable17.xml" Type="http://schemas.openxmlformats.org/officeDocument/2006/relationships/queryTable"/></Relationships>
</file>

<file path=xl/tables/_rels/table18.xml.rels><?xml version="1.0" encoding="UTF-8" standalone="no"?><Relationships xmlns="http://schemas.openxmlformats.org/package/2006/relationships"><Relationship Id="rId1" Target="../queryTables/queryTable18.xml" Type="http://schemas.openxmlformats.org/officeDocument/2006/relationships/queryTable"/></Relationships>
</file>

<file path=xl/tables/_rels/table19.xml.rels><?xml version="1.0" encoding="UTF-8" standalone="no"?><Relationships xmlns="http://schemas.openxmlformats.org/package/2006/relationships"><Relationship Id="rId1" Target="../queryTables/queryTable19.xml" Type="http://schemas.openxmlformats.org/officeDocument/2006/relationships/queryTable"/></Relationships>
</file>

<file path=xl/tables/_rels/table20.xml.rels><?xml version="1.0" encoding="UTF-8" standalone="no"?><Relationships xmlns="http://schemas.openxmlformats.org/package/2006/relationships"><Relationship Id="rId1" Target="../queryTables/queryTable20.xml" Type="http://schemas.openxmlformats.org/officeDocument/2006/relationships/queryTable"/></Relationships>
</file>

<file path=xl/tables/_rels/table21.xml.rels><?xml version="1.0" encoding="UTF-8" standalone="no"?><Relationships xmlns="http://schemas.openxmlformats.org/package/2006/relationships"><Relationship Id="rId1" Target="../queryTables/queryTable21.xml" Type="http://schemas.openxmlformats.org/officeDocument/2006/relationships/queryTable"/></Relationships>
</file>

<file path=xl/tables/_rels/table22.xml.rels><?xml version="1.0" encoding="UTF-8" standalone="no"?><Relationships xmlns="http://schemas.openxmlformats.org/package/2006/relationships"><Relationship Id="rId1" Target="../queryTables/queryTable22.xml" Type="http://schemas.openxmlformats.org/officeDocument/2006/relationships/queryTable"/></Relationships>
</file>

<file path=xl/tables/_rels/table23.xml.rels><?xml version="1.0" encoding="UTF-8" standalone="no"?><Relationships xmlns="http://schemas.openxmlformats.org/package/2006/relationships"><Relationship Id="rId1" Target="../queryTables/queryTable23.xml" Type="http://schemas.openxmlformats.org/officeDocument/2006/relationships/queryTable"/></Relationships>
</file>

<file path=xl/tables/_rels/table24.xml.rels><?xml version="1.0" encoding="UTF-8" standalone="no"?><Relationships xmlns="http://schemas.openxmlformats.org/package/2006/relationships"><Relationship Id="rId1" Target="../queryTables/queryTable24.xml" Type="http://schemas.openxmlformats.org/officeDocument/2006/relationships/queryTable"/></Relationships>
</file>

<file path=xl/tables/_rels/table25.xml.rels><?xml version="1.0" encoding="UTF-8" standalone="no"?><Relationships xmlns="http://schemas.openxmlformats.org/package/2006/relationships"><Relationship Id="rId1" Target="../queryTables/queryTable25.xml" Type="http://schemas.openxmlformats.org/officeDocument/2006/relationships/queryTable"/></Relationships>
</file>

<file path=xl/tables/_rels/table26.xml.rels><?xml version="1.0" encoding="UTF-8" standalone="no"?><Relationships xmlns="http://schemas.openxmlformats.org/package/2006/relationships"><Relationship Id="rId1" Target="../queryTables/queryTable26.xml" Type="http://schemas.openxmlformats.org/officeDocument/2006/relationships/queryTable"/></Relationships>
</file>

<file path=xl/tables/_rels/table27.xml.rels><?xml version="1.0" encoding="UTF-8" standalone="no"?><Relationships xmlns="http://schemas.openxmlformats.org/package/2006/relationships"><Relationship Id="rId1" Target="../queryTables/queryTable27.xml" Type="http://schemas.openxmlformats.org/officeDocument/2006/relationships/queryTable"/></Relationships>
</file>

<file path=xl/tables/_rels/table28.xml.rels><?xml version="1.0" encoding="UTF-8" standalone="no"?><Relationships xmlns="http://schemas.openxmlformats.org/package/2006/relationships"><Relationship Id="rId1" Target="../queryTables/queryTable28.xml" Type="http://schemas.openxmlformats.org/officeDocument/2006/relationships/queryTable"/></Relationships>
</file>

<file path=xl/tables/_rels/table29.xml.rels><?xml version="1.0" encoding="UTF-8" standalone="no"?><Relationships xmlns="http://schemas.openxmlformats.org/package/2006/relationships"><Relationship Id="rId1" Target="../queryTables/queryTable29.xml" Type="http://schemas.openxmlformats.org/officeDocument/2006/relationships/queryTable"/></Relationships>
</file>

<file path=xl/tables/_rels/table30.xml.rels><?xml version="1.0" encoding="UTF-8" standalone="no"?><Relationships xmlns="http://schemas.openxmlformats.org/package/2006/relationships"><Relationship Id="rId1" Target="../queryTables/queryTable30.xml" Type="http://schemas.openxmlformats.org/officeDocument/2006/relationships/queryTable"/></Relationships>
</file>

<file path=xl/tables/_rels/table31.xml.rels><?xml version="1.0" encoding="UTF-8" standalone="no"?><Relationships xmlns="http://schemas.openxmlformats.org/package/2006/relationships"><Relationship Id="rId1" Target="../queryTables/queryTable31.xml" Type="http://schemas.openxmlformats.org/officeDocument/2006/relationships/queryTable"/></Relationships>
</file>

<file path=xl/tables/_rels/table32.xml.rels><?xml version="1.0" encoding="UTF-8" standalone="no"?><Relationships xmlns="http://schemas.openxmlformats.org/package/2006/relationships"><Relationship Id="rId1" Target="../queryTables/queryTable32.xml" Type="http://schemas.openxmlformats.org/officeDocument/2006/relationships/queryTable"/></Relationships>
</file>

<file path=xl/tables/_rels/table33.xml.rels><?xml version="1.0" encoding="UTF-8" standalone="no"?><Relationships xmlns="http://schemas.openxmlformats.org/package/2006/relationships"><Relationship Id="rId1" Target="../queryTables/queryTable33.xml" Type="http://schemas.openxmlformats.org/officeDocument/2006/relationships/queryTable"/></Relationships>
</file>

<file path=xl/tables/_rels/table34.xml.rels><?xml version="1.0" encoding="UTF-8" standalone="no"?><Relationships xmlns="http://schemas.openxmlformats.org/package/2006/relationships"><Relationship Id="rId1" Target="../queryTables/queryTable34.xml" Type="http://schemas.openxmlformats.org/officeDocument/2006/relationships/queryTable"/></Relationships>
</file>

<file path=xl/tables/_rels/table35.xml.rels><?xml version="1.0" encoding="UTF-8" standalone="no"?><Relationships xmlns="http://schemas.openxmlformats.org/package/2006/relationships"><Relationship Id="rId1" Target="../queryTables/queryTable35.xml" Type="http://schemas.openxmlformats.org/officeDocument/2006/relationships/queryTable"/></Relationships>
</file>

<file path=xl/tables/_rels/table36.xml.rels><?xml version="1.0" encoding="UTF-8" standalone="no"?><Relationships xmlns="http://schemas.openxmlformats.org/package/2006/relationships"><Relationship Id="rId1" Target="../queryTables/queryTable36.xml" Type="http://schemas.openxmlformats.org/officeDocument/2006/relationships/queryTable"/></Relationships>
</file>

<file path=xl/tables/_rels/table37.xml.rels><?xml version="1.0" encoding="UTF-8" standalone="no"?><Relationships xmlns="http://schemas.openxmlformats.org/package/2006/relationships"><Relationship Id="rId1" Target="../queryTables/queryTable37.xml" Type="http://schemas.openxmlformats.org/officeDocument/2006/relationships/queryTable"/></Relationships>
</file>

<file path=xl/tables/_rels/table38.xml.rels><?xml version="1.0" encoding="UTF-8" standalone="no"?><Relationships xmlns="http://schemas.openxmlformats.org/package/2006/relationships"><Relationship Id="rId1" Target="../queryTables/queryTable38.xml" Type="http://schemas.openxmlformats.org/officeDocument/2006/relationships/queryTable"/></Relationships>
</file>

<file path=xl/tables/_rels/table39.xml.rels><?xml version="1.0" encoding="UTF-8" standalone="no"?><Relationships xmlns="http://schemas.openxmlformats.org/package/2006/relationships"><Relationship Id="rId1" Target="../queryTables/queryTable39.xml" Type="http://schemas.openxmlformats.org/officeDocument/2006/relationships/queryTable"/></Relationships>
</file>

<file path=xl/tables/_rels/table40.xml.rels><?xml version="1.0" encoding="UTF-8" standalone="no"?><Relationships xmlns="http://schemas.openxmlformats.org/package/2006/relationships"><Relationship Id="rId1" Target="../queryTables/queryTable40.xml" Type="http://schemas.openxmlformats.org/officeDocument/2006/relationships/queryTable"/></Relationships>
</file>

<file path=xl/tables/_rels/table41.xml.rels><?xml version="1.0" encoding="UTF-8" standalone="no"?><Relationships xmlns="http://schemas.openxmlformats.org/package/2006/relationships"><Relationship Id="rId1" Target="../queryTables/queryTable41.xml" Type="http://schemas.openxmlformats.org/officeDocument/2006/relationships/queryTable"/></Relationships>
</file>

<file path=xl/tables/_rels/table42.xml.rels><?xml version="1.0" encoding="UTF-8" standalone="no"?><Relationships xmlns="http://schemas.openxmlformats.org/package/2006/relationships"><Relationship Id="rId1" Target="../queryTables/queryTable42.xml" Type="http://schemas.openxmlformats.org/officeDocument/2006/relationships/queryTable"/></Relationships>
</file>

<file path=xl/tables/_rels/table43.xml.rels><?xml version="1.0" encoding="UTF-8" standalone="no"?><Relationships xmlns="http://schemas.openxmlformats.org/package/2006/relationships"><Relationship Id="rId1" Target="../queryTables/queryTable43.xml" Type="http://schemas.openxmlformats.org/officeDocument/2006/relationships/queryTable"/></Relationships>
</file>

<file path=xl/tables/_rels/table44.xml.rels><?xml version="1.0" encoding="UTF-8" standalone="no"?><Relationships xmlns="http://schemas.openxmlformats.org/package/2006/relationships"><Relationship Id="rId1" Target="../queryTables/queryTable44.xml" Type="http://schemas.openxmlformats.org/officeDocument/2006/relationships/queryTable"/></Relationships>
</file>

<file path=xl/tables/_rels/table45.xml.rels><?xml version="1.0" encoding="UTF-8" standalone="no"?><Relationships xmlns="http://schemas.openxmlformats.org/package/2006/relationships"><Relationship Id="rId1" Target="../queryTables/queryTable45.xml" Type="http://schemas.openxmlformats.org/officeDocument/2006/relationships/queryTable"/></Relationships>
</file>

<file path=xl/tables/_rels/table46.xml.rels><?xml version="1.0" encoding="UTF-8" standalone="no"?><Relationships xmlns="http://schemas.openxmlformats.org/package/2006/relationships"><Relationship Id="rId1" Target="../queryTables/queryTable46.xml" Type="http://schemas.openxmlformats.org/officeDocument/2006/relationships/queryTable"/></Relationships>
</file>

<file path=xl/tables/_rels/table47.xml.rels><?xml version="1.0" encoding="UTF-8" standalone="no"?><Relationships xmlns="http://schemas.openxmlformats.org/package/2006/relationships"><Relationship Id="rId1" Target="../queryTables/queryTable47.xml" Type="http://schemas.openxmlformats.org/officeDocument/2006/relationships/queryTable"/></Relationships>
</file>

<file path=xl/tables/_rels/table48.xml.rels><?xml version="1.0" encoding="UTF-8" standalone="no"?><Relationships xmlns="http://schemas.openxmlformats.org/package/2006/relationships"><Relationship Id="rId1" Target="../queryTables/queryTable48.xml" Type="http://schemas.openxmlformats.org/officeDocument/2006/relationships/queryTable"/></Relationships>
</file>

<file path=xl/tables/_rels/table49.xml.rels><?xml version="1.0" encoding="UTF-8" standalone="no"?><Relationships xmlns="http://schemas.openxmlformats.org/package/2006/relationships"><Relationship Id="rId1" Target="../queryTables/queryTable49.xml" Type="http://schemas.openxmlformats.org/officeDocument/2006/relationships/queryTable"/></Relationships>
</file>

<file path=xl/tables/_rels/table50.xml.rels><?xml version="1.0" encoding="UTF-8" standalone="no"?><Relationships xmlns="http://schemas.openxmlformats.org/package/2006/relationships"><Relationship Id="rId1" Target="../queryTables/queryTable50.xml" Type="http://schemas.openxmlformats.org/officeDocument/2006/relationships/queryTable"/></Relationships>
</file>

<file path=xl/tables/_rels/table51.xml.rels><?xml version="1.0" encoding="UTF-8" standalone="no"?><Relationships xmlns="http://schemas.openxmlformats.org/package/2006/relationships"><Relationship Id="rId1" Target="../queryTables/queryTable51.xml" Type="http://schemas.openxmlformats.org/officeDocument/2006/relationships/queryTable"/></Relationships>
</file>

<file path=xl/tables/_rels/table52.xml.rels><?xml version="1.0" encoding="UTF-8" standalone="no"?><Relationships xmlns="http://schemas.openxmlformats.org/package/2006/relationships"><Relationship Id="rId1" Target="../queryTables/queryTable52.xml" Type="http://schemas.openxmlformats.org/officeDocument/2006/relationships/queryTable"/></Relationships>
</file>

<file path=xl/tables/table1.xml><?xml version="1.0" encoding="utf-8"?>
<table xmlns="http://schemas.openxmlformats.org/spreadsheetml/2006/main" displayName="QueryJobProfessionEmployee" id="1" name="QueryJobProfessionEmployee" ref="A1:B44" tableType="queryTable" totalsRowShown="0">
  <autoFilter ref="A1:B44"/>
  <tableColumns count="2">
    <tableColumn dataDxfId="58" id="1" name="JOB PROFESSION EMP" queryTableFieldId="1" uniqueName="1"/>
    <tableColumn dataDxfId="57" id="2" name="JOB POSITION CODE" queryTableFieldId="2" uniqueName="2"/>
  </tableColumns>
  <tableStyleInfo name="TableStyleMedium7" showColumnStripes="0" showFirstColumn="0" showLastColumn="0" showRowStripes="1"/>
</table>
</file>

<file path=xl/tables/table2.xml><?xml version="1.0" encoding="utf-8"?>
<table xmlns="http://schemas.openxmlformats.org/spreadsheetml/2006/main" displayName="QueryCountry" id="2" name="QueryCountry" ref="E1:F242" tableType="queryTable" totalsRowShown="0">
  <autoFilter ref="E1:F242"/>
  <tableColumns count="2">
    <tableColumn dataDxfId="56" id="1" name="COUNTRY NAME" queryTableFieldId="1" uniqueName="1"/>
    <tableColumn dataDxfId="55" id="2" name="COUNTRY CODE" queryTableFieldId="2" uniqueName="2"/>
  </tableColumns>
  <tableStyleInfo name="TableStyleMedium7" showColumnStripes="0" showFirstColumn="0" showLastColumn="0" showRowStripes="1"/>
</table>
</file>

<file path=xl/tables/table3.xml><?xml version="1.0" encoding="utf-8"?>
<table xmlns="http://schemas.openxmlformats.org/spreadsheetml/2006/main" displayName="QueryJobPosition" id="3" name="QueryJobPosition" ref="I1:J29" tableType="queryTable" totalsRowShown="0">
  <autoFilter ref="I1:J29"/>
  <tableColumns count="2">
    <tableColumn dataDxfId="54" id="1" name="JOB POSITION NAME" queryTableFieldId="1" uniqueName="1"/>
    <tableColumn dataDxfId="53" id="2" name="JOB POSITION CODE" queryTableFieldId="2" uniqueName="2"/>
  </tableColumns>
  <tableStyleInfo name="TableStyleMedium7" showColumnStripes="0" showFirstColumn="0" showLastColumn="0" showRowStripes="1"/>
</table>
</file>

<file path=xl/tables/table4.xml><?xml version="1.0" encoding="utf-8"?>
<table xmlns="http://schemas.openxmlformats.org/spreadsheetml/2006/main" displayName="QueryDepartmentAML" id="4" name="QueryDepartmentAML" ref="M1:N278" tableType="queryTable" totalsRowShown="0">
  <autoFilter ref="M1:N278"/>
  <tableColumns count="2">
    <tableColumn dataDxfId="52" id="1" name="DEPARTMENT AML" queryTableFieldId="1" uniqueName="1"/>
    <tableColumn dataDxfId="51" id="2" name="DEPARTMENT AML CODE" queryTableFieldId="2" uniqueName="2"/>
  </tableColumns>
  <tableStyleInfo name="TableStyleMedium7" showColumnStripes="0" showFirstColumn="0" showLastColumn="0" showRowStripes="1"/>
</table>
</file>

<file path=xl/tables/table5.xml><?xml version="1.0" encoding="utf-8"?>
<table xmlns="http://schemas.openxmlformats.org/spreadsheetml/2006/main" displayName="QueryAuthorityAML" id="5" name="QueryAuthorityAML" ref="Q1:R9" tableType="queryTable" totalsRowShown="0">
  <autoFilter ref="Q1:R9"/>
  <tableColumns count="2">
    <tableColumn dataDxfId="50" id="1" name="AUTHORITY AML" queryTableFieldId="1" uniqueName="1"/>
    <tableColumn dataDxfId="49" id="2" name="AUTHORITY AML2" queryTableFieldId="2" uniqueName="2"/>
  </tableColumns>
  <tableStyleInfo name="TableStyleMedium7" showColumnStripes="0" showFirstColumn="0" showLastColumn="0" showRowStripes="1"/>
</table>
</file>

<file path=xl/tables/table6.xml><?xml version="1.0" encoding="utf-8"?>
<table xmlns="http://schemas.openxmlformats.org/spreadsheetml/2006/main" displayName="QueryIdType" id="6" name="QueryIdType" ref="T1:T7" tableType="queryTable" totalsRowShown="0">
  <autoFilter ref="T1:T7"/>
  <tableColumns count="1">
    <tableColumn dataDxfId="48" id="1" name="ID TYPE" queryTableFieldId="1" uniqueName="1"/>
  </tableColumns>
  <tableStyleInfo name="TableStyleMedium7" showColumnStripes="0" showFirstColumn="0" showLastColumn="0" showRowStripes="1"/>
</table>
</file>

<file path=xl/tables/table7.xml><?xml version="1.0" encoding="utf-8"?>
<table xmlns="http://schemas.openxmlformats.org/spreadsheetml/2006/main" displayName="QueryMaritalStatus" id="7" name="QueryMaritalStatus" ref="V1:V4" tableType="queryTable" totalsRowShown="0">
  <autoFilter ref="V1:V4"/>
  <tableColumns count="1">
    <tableColumn dataDxfId="47" id="1" name="MARITAL STATUS" queryTableFieldId="1" uniqueName="1"/>
  </tableColumns>
  <tableStyleInfo name="TableStyleMedium7" showColumnStripes="0" showFirstColumn="0" showLastColumn="0" showRowStripes="1"/>
</table>
</file>

<file path=xl/tables/table8.xml><?xml version="1.0" encoding="utf-8"?>
<table xmlns="http://schemas.openxmlformats.org/spreadsheetml/2006/main" displayName="QueryNationality" id="8" name="QueryNationality" ref="X1:X3" tableType="queryTable" totalsRowShown="0">
  <autoFilter ref="X1:X3"/>
  <tableColumns count="1">
    <tableColumn dataDxfId="46" id="1" name="NATIONALITY" queryTableFieldId="1" uniqueName="1"/>
  </tableColumns>
  <tableStyleInfo name="TableStyleMedium7" showColumnStripes="0" showFirstColumn="0" showLastColumn="0" showRowStripes="1"/>
</table>
</file>

<file path=xl/tables/table9.xml><?xml version="1.0" encoding="utf-8"?>
<table xmlns="http://schemas.openxmlformats.org/spreadsheetml/2006/main" displayName="QueryOwnership" id="9" name="QueryOwnership" ref="Z1:Z6" tableType="queryTable" totalsRowShown="0">
  <autoFilter ref="Z1:Z6"/>
  <tableColumns count="1">
    <tableColumn dataDxfId="45" id="1" name="OWNERSHIP" queryTableFieldId="1" uniqueName="1"/>
  </tableColumns>
  <tableStyleInfo name="TableStyleMedium7" showColumnStripes="0" showFirstColumn="0" showLastColumn="0" showRowStripes="1"/>
</table>
</file>

<file path=xl/tables/table10.xml><?xml version="1.0" encoding="utf-8"?>
<table xmlns="http://schemas.openxmlformats.org/spreadsheetml/2006/main" displayName="QueryGuarantorRelationshipPersonal" id="10" name="QueryGuarantorRelationshipPersonal" ref="AB1:AB14" tableType="queryTable" totalsRowShown="0">
  <autoFilter ref="AB1:AB14"/>
  <tableColumns count="1">
    <tableColumn dataDxfId="44" id="1" name="GUARANTOR_RELATIONSHIP_PERSONAL" queryTableFieldId="1" uniqueName="1"/>
  </tableColumns>
  <tableStyleInfo name="TableStyleMedium7" showColumnStripes="0" showFirstColumn="0" showLastColumn="0" showRowStripes="1"/>
</table>
</file>

<file path=xl/tables/table11.xml><?xml version="1.0" encoding="utf-8"?>
<table xmlns="http://schemas.openxmlformats.org/spreadsheetml/2006/main" displayName="QueryGender" id="11" name="QueryGender" ref="AD1:AD3" tableType="queryTable" totalsRowShown="0">
  <autoFilter ref="AD1:AD3"/>
  <tableColumns count="1">
    <tableColumn dataDxfId="43" id="1" name="GENDER" queryTableFieldId="1" uniqueName="1"/>
  </tableColumns>
  <tableStyleInfo name="TableStyleMedium7" showColumnStripes="0" showFirstColumn="0" showLastColumn="0" showRowStripes="1"/>
</table>
</file>

<file path=xl/tables/table12.xml><?xml version="1.0" encoding="utf-8"?>
<table xmlns="http://schemas.openxmlformats.org/spreadsheetml/2006/main" displayName="QueryCustomerModelPersonal" id="12" name="QueryCustomerModelPersonal" ref="AF1:AF5" tableType="queryTable" totalsRowShown="0">
  <autoFilter ref="AF1:AF5"/>
  <tableColumns count="1">
    <tableColumn dataDxfId="42" id="1" name="CUSTOMER MODEL PERSONAL" queryTableFieldId="1" uniqueName="1"/>
  </tableColumns>
  <tableStyleInfo name="TableStyleMedium7" showColumnStripes="0" showFirstColumn="0" showLastColumn="0" showRowStripes="1"/>
</table>
</file>

<file path=xl/tables/table13.xml><?xml version="1.0" encoding="utf-8"?>
<table xmlns="http://schemas.openxmlformats.org/spreadsheetml/2006/main" displayName="QueryGuarantorRelationshipCompany" id="13" name="QueryGuarantorRelationshipCompany" ref="AH1:AH7" tableType="queryTable" totalsRowShown="0">
  <autoFilter ref="AH1:AH7"/>
  <tableColumns count="1">
    <tableColumn dataDxfId="41" id="1" name="GUARANTOR_RELATIONSHIP_COMPANY" queryTableFieldId="1" uniqueName="1"/>
  </tableColumns>
  <tableStyleInfo name="TableStyleMedium7" showColumnStripes="0" showFirstColumn="0" showLastColumn="0" showRowStripes="1"/>
</table>
</file>

<file path=xl/tables/table14.xml><?xml version="1.0" encoding="utf-8"?>
<table xmlns="http://schemas.openxmlformats.org/spreadsheetml/2006/main" displayName="QueryCustomerModelCompany" id="14" name="QueryCustomerModelCompany" ref="AJ1:AJ3" tableType="queryTable" totalsRowShown="0">
  <autoFilter ref="AJ1:AJ3"/>
  <tableColumns count="1">
    <tableColumn dataDxfId="40" id="1" name="CUSTOMER MODEL COMPANY" queryTableFieldId="1" uniqueName="1"/>
  </tableColumns>
  <tableStyleInfo name="TableStyleMedium7" showColumnStripes="0" showFirstColumn="0" showLastColumn="0" showRowStripes="1"/>
</table>
</file>

<file path=xl/tables/table15.xml><?xml version="1.0" encoding="utf-8"?>
<table xmlns="http://schemas.openxmlformats.org/spreadsheetml/2006/main" displayName="QueryCompanyType" id="15" name="QueryCompanyType" ref="AL1:AL4" tableType="queryTable" totalsRowShown="0">
  <autoFilter ref="AL1:AL4"/>
  <tableColumns count="1">
    <tableColumn dataDxfId="39" id="1" name="COMPANY TYPE" queryTableFieldId="1" uniqueName="1"/>
  </tableColumns>
  <tableStyleInfo name="TableStyleMedium7" showColumnStripes="0" showFirstColumn="0" showLastColumn="0" showRowStripes="1"/>
</table>
</file>

<file path=xl/tables/table16.xml><?xml version="1.0" encoding="utf-8"?>
<table xmlns="http://schemas.openxmlformats.org/spreadsheetml/2006/main" displayName="QueryLifeInscoBranchName" id="16" name="QueryLifeInscoBranchName" ref="AN1:AN33" tableType="queryTable" totalsRowShown="0">
  <autoFilter ref="AN1:AN33"/>
  <tableColumns count="1">
    <tableColumn id="1" name="LIFE INSCO BRANCH NAME" queryTableFieldId="1" uniqueName="1"/>
  </tableColumns>
  <tableStyleInfo name="TableStyleMedium7" showColumnStripes="0" showFirstColumn="0" showLastColumn="0" showRowStripes="1"/>
</table>
</file>

<file path=xl/tables/table17.xml><?xml version="1.0" encoding="utf-8"?>
<table xmlns="http://schemas.openxmlformats.org/spreadsheetml/2006/main" displayName="QueryPremiumPaymentMethod" id="17" name="QueryPremiumPaymentMethod" ref="AP1:AP4" tableType="queryTable" totalsRowShown="0">
  <autoFilter ref="AP1:AP4"/>
  <tableColumns count="1">
    <tableColumn dataDxfId="38" id="1" name="Premium Payment Method" queryTableFieldId="1" uniqueName="1"/>
  </tableColumns>
  <tableStyleInfo name="TableStyleMedium7" showColumnStripes="0" showFirstColumn="0" showLastColumn="0" showRowStripes="1"/>
</table>
</file>

<file path=xl/tables/table18.xml><?xml version="1.0" encoding="utf-8"?>
<table xmlns="http://schemas.openxmlformats.org/spreadsheetml/2006/main" displayName="QueryEconomicSectorSLIK" id="18" name="QueryEconomicSectorSLIK" ref="AR1:AS476" tableType="queryTable" totalsRowShown="0">
  <autoFilter ref="AR1:AS476"/>
  <tableColumns count="2">
    <tableColumn dataDxfId="37" id="1" name="ECONOMIC SECTOR NAME" queryTableFieldId="1" uniqueName="1"/>
    <tableColumn dataDxfId="36" id="2" name="ECONOMIC SECTOR CODE" queryTableFieldId="2" uniqueName="2"/>
  </tableColumns>
  <tableStyleInfo name="TableStyleMedium7" showColumnStripes="0" showFirstColumn="0" showLastColumn="0" showRowStripes="1"/>
</table>
</file>

<file path=xl/tables/table19.xml><?xml version="1.0" encoding="utf-8"?>
<table xmlns="http://schemas.openxmlformats.org/spreadsheetml/2006/main" displayName="Query_Ref_Master_App_Data" id="19" name="Query_Ref_Master_App_Data" ref="AU1:AV3" tableType="queryTable" totalsRowShown="0">
  <autoFilter ref="AU1:AV3"/>
  <tableColumns count="2">
    <tableColumn dataDxfId="35" id="1" name="REF MASTER APPDATA DESCRIPTION" queryTableFieldId="1" uniqueName="1"/>
    <tableColumn dataDxfId="34" id="2" name="REF MASTER APPDATA CODE" queryTableFieldId="2" uniqueName="2"/>
  </tableColumns>
  <tableStyleInfo name="TableStyleMedium7" showColumnStripes="0" showFirstColumn="0" showLastColumn="0" showRowStripes="1"/>
</table>
</file>

<file path=xl/tables/table20.xml><?xml version="1.0" encoding="utf-8"?>
<table xmlns="http://schemas.openxmlformats.org/spreadsheetml/2006/main" displayName="Query_Application_Source" id="20" name="Query_Application_Source" ref="AX1:AX16" tableType="queryTable" totalsRowShown="0">
  <autoFilter ref="AX1:AX16"/>
  <tableColumns count="1">
    <tableColumn id="1" name="APPLICATION SOURCE" queryTableFieldId="1" uniqueName="1"/>
  </tableColumns>
  <tableStyleInfo name="TableStyleMedium7" showColumnStripes="0" showFirstColumn="0" showLastColumn="0" showRowStripes="1"/>
</table>
</file>

<file path=xl/tables/table21.xml><?xml version="1.0" encoding="utf-8"?>
<table xmlns="http://schemas.openxmlformats.org/spreadsheetml/2006/main" displayName="Query_First_Installment_Type" id="21" name="Query_First_Installment_Type" ref="AZ1:AZ3" tableType="queryTable" totalsRowShown="0">
  <autoFilter ref="AZ1:AZ3"/>
  <tableColumns count="1">
    <tableColumn dataDxfId="33" id="1" name="FIRST INSTALLMENT TYPE" queryTableFieldId="1" uniqueName="1"/>
  </tableColumns>
  <tableStyleInfo name="TableStyleMedium7" showColumnStripes="0" showFirstColumn="0" showLastColumn="0" showRowStripes="1"/>
</table>
</file>

<file path=xl/tables/table22.xml><?xml version="1.0" encoding="utf-8"?>
<table xmlns="http://schemas.openxmlformats.org/spreadsheetml/2006/main" displayName="Query_Payment_Frequency" id="22" name="Query_Payment_Frequency" ref="BB1:BB9" tableType="queryTable" totalsRowShown="0">
  <autoFilter ref="BB1:BB9"/>
  <tableColumns count="1">
    <tableColumn dataDxfId="32" id="1" name="PAYMENT FREQUENCY" queryTableFieldId="1" uniqueName="1"/>
  </tableColumns>
  <tableStyleInfo name="TableStyleMedium7" showColumnStripes="0" showFirstColumn="0" showLastColumn="0" showRowStripes="1"/>
</table>
</file>

<file path=xl/tables/table23.xml><?xml version="1.0" encoding="utf-8"?>
<table xmlns="http://schemas.openxmlformats.org/spreadsheetml/2006/main" displayName="Query_DP_Source_Payment_Type" id="23" name="Query_DP_Source_Payment_Type" ref="BD1:BD10" tableType="queryTable" totalsRowShown="0">
  <autoFilter ref="BD1:BD10"/>
  <tableColumns count="1">
    <tableColumn dataDxfId="31" id="1" name="DP SOURCE PAYMENT TYPE" queryTableFieldId="1" uniqueName="1"/>
  </tableColumns>
  <tableStyleInfo name="TableStyleMedium7" showColumnStripes="0" showFirstColumn="0" showLastColumn="0" showRowStripes="1"/>
</table>
</file>

<file path=xl/tables/table24.xml><?xml version="1.0" encoding="utf-8"?>
<table xmlns="http://schemas.openxmlformats.org/spreadsheetml/2006/main" displayName="Query_Interest_Type" id="24" name="Query_Interest_Type" ref="BF1:BF3" tableType="queryTable" totalsRowShown="0">
  <autoFilter ref="BF1:BF3"/>
  <tableColumns count="1">
    <tableColumn dataDxfId="30" id="1" name="Interest Type" queryTableFieldId="1" uniqueName="1"/>
  </tableColumns>
  <tableStyleInfo name="TableStyleMedium7" showColumnStripes="0" showFirstColumn="0" showLastColumn="0" showRowStripes="1"/>
</table>
</file>

<file path=xl/tables/table25.xml><?xml version="1.0" encoding="utf-8"?>
<table xmlns="http://schemas.openxmlformats.org/spreadsheetml/2006/main" displayName="Query_Installment_Scheme" id="25" name="Query_Installment_Scheme" ref="BH1:BH8" tableType="queryTable" totalsRowShown="0">
  <autoFilter ref="BH1:BH8"/>
  <tableColumns count="1">
    <tableColumn dataDxfId="29" id="1" name="INSTALLMENT SCHEME" queryTableFieldId="1" uniqueName="1"/>
  </tableColumns>
  <tableStyleInfo name="TableStyleMedium7" showColumnStripes="0" showFirstColumn="0" showLastColumn="0" showRowStripes="1"/>
</table>
</file>

<file path=xl/tables/table26.xml><?xml version="1.0" encoding="utf-8"?>
<table xmlns="http://schemas.openxmlformats.org/spreadsheetml/2006/main" displayName="Query_Floating_Period" id="26" name="Query_Floating_Period" ref="BJ1:BJ9" tableType="queryTable" totalsRowShown="0">
  <autoFilter ref="BJ1:BJ9"/>
  <tableColumns count="1">
    <tableColumn dataDxfId="28" id="1" name="FLOATING PERIOD" queryTableFieldId="1" uniqueName="1"/>
  </tableColumns>
  <tableStyleInfo name="TableStyleMedium7" showColumnStripes="0" showFirstColumn="0" showLastColumn="0" showRowStripes="1"/>
</table>
</file>

<file path=xl/tables/table27.xml><?xml version="1.0" encoding="utf-8"?>
<table xmlns="http://schemas.openxmlformats.org/spreadsheetml/2006/main" displayName="Query_WOP" id="27" name="Query_WOP" ref="BL1:BL8" tableType="queryTable" totalsRowShown="0">
  <autoFilter ref="BL1:BL8"/>
  <tableColumns count="1">
    <tableColumn dataDxfId="27" id="1" name="WOP" queryTableFieldId="1" uniqueName="1"/>
  </tableColumns>
  <tableStyleInfo name="TableStyleMedium7" showColumnStripes="0" showFirstColumn="0" showLastColumn="0" showRowStripes="1"/>
</table>
</file>

<file path=xl/tables/table28.xml><?xml version="1.0" encoding="utf-8"?>
<table xmlns="http://schemas.openxmlformats.org/spreadsheetml/2006/main" displayName="Query_Customer_Notification" id="28" name="Query_Customer_Notification" ref="BN1:BN4" tableType="queryTable" totalsRowShown="0">
  <autoFilter ref="BN1:BN4"/>
  <tableColumns count="1">
    <tableColumn dataDxfId="26" id="1" name="CUSTOMER NOTIFICATION BY" queryTableFieldId="1" uniqueName="1"/>
  </tableColumns>
  <tableStyleInfo name="TableStyleMedium7" showColumnStripes="0" showFirstColumn="0" showLastColumn="0" showRowStripes="1"/>
</table>
</file>

<file path=xl/tables/table29.xml><?xml version="1.0" encoding="utf-8"?>
<table xmlns="http://schemas.openxmlformats.org/spreadsheetml/2006/main" displayName="Query_Installment_Source_Payment_Type" id="29" name="Query_Installment_Source_Payment_Type" ref="BP1:BP10" tableType="queryTable" totalsRowShown="0">
  <autoFilter ref="BP1:BP10"/>
  <tableColumns count="1">
    <tableColumn dataDxfId="25" id="1" name="INSTALLMENT SOURCE PAYMENT TYPE" queryTableFieldId="1" uniqueName="1"/>
  </tableColumns>
  <tableStyleInfo name="TableStyleMedium7" showColumnStripes="0" showFirstColumn="0" showLastColumn="0" showRowStripes="1"/>
</table>
</file>

<file path=xl/tables/table30.xml><?xml version="1.0" encoding="utf-8"?>
<table xmlns="http://schemas.openxmlformats.org/spreadsheetml/2006/main" displayName="Query_Copy_Address_From_App_Data_Personal" headerRowCount="0" id="31" name="Query_Copy_Address_From_App_Data_Personal" ref="BR3:BR11" tableType="queryTable" totalsRowShown="0">
  <tableColumns count="1">
    <tableColumn dataDxfId="24" id="1" name="descr" queryTableFieldId="1" uniqueName="1"/>
  </tableColumns>
  <tableStyleInfo name="TableStyleMedium7" showColumnStripes="0" showFirstColumn="0" showLastColumn="0" showRowStripes="1"/>
</table>
</file>

<file path=xl/tables/table31.xml><?xml version="1.0" encoding="utf-8"?>
<table xmlns="http://schemas.openxmlformats.org/spreadsheetml/2006/main" displayName="Query_Characteristic_Of_Credit" id="32" name="Query_Characteristic_Of_Credit" ref="BT1:BT3" tableType="queryTable" totalsRowShown="0">
  <autoFilter ref="BT1:BT3"/>
  <tableColumns count="1">
    <tableColumn dataDxfId="23" id="1" name="CHARACTERISTIC OF CREDIT" queryTableFieldId="1" uniqueName="1"/>
  </tableColumns>
  <tableStyleInfo name="TableStyleMedium7" showColumnStripes="0" showFirstColumn="0" showLastColumn="0" showRowStripes="1"/>
</table>
</file>

<file path=xl/tables/table32.xml><?xml version="1.0" encoding="utf-8"?>
<table xmlns="http://schemas.openxmlformats.org/spreadsheetml/2006/main" displayName="Query_Way_Of_Restructure" id="33" name="Query_Way_Of_Restructure" ref="BV1:BV4" tableType="queryTable" totalsRowShown="0">
  <autoFilter ref="BV1:BV4"/>
  <tableColumns count="1">
    <tableColumn dataDxfId="22" id="1" name="WAY OF RESTRUCTURE" queryTableFieldId="1" uniqueName="1"/>
  </tableColumns>
  <tableStyleInfo name="TableStyleMedium7" showColumnStripes="0" showFirstColumn="0" showLastColumn="0" showRowStripes="1"/>
</table>
</file>

<file path=xl/tables/table33.xml><?xml version="1.0" encoding="utf-8"?>
<table xmlns="http://schemas.openxmlformats.org/spreadsheetml/2006/main" displayName="Query_Copy_Address_From_Asset_Data_Personal" headerRowCount="0" id="34" name="Query_Copy_Address_From_Asset_Data_Personal" ref="BX2:BX10" tableType="queryTable" totalsRowShown="0">
  <tableColumns count="1">
    <tableColumn dataDxfId="21" id="1" name="master_code" queryTableFieldId="1" uniqueName="1"/>
  </tableColumns>
  <tableStyleInfo name="TableStyleMedium7" showColumnStripes="0" showFirstColumn="0" showLastColumn="0" showRowStripes="1"/>
</table>
</file>

<file path=xl/tables/table34.xml><?xml version="1.0" encoding="utf-8"?>
<table xmlns="http://schemas.openxmlformats.org/spreadsheetml/2006/main" displayName="Query_Insured_By" id="35" name="Query_Insured_By" ref="BZ1:BZ5" tableType="queryTable" totalsRowShown="0">
  <autoFilter ref="BZ1:BZ5"/>
  <tableColumns count="1">
    <tableColumn dataDxfId="20" id="1" name="INSURED BY" queryTableFieldId="1" uniqueName="1"/>
  </tableColumns>
  <tableStyleInfo name="TableStyleMedium7" showColumnStripes="0" showFirstColumn="0" showLastColumn="0" showRowStripes="1"/>
</table>
</file>

<file path=xl/tables/table35.xml><?xml version="1.0" encoding="utf-8"?>
<table xmlns="http://schemas.openxmlformats.org/spreadsheetml/2006/main" displayName="Query_Asset_Region" id="36" name="Query_Asset_Region" ref="CB1:CB5" tableType="queryTable" totalsRowShown="0">
  <autoFilter ref="CB1:CB5"/>
  <tableColumns count="1">
    <tableColumn dataDxfId="19" id="1" name="ASSET REGION" queryTableFieldId="1" uniqueName="1"/>
  </tableColumns>
  <tableStyleInfo name="TableStyleMedium7" showColumnStripes="0" showFirstColumn="0" showLastColumn="0" showRowStripes="1"/>
</table>
</file>

<file path=xl/tables/table36.xml><?xml version="1.0" encoding="utf-8"?>
<table xmlns="http://schemas.openxmlformats.org/spreadsheetml/2006/main" displayName="Query_Cover_Period" id="37" name="Query_Cover_Period" ref="CD1:CD5" tableType="queryTable" totalsRowShown="0">
  <autoFilter ref="CD1:CD5"/>
  <tableColumns count="1">
    <tableColumn dataDxfId="18" id="1" name="COVER PERIOD" queryTableFieldId="1" uniqueName="1"/>
  </tableColumns>
  <tableStyleInfo name="TableStyleMedium7" showColumnStripes="0" showFirstColumn="0" showLastColumn="0" showRowStripes="1"/>
</table>
</file>

<file path=xl/tables/table37.xml><?xml version="1.0" encoding="utf-8"?>
<table xmlns="http://schemas.openxmlformats.org/spreadsheetml/2006/main" displayName="Query_Payment_Type" id="38" name="Query_Payment_Type" ref="CF1:CF3" tableType="queryTable" totalsRowShown="0">
  <autoFilter ref="CF1:CF3"/>
  <tableColumns count="1">
    <tableColumn dataDxfId="17" id="1" name="PAYMENT TYPE" queryTableFieldId="1" uniqueName="1"/>
  </tableColumns>
  <tableStyleInfo name="TableStyleMedium7" showColumnStripes="0" showFirstColumn="0" showLastColumn="0" showRowStripes="1"/>
</table>
</file>

<file path=xl/tables/table38.xml><?xml version="1.0" encoding="utf-8"?>
<table xmlns="http://schemas.openxmlformats.org/spreadsheetml/2006/main" displayName="Query_Asset_Insco_Branch_Name" id="39" name="Query_Asset_Insco_Branch_Name" ref="CH1:CH31" tableType="queryTable" totalsRowShown="0">
  <autoFilter ref="CH1:CH31"/>
  <tableColumns count="1">
    <tableColumn dataDxfId="16" id="1" name="INSCO BRANCH NAME" queryTableFieldId="1" uniqueName="1"/>
  </tableColumns>
  <tableStyleInfo name="TableStyleMedium7" showColumnStripes="0" showFirstColumn="0" showLastColumn="0" showRowStripes="1"/>
</table>
</file>

<file path=xl/tables/table39.xml><?xml version="1.0" encoding="utf-8"?>
<table xmlns="http://schemas.openxmlformats.org/spreadsheetml/2006/main" displayName="Query_Insurance_Main_Coverage" id="40" name="Query_Insurance_Main_Coverage" ref="CJ1:CJ4" tableType="queryTable" totalsRowShown="0">
  <autoFilter ref="CJ1:CJ4"/>
  <tableColumns count="1">
    <tableColumn dataDxfId="15" id="1" name="INSURANCE MAIN COVERAGE" queryTableFieldId="1" uniqueName="1"/>
  </tableColumns>
  <tableStyleInfo name="TableStyleMedium7" showColumnStripes="0" showFirstColumn="0" showLastColumn="0" showRowStripes="1"/>
</table>
</file>

<file path=xl/tables/table40.xml><?xml version="1.0" encoding="utf-8"?>
<table xmlns="http://schemas.openxmlformats.org/spreadsheetml/2006/main" displayName="Query_Asset_User_Relationship_Personal" id="41" name="Query_Asset_User_Relationship_Personal" ref="CO1:CO14" tableType="queryTable" totalsRowShown="0">
  <autoFilter ref="CO1:CO14"/>
  <tableColumns count="1">
    <tableColumn dataDxfId="14" id="1" name="Customer Relationship" queryTableFieldId="1" uniqueName="1"/>
  </tableColumns>
  <tableStyleInfo name="TableStyleMedium7" showColumnStripes="0" showFirstColumn="0" showLastColumn="0" showRowStripes="1"/>
</table>
</file>

<file path=xl/tables/table41.xml><?xml version="1.0" encoding="utf-8"?>
<table xmlns="http://schemas.openxmlformats.org/spreadsheetml/2006/main" displayName="Query_Ownership_Code" id="30" name="Query_Ownership_Code" ref="CQ1:CQ6" tableType="queryTable" totalsRowShown="0">
  <autoFilter ref="CQ1:CQ6"/>
  <tableColumns count="1">
    <tableColumn dataDxfId="13" id="1" name="OWNERSHIP CODE" queryTableFieldId="1" uniqueName="1"/>
  </tableColumns>
  <tableStyleInfo name="TableStyleMedium7" showColumnStripes="0" showFirstColumn="0" showLastColumn="0" showRowStripes="1"/>
</table>
</file>

<file path=xl/tables/table42.xml><?xml version="1.0" encoding="utf-8"?>
<table xmlns="http://schemas.openxmlformats.org/spreadsheetml/2006/main" displayName="Query_Owner_Type" id="42" name="Query_Owner_Type" ref="CS1:CS3" tableType="queryTable" totalsRowShown="0">
  <autoFilter ref="CS1:CS3"/>
  <tableColumns count="1">
    <tableColumn dataDxfId="12" id="1" name="Owner Type" queryTableFieldId="1" uniqueName="1"/>
  </tableColumns>
  <tableStyleInfo name="TableStyleMedium7" showColumnStripes="0" showFirstColumn="0" showLastColumn="0" showRowStripes="1"/>
</table>
</file>

<file path=xl/tables/table43.xml><?xml version="1.0" encoding="utf-8"?>
<table xmlns="http://schemas.openxmlformats.org/spreadsheetml/2006/main" displayName="Query_Subsidy_From_Type" id="43" name="Query_Subsidy_From_Type" ref="CU1:CU5" tableType="queryTable" totalsRowShown="0">
  <autoFilter ref="CU1:CU5"/>
  <tableColumns count="1">
    <tableColumn dataDxfId="11" id="1" name="Subsidy From Type" queryTableFieldId="1" uniqueName="1"/>
  </tableColumns>
  <tableStyleInfo name="TableStyleMedium7" showColumnStripes="0" showFirstColumn="0" showLastColumn="0" showRowStripes="1"/>
</table>
</file>

<file path=xl/tables/table44.xml><?xml version="1.0" encoding="utf-8"?>
<table xmlns="http://schemas.openxmlformats.org/spreadsheetml/2006/main" displayName="Query_Subsidy_Allocation" id="44" name="Query_Subsidy_Allocation" ref="CW1:CW5" tableType="queryTable" totalsRowShown="0">
  <autoFilter ref="CW1:CW5"/>
  <tableColumns count="1">
    <tableColumn dataDxfId="10" id="1" name="Subsidy Allocation" queryTableFieldId="1" uniqueName="1"/>
  </tableColumns>
  <tableStyleInfo name="TableStyleMedium7" showColumnStripes="0" showFirstColumn="0" showLastColumn="0" showRowStripes="1"/>
</table>
</file>

<file path=xl/tables/table45.xml><?xml version="1.0" encoding="utf-8"?>
<table xmlns="http://schemas.openxmlformats.org/spreadsheetml/2006/main" displayName="Query_Subsidy_Source" id="45" name="Query_Subsidy_Source" ref="CY1:CY8" tableType="queryTable" totalsRowShown="0">
  <autoFilter ref="CY1:CY8"/>
  <tableColumns count="1">
    <tableColumn dataDxfId="9" id="1" name="Subsidy Source" queryTableFieldId="1" uniqueName="1"/>
  </tableColumns>
  <tableStyleInfo name="TableStyleMedium7" showColumnStripes="0" showFirstColumn="0" showLastColumn="0" showRowStripes="1"/>
</table>
</file>

<file path=xl/tables/table46.xml><?xml version="1.0" encoding="utf-8"?>
<table xmlns="http://schemas.openxmlformats.org/spreadsheetml/2006/main" displayName="Query_Provision_Calculation_Base" id="46" name="Query_Provision_Calculation_Base" ref="DA1:DA3" tableType="queryTable" totalsRowShown="0">
  <autoFilter ref="DA1:DA3"/>
  <tableColumns count="1">
    <tableColumn dataDxfId="8" id="1" name="Provision Calculation Base" queryTableFieldId="1" uniqueName="1"/>
  </tableColumns>
  <tableStyleInfo name="TableStyleMedium7" showColumnStripes="0" showFirstColumn="0" showLastColumn="0" showRowStripes="1"/>
</table>
</file>

<file path=xl/tables/table47.xml><?xml version="1.0" encoding="utf-8"?>
<table xmlns="http://schemas.openxmlformats.org/spreadsheetml/2006/main" displayName="Query_Grace_Period_Type" id="47" name="Query_Grace_Period_Type" ref="DC1:DC3" tableType="queryTable" totalsRowShown="0">
  <autoFilter ref="DC1:DC3"/>
  <tableColumns count="1">
    <tableColumn dataDxfId="7" id="1" name="Grace Period Type" queryTableFieldId="1" uniqueName="1"/>
  </tableColumns>
  <tableStyleInfo name="TableStyleMedium7" showColumnStripes="0" showFirstColumn="0" showLastColumn="0" showRowStripes="1"/>
</table>
</file>

<file path=xl/tables/table48.xml><?xml version="1.0" encoding="utf-8"?>
<table xmlns="http://schemas.openxmlformats.org/spreadsheetml/2006/main" displayName="Query_JobProfessionProfessional" id="56" name="Query_JobProfessionProfessional" ref="DG1:DH35" tableType="queryTable" totalsRowShown="0">
  <autoFilter ref="DG1:DH35"/>
  <tableColumns count="2">
    <tableColumn id="1" name="JOB PROFESSION PROF" queryTableFieldId="1" uniqueName="1"/>
    <tableColumn id="2" name="JOB POSITION CODE" queryTableFieldId="2" uniqueName="2"/>
  </tableColumns>
  <tableStyleInfo name="TableStyleMedium7" showColumnStripes="0" showFirstColumn="0" showLastColumn="0" showRowStripes="1"/>
</table>
</file>

<file path=xl/tables/table49.xml><?xml version="1.0" encoding="utf-8"?>
<table xmlns="http://schemas.openxmlformats.org/spreadsheetml/2006/main" displayName="Query_JobProfessionNonProfessional" id="57" name="Query_JobProfessionNonProfessional" ref="DJ1:DK6" tableType="queryTable" totalsRowShown="0">
  <autoFilter ref="DJ1:DK6"/>
  <tableColumns count="2">
    <tableColumn dataDxfId="6" id="1" name="JOB PROFESSION NONPROF" queryTableFieldId="1" uniqueName="1"/>
    <tableColumn dataDxfId="5" id="2" name="JOB POSITION CODE" queryTableFieldId="2" uniqueName="2"/>
  </tableColumns>
  <tableStyleInfo name="TableStyleMedium7" showColumnStripes="0" showFirstColumn="0" showLastColumn="0" showRowStripes="1"/>
</table>
</file>

<file path=xl/tables/table50.xml><?xml version="1.0" encoding="utf-8"?>
<table xmlns="http://schemas.openxmlformats.org/spreadsheetml/2006/main" displayName="Query_JobProfessionSME" id="58" name="Query_JobProfessionSME" ref="DM1:DN16" tableType="queryTable" totalsRowShown="0">
  <autoFilter ref="DM1:DN16"/>
  <tableColumns count="2">
    <tableColumn dataDxfId="4" id="1" name="JOB PROFESSION SME" queryTableFieldId="1" uniqueName="1"/>
    <tableColumn dataDxfId="3" id="2" name="JOB POSITION CODE" queryTableFieldId="2" uniqueName="2"/>
  </tableColumns>
  <tableStyleInfo name="TableStyleMedium7" showColumnStripes="0" showFirstColumn="0" showLastColumn="0" showRowStripes="1"/>
</table>
</file>

<file path=xl/tables/table51.xml><?xml version="1.0" encoding="utf-8"?>
<table xmlns="http://schemas.openxmlformats.org/spreadsheetml/2006/main" displayName="_r3db_server_ad_ins_com\r3__FOUNDATION" id="49" name="_r3db_server_ad_ins_com\r3__FOUNDATION" ref="DP1:DQ23" tableType="queryTable" totalsRowShown="0">
  <autoFilter ref="DP1:DQ23"/>
  <tableColumns count="2">
    <tableColumn dataDxfId="2" id="1" name="Position SLIK" queryTableFieldId="1" uniqueName="1"/>
    <tableColumn dataDxfId="1" id="2" name="MASTER_CODE" queryTableFieldId="2" uniqueName="2"/>
  </tableColumns>
  <tableStyleInfo name="TableStyleMedium7" showColumnStripes="0" showFirstColumn="0" showLastColumn="0" showRowStripes="1"/>
</table>
</file>

<file path=xl/tables/table52.xml><?xml version="1.0" encoding="utf-8"?>
<table xmlns="http://schemas.openxmlformats.org/spreadsheetml/2006/main" displayName="_r3db_server_ad_ins_com\r3__FOUNDATION__2" id="48" name="_r3db_server_ad_ins_com\r3__FOUNDATION__2" ref="DS1:DS5" tableType="queryTable" totalsRowShown="0">
  <autoFilter ref="DS1:DS5"/>
  <tableColumns count="1">
    <tableColumn dataDxfId="0" id="1" name="Public Type" queryTableFieldId="1" uniqueName="1"/>
  </tableColumns>
  <tableStyleInfo name="TableStyleMedium7" showColumnStripes="0" showFirstColumn="0" showLastColumn="0" showRowStripes="1"/>
</table>
</file>

<file path=xl/theme/theme1.xml><?xml version="1.0" encoding="utf-8"?>
<a:theme xmlns:a="http://schemas.openxmlformats.org/drawingml/2006/main" name="Office Theme">
  <a:themeElements>
    <a:clrScheme name="Office">
      <a:dk1>
        <a:sysClr lastClr="000000" val="windowText"/>
      </a:dk1>
      <a:lt1>
        <a:sysClr lastClr="FFFFFF" val="window"/>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panose="020F0302020204030204"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panose="020F0502020204030204"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algn="ctr" cap="flat" cmpd="sng" w="6350">
          <a:solidFill>
            <a:schemeClr val="phClr"/>
          </a:solidFill>
          <a:prstDash val="solid"/>
          <a:miter lim="800000"/>
        </a:ln>
        <a:ln algn="ctr" cap="flat" cmpd="sng" w="12700">
          <a:solidFill>
            <a:schemeClr val="phClr"/>
          </a:solidFill>
          <a:prstDash val="solid"/>
          <a:miter lim="800000"/>
        </a:ln>
        <a:ln algn="ctr" cap="flat" cmpd="sng" w="19050">
          <a:solidFill>
            <a:schemeClr val="phClr"/>
          </a:solidFill>
          <a:prstDash val="solid"/>
          <a:miter lim="800000"/>
        </a:ln>
      </a:lnStyleLst>
      <a:effectStyleLst>
        <a:effectStyle>
          <a:effectLst/>
        </a:effectStyle>
        <a:effectStyle>
          <a:effectLst/>
        </a:effectStyle>
        <a:effectStyle>
          <a:effectLst>
            <a:outerShdw algn="ctr" blurRad="57150" dir="5400000" dist="19050"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id="{62F939B6-93AF-4DB8-9C6B-D6C7DFDC589F}" name="Office Theme" vid="{4A3C46E8-61CC-4603-A589-7422A47A8E4A}"/>
    </a:ext>
  </a:extLst>
</a:theme>
</file>

<file path=xl/worksheets/_rels/sheet2.xml.rels><?xml version="1.0" encoding="UTF-8" standalone="no"?><Relationships xmlns="http://schemas.openxmlformats.org/package/2006/relationships"><Relationship Id="rId1" Target="../printerSettings/printerSettings1.bin" Type="http://schemas.openxmlformats.org/officeDocument/2006/relationships/printerSettings"/><Relationship Id="rId2" Target="../drawings/vmlDrawing1.vml" Type="http://schemas.openxmlformats.org/officeDocument/2006/relationships/vmlDrawing"/><Relationship Id="rId3" Target="../comments1.xml" Type="http://schemas.openxmlformats.org/officeDocument/2006/relationships/comments"/></Relationships>
</file>

<file path=xl/worksheets/_rels/sheet3.xml.rels><?xml version="1.0" encoding="UTF-8" standalone="no"?><Relationships xmlns="http://schemas.openxmlformats.org/package/2006/relationships"><Relationship Id="rId1" Target="mailto:doge@gmail.com" TargetMode="External" Type="http://schemas.openxmlformats.org/officeDocument/2006/relationships/hyperlink"/><Relationship Id="rId2" Target="mailto:andre@gmail.com" TargetMode="External" Type="http://schemas.openxmlformats.org/officeDocument/2006/relationships/hyperlink"/><Relationship Id="rId3" Target="../printerSettings/printerSettings2.bin" Type="http://schemas.openxmlformats.org/officeDocument/2006/relationships/printerSettings"/><Relationship Id="rId4" Target="../drawings/vmlDrawing2.vml" Type="http://schemas.openxmlformats.org/officeDocument/2006/relationships/vmlDrawing"/><Relationship Id="rId5" Target="../comments2.xml" Type="http://schemas.openxmlformats.org/officeDocument/2006/relationships/comments"/></Relationships>
</file>

<file path=xl/worksheets/_rels/sheet5.xml.rels><?xml version="1.0" encoding="UTF-8" standalone="no"?><Relationships xmlns="http://schemas.openxmlformats.org/package/2006/relationships"><Relationship Id="rId1" Target="mailto:FTANDI@GMAIL.COM" TargetMode="External" Type="http://schemas.openxmlformats.org/officeDocument/2006/relationships/hyperlink"/><Relationship Id="rId2" Target="mailto:joko@gmail.com" TargetMode="External" Type="http://schemas.openxmlformats.org/officeDocument/2006/relationships/hyperlink"/><Relationship Id="rId3" Target="mailto:joko@gmail.com" TargetMode="External" Type="http://schemas.openxmlformats.org/officeDocument/2006/relationships/hyperlink"/><Relationship Id="rId4" Target="mailto:joko@gmail.com" TargetMode="External" Type="http://schemas.openxmlformats.org/officeDocument/2006/relationships/hyperlink"/><Relationship Id="rId5" Target="mailto:joko@gmail.com" TargetMode="External" Type="http://schemas.openxmlformats.org/officeDocument/2006/relationships/hyperlink"/><Relationship Id="rId6" Target="../drawings/vmlDrawing3.vml" Type="http://schemas.openxmlformats.org/officeDocument/2006/relationships/vmlDrawing"/><Relationship Id="rId7" Target="../comments3.xml" Type="http://schemas.openxmlformats.org/officeDocument/2006/relationships/comments"/></Relationships>
</file>

<file path=xl/worksheets/_rels/sheet6.xml.rels><?xml version="1.0" encoding="UTF-8" standalone="no"?><Relationships xmlns="http://schemas.openxmlformats.org/package/2006/relationships"><Relationship Id="rId1" Target="../printerSettings/printerSettings3.bin" Type="http://schemas.openxmlformats.org/officeDocument/2006/relationships/printerSettings"/><Relationship Id="rId2" Target="../drawings/vmlDrawing4.vml" Type="http://schemas.openxmlformats.org/officeDocument/2006/relationships/vmlDrawing"/><Relationship Id="rId3" Target="../comments4.xml" Type="http://schemas.openxmlformats.org/officeDocument/2006/relationships/comments"/></Relationships>
</file>

<file path=xl/worksheets/_rels/sheet7.xml.rels><?xml version="1.0" encoding="UTF-8" standalone="no"?><Relationships xmlns="http://schemas.openxmlformats.org/package/2006/relationships"><Relationship Id="rId1" Target="../printerSettings/printerSettings4.bin" Type="http://schemas.openxmlformats.org/officeDocument/2006/relationships/printerSettings"/><Relationship Id="rId2" Target="../drawings/vmlDrawing5.vml" Type="http://schemas.openxmlformats.org/officeDocument/2006/relationships/vmlDrawing"/><Relationship Id="rId3" Target="../comments5.xml" Type="http://schemas.openxmlformats.org/officeDocument/2006/relationships/comments"/></Relationships>
</file>

<file path=xl/worksheets/_rels/sheet8.xml.rels><?xml version="1.0" encoding="UTF-8" standalone="no"?><Relationships xmlns="http://schemas.openxmlformats.org/package/2006/relationships"><Relationship Id="rId1" Target="../printerSettings/printerSettings5.bin" Type="http://schemas.openxmlformats.org/officeDocument/2006/relationships/printerSettings"/><Relationship Id="rId2" Target="../drawings/vmlDrawing6.vml" Type="http://schemas.openxmlformats.org/officeDocument/2006/relationships/vmlDrawing"/><Relationship Id="rId3" Target="../comments6.xml" Type="http://schemas.openxmlformats.org/officeDocument/2006/relationships/comments"/></Relationships>
</file>

<file path=xl/worksheets/_rels/sheet9.xml.rels><?xml version="1.0" encoding="UTF-8" standalone="no"?><Relationships xmlns="http://schemas.openxmlformats.org/package/2006/relationships"><Relationship Id="rId1" Target="../printerSettings/printerSettings6.bin" Type="http://schemas.openxmlformats.org/officeDocument/2006/relationships/printerSettings"/><Relationship Id="rId2" Target="../drawings/vmlDrawing7.vml" Type="http://schemas.openxmlformats.org/officeDocument/2006/relationships/vmlDrawing"/><Relationship Id="rId3" Target="../comments7.xml" Type="http://schemas.openxmlformats.org/officeDocument/2006/relationships/comments"/></Relationships>
</file>

<file path=xl/worksheets/_rels/sheet10.xml.rels><?xml version="1.0" encoding="UTF-8" standalone="no"?><Relationships xmlns="http://schemas.openxmlformats.org/package/2006/relationships"><Relationship Id="rId1" Target="../printerSettings/printerSettings7.bin" Type="http://schemas.openxmlformats.org/officeDocument/2006/relationships/printerSettings"/><Relationship Id="rId2" Target="../drawings/vmlDrawing8.vml" Type="http://schemas.openxmlformats.org/officeDocument/2006/relationships/vmlDrawing"/><Relationship Id="rId3" Target="../comments8.xml" Type="http://schemas.openxmlformats.org/officeDocument/2006/relationships/comments"/></Relationships>
</file>

<file path=xl/worksheets/_rels/sheet11.xml.rels><?xml version="1.0" encoding="UTF-8" standalone="no"?><Relationships xmlns="http://schemas.openxmlformats.org/package/2006/relationships"><Relationship Id="rId1" Target="../printerSettings/printerSettings8.bin" Type="http://schemas.openxmlformats.org/officeDocument/2006/relationships/printerSettings"/></Relationships>
</file>

<file path=xl/worksheets/_rels/sheet12.xml.rels><?xml version="1.0" encoding="UTF-8" standalone="no"?><Relationships xmlns="http://schemas.openxmlformats.org/package/2006/relationships"><Relationship Id="rId1" Target="../printerSettings/printerSettings9.bin" Type="http://schemas.openxmlformats.org/officeDocument/2006/relationships/printerSettings"/><Relationship Id="rId2" Target="../drawings/vmlDrawing9.vml" Type="http://schemas.openxmlformats.org/officeDocument/2006/relationships/vmlDrawing"/><Relationship Id="rId3" Target="../comments9.xml" Type="http://schemas.openxmlformats.org/officeDocument/2006/relationships/comments"/></Relationships>
</file>

<file path=xl/worksheets/_rels/sheet13.xml.rels><?xml version="1.0" encoding="UTF-8" standalone="no"?><Relationships xmlns="http://schemas.openxmlformats.org/package/2006/relationships"><Relationship Id="rId1" Target="../printerSettings/printerSettings10.bin" Type="http://schemas.openxmlformats.org/officeDocument/2006/relationships/printerSettings"/><Relationship Id="rId2" Target="../drawings/vmlDrawing10.vml" Type="http://schemas.openxmlformats.org/officeDocument/2006/relationships/vmlDrawing"/><Relationship Id="rId3" Target="../comments10.xml" Type="http://schemas.openxmlformats.org/officeDocument/2006/relationships/comments"/></Relationships>
</file>

<file path=xl/worksheets/_rels/sheet14.xml.rels><?xml version="1.0" encoding="UTF-8" standalone="no"?><Relationships xmlns="http://schemas.openxmlformats.org/package/2006/relationships"><Relationship Id="rId1" Target="../printerSettings/printerSettings11.bin" Type="http://schemas.openxmlformats.org/officeDocument/2006/relationships/printerSettings"/><Relationship Id="rId2" Target="../drawings/vmlDrawing11.vml" Type="http://schemas.openxmlformats.org/officeDocument/2006/relationships/vmlDrawing"/><Relationship Id="rId3" Target="../comments11.xml" Type="http://schemas.openxmlformats.org/officeDocument/2006/relationships/comments"/></Relationships>
</file>

<file path=xl/worksheets/_rels/sheet16.xml.rels><?xml version="1.0" encoding="UTF-8" standalone="no"?><Relationships xmlns="http://schemas.openxmlformats.org/package/2006/relationships"><Relationship Id="rId1" Target="../printerSettings/printerSettings12.bin" Type="http://schemas.openxmlformats.org/officeDocument/2006/relationships/printerSettings"/><Relationship Id="rId2" Target="../drawings/vmlDrawing12.vml" Type="http://schemas.openxmlformats.org/officeDocument/2006/relationships/vmlDrawing"/><Relationship Id="rId3" Target="../comments12.xml" Type="http://schemas.openxmlformats.org/officeDocument/2006/relationships/comments"/></Relationships>
</file>

<file path=xl/worksheets/_rels/sheet17.xml.rels><?xml version="1.0" encoding="UTF-8" standalone="no"?><Relationships xmlns="http://schemas.openxmlformats.org/package/2006/relationships"><Relationship Id="rId1" Target="../printerSettings/printerSettings13.bin" Type="http://schemas.openxmlformats.org/officeDocument/2006/relationships/printerSettings"/><Relationship Id="rId2" Target="../drawings/vmlDrawing13.vml" Type="http://schemas.openxmlformats.org/officeDocument/2006/relationships/vmlDrawing"/><Relationship Id="rId3" Target="../comments13.xml" Type="http://schemas.openxmlformats.org/officeDocument/2006/relationships/comments"/></Relationships>
</file>

<file path=xl/worksheets/_rels/sheet18.xml.rels><?xml version="1.0" encoding="UTF-8" standalone="no"?><Relationships xmlns="http://schemas.openxmlformats.org/package/2006/relationships"><Relationship Id="rId1" Target="../printerSettings/printerSettings14.bin" Type="http://schemas.openxmlformats.org/officeDocument/2006/relationships/printerSettings"/></Relationships>
</file>

<file path=xl/worksheets/_rels/sheet19.xml.rels><?xml version="1.0" encoding="UTF-8" standalone="no"?><Relationships xmlns="http://schemas.openxmlformats.org/package/2006/relationships"><Relationship Id="rId1" Target="../printerSettings/printerSettings15.bin" Type="http://schemas.openxmlformats.org/officeDocument/2006/relationships/printerSettings"/><Relationship Id="rId10" Target="../tables/table9.xml" Type="http://schemas.openxmlformats.org/officeDocument/2006/relationships/table"/><Relationship Id="rId11" Target="../tables/table10.xml" Type="http://schemas.openxmlformats.org/officeDocument/2006/relationships/table"/><Relationship Id="rId12" Target="../tables/table11.xml" Type="http://schemas.openxmlformats.org/officeDocument/2006/relationships/table"/><Relationship Id="rId13" Target="../tables/table12.xml" Type="http://schemas.openxmlformats.org/officeDocument/2006/relationships/table"/><Relationship Id="rId14" Target="../tables/table13.xml" Type="http://schemas.openxmlformats.org/officeDocument/2006/relationships/table"/><Relationship Id="rId15" Target="../tables/table14.xml" Type="http://schemas.openxmlformats.org/officeDocument/2006/relationships/table"/><Relationship Id="rId16" Target="../tables/table15.xml" Type="http://schemas.openxmlformats.org/officeDocument/2006/relationships/table"/><Relationship Id="rId17" Target="../tables/table16.xml" Type="http://schemas.openxmlformats.org/officeDocument/2006/relationships/table"/><Relationship Id="rId18" Target="../tables/table17.xml" Type="http://schemas.openxmlformats.org/officeDocument/2006/relationships/table"/><Relationship Id="rId19" Target="../tables/table18.xml" Type="http://schemas.openxmlformats.org/officeDocument/2006/relationships/table"/><Relationship Id="rId2" Target="../tables/table1.xml" Type="http://schemas.openxmlformats.org/officeDocument/2006/relationships/table"/><Relationship Id="rId20" Target="../tables/table19.xml" Type="http://schemas.openxmlformats.org/officeDocument/2006/relationships/table"/><Relationship Id="rId21" Target="../tables/table20.xml" Type="http://schemas.openxmlformats.org/officeDocument/2006/relationships/table"/><Relationship Id="rId22" Target="../tables/table21.xml" Type="http://schemas.openxmlformats.org/officeDocument/2006/relationships/table"/><Relationship Id="rId23" Target="../tables/table22.xml" Type="http://schemas.openxmlformats.org/officeDocument/2006/relationships/table"/><Relationship Id="rId24" Target="../tables/table23.xml" Type="http://schemas.openxmlformats.org/officeDocument/2006/relationships/table"/><Relationship Id="rId25" Target="../tables/table24.xml" Type="http://schemas.openxmlformats.org/officeDocument/2006/relationships/table"/><Relationship Id="rId26" Target="../tables/table25.xml" Type="http://schemas.openxmlformats.org/officeDocument/2006/relationships/table"/><Relationship Id="rId27" Target="../tables/table26.xml" Type="http://schemas.openxmlformats.org/officeDocument/2006/relationships/table"/><Relationship Id="rId28" Target="../tables/table27.xml" Type="http://schemas.openxmlformats.org/officeDocument/2006/relationships/table"/><Relationship Id="rId29" Target="../tables/table28.xml" Type="http://schemas.openxmlformats.org/officeDocument/2006/relationships/table"/><Relationship Id="rId3" Target="../tables/table2.xml" Type="http://schemas.openxmlformats.org/officeDocument/2006/relationships/table"/><Relationship Id="rId30" Target="../tables/table29.xml" Type="http://schemas.openxmlformats.org/officeDocument/2006/relationships/table"/><Relationship Id="rId31" Target="../tables/table30.xml" Type="http://schemas.openxmlformats.org/officeDocument/2006/relationships/table"/><Relationship Id="rId32" Target="../tables/table31.xml" Type="http://schemas.openxmlformats.org/officeDocument/2006/relationships/table"/><Relationship Id="rId33" Target="../tables/table32.xml" Type="http://schemas.openxmlformats.org/officeDocument/2006/relationships/table"/><Relationship Id="rId34" Target="../tables/table33.xml" Type="http://schemas.openxmlformats.org/officeDocument/2006/relationships/table"/><Relationship Id="rId35" Target="../tables/table34.xml" Type="http://schemas.openxmlformats.org/officeDocument/2006/relationships/table"/><Relationship Id="rId36" Target="../tables/table35.xml" Type="http://schemas.openxmlformats.org/officeDocument/2006/relationships/table"/><Relationship Id="rId37" Target="../tables/table36.xml" Type="http://schemas.openxmlformats.org/officeDocument/2006/relationships/table"/><Relationship Id="rId38" Target="../tables/table37.xml" Type="http://schemas.openxmlformats.org/officeDocument/2006/relationships/table"/><Relationship Id="rId39" Target="../tables/table38.xml" Type="http://schemas.openxmlformats.org/officeDocument/2006/relationships/table"/><Relationship Id="rId4" Target="../tables/table3.xml" Type="http://schemas.openxmlformats.org/officeDocument/2006/relationships/table"/><Relationship Id="rId40" Target="../tables/table39.xml" Type="http://schemas.openxmlformats.org/officeDocument/2006/relationships/table"/><Relationship Id="rId41" Target="../tables/table40.xml" Type="http://schemas.openxmlformats.org/officeDocument/2006/relationships/table"/><Relationship Id="rId42" Target="../tables/table41.xml" Type="http://schemas.openxmlformats.org/officeDocument/2006/relationships/table"/><Relationship Id="rId43" Target="../tables/table42.xml" Type="http://schemas.openxmlformats.org/officeDocument/2006/relationships/table"/><Relationship Id="rId44" Target="../tables/table43.xml" Type="http://schemas.openxmlformats.org/officeDocument/2006/relationships/table"/><Relationship Id="rId45" Target="../tables/table44.xml" Type="http://schemas.openxmlformats.org/officeDocument/2006/relationships/table"/><Relationship Id="rId46" Target="../tables/table45.xml" Type="http://schemas.openxmlformats.org/officeDocument/2006/relationships/table"/><Relationship Id="rId47" Target="../tables/table46.xml" Type="http://schemas.openxmlformats.org/officeDocument/2006/relationships/table"/><Relationship Id="rId48" Target="../tables/table47.xml" Type="http://schemas.openxmlformats.org/officeDocument/2006/relationships/table"/><Relationship Id="rId49" Target="../tables/table48.xml" Type="http://schemas.openxmlformats.org/officeDocument/2006/relationships/table"/><Relationship Id="rId5" Target="../tables/table4.xml" Type="http://schemas.openxmlformats.org/officeDocument/2006/relationships/table"/><Relationship Id="rId50" Target="../tables/table49.xml" Type="http://schemas.openxmlformats.org/officeDocument/2006/relationships/table"/><Relationship Id="rId51" Target="../tables/table50.xml" Type="http://schemas.openxmlformats.org/officeDocument/2006/relationships/table"/><Relationship Id="rId52" Target="../tables/table51.xml" Type="http://schemas.openxmlformats.org/officeDocument/2006/relationships/table"/><Relationship Id="rId53" Target="../tables/table52.xml" Type="http://schemas.openxmlformats.org/officeDocument/2006/relationships/table"/><Relationship Id="rId6" Target="../tables/table5.xml" Type="http://schemas.openxmlformats.org/officeDocument/2006/relationships/table"/><Relationship Id="rId7" Target="../tables/table6.xml" Type="http://schemas.openxmlformats.org/officeDocument/2006/relationships/table"/><Relationship Id="rId8" Target="../tables/table7.xml" Type="http://schemas.openxmlformats.org/officeDocument/2006/relationships/table"/><Relationship Id="rId9" Target="../tables/table8.xml" Type="http://schemas.openxmlformats.org/officeDocument/2006/relationships/table"/></Relationships>
</file>

<file path=xl/worksheets/sheet1.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sheetPr codeName="Sheet1"/>
  <dimension ref="A1:H5"/>
  <sheetViews>
    <sheetView workbookViewId="0">
      <selection activeCell="B6" sqref="B6"/>
    </sheetView>
  </sheetViews>
  <sheetFormatPr defaultRowHeight="15" x14ac:dyDescent="0.25"/>
  <cols>
    <col min="2" max="2" bestFit="true" customWidth="true" width="14.140625" collapsed="true"/>
    <col min="3" max="3" bestFit="true" customWidth="true" width="25.140625" collapsed="true"/>
    <col min="4" max="4" bestFit="true" customWidth="true" width="25.85546875" collapsed="true"/>
    <col min="5" max="6" bestFit="true" customWidth="true" width="18.0" collapsed="true"/>
    <col min="7" max="7" bestFit="true" customWidth="true" width="22.140625" collapsed="true"/>
  </cols>
  <sheetData>
    <row r="1" spans="1:7" x14ac:dyDescent="0.25">
      <c r="A1" s="1" t="s">
        <v>0</v>
      </c>
      <c r="B1" s="17" t="s">
        <v>3058</v>
      </c>
      <c r="C1" s="17" t="s">
        <v>3056</v>
      </c>
      <c r="D1" s="17" t="s">
        <v>3057</v>
      </c>
      <c r="E1" s="1" t="s">
        <v>1</v>
      </c>
      <c r="F1" s="1" t="s">
        <v>2</v>
      </c>
      <c r="G1" s="10" t="s">
        <v>3</v>
      </c>
    </row>
    <row r="2" spans="1:7" x14ac:dyDescent="0.25">
      <c r="A2" s="1">
        <f>COUNTA('1.TabCustomerMainData'!$B$12:$XFD$12)</f>
        <v>3</v>
      </c>
      <c r="B2" s="17">
        <f>COUNTA('2.TabManagementShareholderData'!B12:XFD12)</f>
        <v>3</v>
      </c>
      <c r="C2" s="17">
        <f>COUNTA('3a.TabGuarantorDataPersonal'!B12:XFD12)</f>
        <v>1</v>
      </c>
      <c r="D2" s="17">
        <f>COUNTA('3b.TabGuarantorDataCompany'!B12:XFD12)</f>
        <v>1</v>
      </c>
      <c r="E2" s="1">
        <f>COUNTA('5.TabReferantorData'!B12:XFD12)</f>
        <v>3</v>
      </c>
      <c r="F2" s="1">
        <f>COUNTA('7a.Accessories'!B12:XFD12)</f>
        <v>2</v>
      </c>
      <c r="G2" s="1">
        <f>COUNTA('11.TabUploadDocument'!B12:XFD12)</f>
        <v>3</v>
      </c>
    </row>
    <row r="4" spans="1:7" x14ac:dyDescent="0.25">
      <c r="A4" s="17" t="s">
        <v>3055</v>
      </c>
      <c r="B4" s="16" t="s">
        <v>3103</v>
      </c>
      <c r="C4" s="16" t="s">
        <v>3104</v>
      </c>
      <c r="D4" s="16" t="s">
        <v>3105</v>
      </c>
      <c r="E4" s="33" t="s">
        <v>3107</v>
      </c>
    </row>
    <row r="5" spans="1:7" x14ac:dyDescent="0.25">
      <c r="A5" s="17" t="s">
        <v>3090</v>
      </c>
      <c r="B5" s="16" t="s">
        <v>31</v>
      </c>
      <c r="C5" s="16" t="s">
        <v>40</v>
      </c>
      <c r="D5" s="16" t="s">
        <v>40</v>
      </c>
      <c r="E5" s="33" t="s">
        <v>40</v>
      </c>
    </row>
  </sheetData>
  <dataValidations count="1">
    <dataValidation showErrorMessage="1" showInputMessage="1" sqref="A5" type="list">
      <formula1>"Data Entry, Testing"</formula1>
    </dataValidation>
  </dataValidations>
  <pageMargins bottom="0.75" footer="0.3" header="0.3" left="0.7" right="0.7" top="0.75"/>
</worksheet>
</file>

<file path=xl/worksheets/sheet2.xml><?xml version="1.0" encoding="utf-8"?>
<worksheet xmlns="http://schemas.openxmlformats.org/spreadsheetml/2006/main" xmlns:mc="http://schemas.openxmlformats.org/markup-compatibility/2006" xmlns:r="http://schemas.openxmlformats.org/officeDocument/2006/relationships" xmlns:x14="http://schemas.microsoft.com/office/spreadsheetml/2009/9/main" xmlns:x14ac="http://schemas.microsoft.com/office/spreadsheetml/2009/9/ac" xmlns:xdr="http://schemas.openxmlformats.org/drawingml/2006/spreadsheetDrawing" mc:Ignorable="x14ac">
  <sheetPr codeName="Sheet2"/>
  <dimension ref="A1:J31"/>
  <sheetViews>
    <sheetView tabSelected="1" workbookViewId="0">
      <pane activePane="topRight" state="frozen" topLeftCell="B1" xSplit="1"/>
      <selection activeCell="D21" pane="topRight" sqref="D21"/>
    </sheetView>
  </sheetViews>
  <sheetFormatPr defaultRowHeight="15" x14ac:dyDescent="0.25"/>
  <cols>
    <col min="1" max="1" bestFit="true" customWidth="true" style="16" width="22.140625" collapsed="true"/>
    <col min="2" max="2" bestFit="true" customWidth="true" style="16" width="29.42578125" collapsed="true"/>
    <col min="3" max="3" bestFit="true" customWidth="true" style="16" width="21.0" collapsed="true"/>
    <col min="4" max="6" bestFit="true" customWidth="true" style="16" width="19.85546875" collapsed="true"/>
    <col min="7" max="16384" style="16" width="9.140625" collapsed="true"/>
  </cols>
  <sheetData>
    <row customFormat="1" r="1" s="115" spans="1:9" x14ac:dyDescent="0.25">
      <c r="A1" s="115" t="s">
        <v>4</v>
      </c>
      <c r="B1" t="s">
        <v>3227</v>
      </c>
      <c r="C1" t="s">
        <v>3227</v>
      </c>
      <c r="D1" t="s">
        <v>3227</v>
      </c>
      <c r="E1" s="115" t="s">
        <v>6</v>
      </c>
      <c r="F1" s="115" t="s">
        <v>6</v>
      </c>
      <c r="G1" s="115" t="s">
        <v>6</v>
      </c>
      <c r="H1" s="115" t="s">
        <v>6</v>
      </c>
      <c r="I1" s="115" t="s">
        <v>6</v>
      </c>
    </row>
    <row customFormat="1" r="2" s="115" spans="1:9" x14ac:dyDescent="0.25">
      <c r="A2" s="115" t="s">
        <v>2815</v>
      </c>
      <c r="B2" t="s">
        <v>3234</v>
      </c>
      <c r="C2" t="s">
        <v>3236</v>
      </c>
      <c r="D2" t="s">
        <v>3234</v>
      </c>
      <c r="E2" s="115" t="s">
        <v>2590</v>
      </c>
      <c r="F2" s="115" t="s">
        <v>2590</v>
      </c>
      <c r="G2" s="115" t="s">
        <v>2590</v>
      </c>
      <c r="H2" s="115" t="s">
        <v>2590</v>
      </c>
      <c r="I2" s="115" t="s">
        <v>2590</v>
      </c>
    </row>
    <row customFormat="1" r="3" s="29" spans="1:9" x14ac:dyDescent="0.25">
      <c r="A3" s="29" t="s">
        <v>2816</v>
      </c>
    </row>
    <row customFormat="1" ht="16.5" r="4" s="29" spans="1:9" x14ac:dyDescent="0.3">
      <c r="A4" s="29" t="s">
        <v>2935</v>
      </c>
      <c r="B4" s="109">
        <f>IF(AND(B10="Edit",B14="Input Data"),COUNTIFS($A19:$A22,"*$*",B19:B22,"")+COUNTIFS($A24:$A31,"*$*",B24:B31,"")+COUNTIFS($A12,"*$*",B12,""),IF(AND(B10="Edit",B14="LookUp"),COUNTIFS($A16:$A18,"*$*",B16:B18,"")+COUNTIFS($A21:$A22,"*$*",B21:B22,""),IF(B10="Yes",COUNTIFS($A9,"*$*",B9,""),IF(AND(B10="No",B14="Input Data"),COUNTIFS($A19:$A22,"*$*",B19:B22,"")+COUNTIFS($A24:$A31,"*$*",B24:B31,""),IF(AND(B10="No",B14="LookUp"),COUNTIFS($A16:$A18,"*$*",B16:B18,"")+COUNTIFS($A21:$A22,"*$*",B21:B22,""))))))</f>
        <v>0</v>
      </c>
      <c r="C4" s="109">
        <f>IF(AND(C10="Edit",C14="Input Data"),COUNTIFS($A19:$A22,"*$*",C19:C22,"")+COUNTIFS($A24:$A31,"*$*",C24:C31,"")+COUNTIFS($A12,"*$*",C12,""),IF(AND(C10="Edit",C14="LookUp"),COUNTIFS($A16:$A18,"*$*",C16:C18,"")+COUNTIFS($A21:$A22,"*$*",C21:C22,""),IF(C10="Yes",COUNTIFS($A9,"*$*",C9,""),IF(AND(C10="No",C14="Input Data"),COUNTIFS($A19:$A22,"*$*",C19:C22,"")+COUNTIFS($A24:$A31,"*$*",C24:C31,""),IF(AND(C10="No",C14="LookUp"),COUNTIFS($A16:$A18,"*$*",C16:C18,"")+COUNTIFS($A21:$A22,"*$*",C21:C22,""))))))</f>
        <v>0</v>
      </c>
      <c r="D4" s="109">
        <f>IF(AND(D10="Edit",D14="Input Data"),COUNTIFS($A19:$A22,"*$*",D19:D22,"")+COUNTIFS($A24:$A31,"*$*",D24:D31,"")+COUNTIFS($A12,"*$*",D12,""),IF(AND(D10="Edit",D14="LookUp"),COUNTIFS($A16:$A18,"*$*",D16:D18,"")+COUNTIFS($A21:$A22,"*$*",D21:D22,""),IF(D10="Yes",COUNTIFS($A9,"*$*",D9,""),IF(AND(D10="No",D14="Input Data"),COUNTIFS($A19:$A22,"*$*",D19:D22,"")+COUNTIFS($A24:$A31,"*$*",D24:D31,""),IF(AND(D10="No",D14="LookUp"),COUNTIFS($A16:$A18,"*$*",D16:D18,"")+COUNTIFS($A21:$A22,"*$*",D21:D22,""))))))</f>
        <v>0</v>
      </c>
      <c r="E4" s="109">
        <f ref="E4:F4" si="0" t="shared">IF(AND(E10="Yes",E14="Input Data"),COUNTIFS($A19:$A22,"*$*",E19:E22,"")+COUNTIFS($A24:$A31,"*$*",E24:E31,"")+COUNTIFS($A12,"*$*",E12,""),IF(AND(E10="Yes",E14="LookUp"),COUNTIFS($A16:$A18,"*$*",E16:E18,"")+COUNTIFS($A21:$A22,"*$*",E21:E22,""),IF(E10="No",COUNTIFS($A12,"*$*",E12,""),IF(E14="Input Data",COUNTIFS($A19:$A22,"*$*",E19:E22,"")+COUNTIFS($A24:$A31,"*$*",E24:E31,""),IF(E14="LookUp",COUNTIFS($A16:$A18,"*$*",E16:E18,"")+COUNTIFS($A21:$A22,"*$*",E21:E22,""))))))</f>
        <v>3</v>
      </c>
      <c r="F4" s="109">
        <f si="0" t="shared"/>
        <v>9</v>
      </c>
    </row>
    <row customFormat="1" r="5" s="29" spans="1:9" x14ac:dyDescent="0.25"/>
    <row customFormat="1" r="6" s="29" spans="1:9" x14ac:dyDescent="0.25"/>
    <row customFormat="1" r="7" s="29" spans="1:9" x14ac:dyDescent="0.25">
      <c r="A7" s="17" t="s">
        <v>3163</v>
      </c>
      <c r="B7" s="17"/>
    </row>
    <row customFormat="1" r="8" s="29" spans="1:9" x14ac:dyDescent="0.25">
      <c r="A8" s="29" t="s">
        <v>3106</v>
      </c>
      <c r="B8" s="16"/>
    </row>
    <row customFormat="1" r="9" s="29" spans="1:9" x14ac:dyDescent="0.25">
      <c r="A9" s="29" t="s">
        <v>3072</v>
      </c>
      <c r="B9" s="16"/>
    </row>
    <row customFormat="1" r="10" s="29" spans="1:9" x14ac:dyDescent="0.25">
      <c r="A10" s="29" t="s">
        <v>3071</v>
      </c>
      <c r="B10" s="29" t="s">
        <v>31</v>
      </c>
      <c r="C10" s="29" t="s">
        <v>31</v>
      </c>
      <c r="D10" s="29" t="s">
        <v>31</v>
      </c>
    </row>
    <row customFormat="1" r="11" s="87" spans="1:9" x14ac:dyDescent="0.25">
      <c r="B11" s="80"/>
    </row>
    <row customFormat="1" r="12" s="17" spans="1:9" x14ac:dyDescent="0.25">
      <c r="A12" s="45" t="s">
        <v>3073</v>
      </c>
      <c r="B12" s="17" t="s">
        <v>2621</v>
      </c>
      <c r="C12" s="17" t="s">
        <v>2621</v>
      </c>
      <c r="D12" s="17" t="s">
        <v>2621</v>
      </c>
    </row>
    <row customFormat="1" r="13" s="17" spans="1:9" x14ac:dyDescent="0.25">
      <c r="A13" s="17" t="s">
        <v>5</v>
      </c>
      <c r="B13" t="s">
        <v>3233</v>
      </c>
      <c r="C13" t="s">
        <v>3235</v>
      </c>
      <c r="D13" t="s">
        <v>3237</v>
      </c>
    </row>
    <row customFormat="1" r="14" s="17" spans="1:9" x14ac:dyDescent="0.25">
      <c r="A14" s="47" t="s">
        <v>1978</v>
      </c>
      <c r="B14" t="s">
        <v>1980</v>
      </c>
      <c r="C14" s="17" t="s">
        <v>1979</v>
      </c>
      <c r="D14" s="17" t="s">
        <v>1980</v>
      </c>
      <c r="E14" s="17" t="s">
        <v>1979</v>
      </c>
      <c r="F14" s="17" t="s">
        <v>1980</v>
      </c>
    </row>
    <row customFormat="1" r="15" s="94" spans="1:9" x14ac:dyDescent="0.25">
      <c r="A15" s="91" t="s">
        <v>2557</v>
      </c>
      <c r="B15" s="92"/>
      <c r="C15" s="92"/>
      <c r="D15" s="92"/>
      <c r="E15" s="92"/>
      <c r="F15" s="92"/>
    </row>
    <row customFormat="1" r="16" s="17" spans="1:9" x14ac:dyDescent="0.25">
      <c r="A16" s="46" t="s">
        <v>2920</v>
      </c>
      <c r="B16" s="7" t="s">
        <v>2721</v>
      </c>
      <c r="C16" s="7" t="s">
        <v>2721</v>
      </c>
    </row>
    <row customFormat="1" r="17" s="17" spans="1:6" x14ac:dyDescent="0.25">
      <c r="A17" s="46" t="s">
        <v>2921</v>
      </c>
      <c r="B17" s="17" t="s">
        <v>2722</v>
      </c>
      <c r="C17" s="17" t="s">
        <v>3226</v>
      </c>
    </row>
    <row customFormat="1" r="18" s="17" spans="1:6" x14ac:dyDescent="0.25">
      <c r="A18" s="46" t="s">
        <v>2922</v>
      </c>
      <c r="B18" s="2" t="s">
        <v>2723</v>
      </c>
      <c r="C18" s="2" t="s">
        <v>2723</v>
      </c>
    </row>
    <row customFormat="1" r="19" s="17" spans="1:6" x14ac:dyDescent="0.25">
      <c r="A19" s="46" t="s">
        <v>2923</v>
      </c>
      <c r="B19" s="17" t="s">
        <v>2722</v>
      </c>
      <c r="D19" s="17" t="s">
        <v>2722</v>
      </c>
    </row>
    <row customFormat="1" r="20" s="17" spans="1:6" x14ac:dyDescent="0.25">
      <c r="A20" s="46" t="s">
        <v>2924</v>
      </c>
      <c r="B20" s="134" t="s">
        <v>3225</v>
      </c>
      <c r="D20" s="134" t="s">
        <v>3232</v>
      </c>
    </row>
    <row customFormat="1" r="21" s="17" spans="1:6" x14ac:dyDescent="0.25">
      <c r="A21" s="45" t="s">
        <v>2925</v>
      </c>
      <c r="B21" s="17" t="s">
        <v>44</v>
      </c>
      <c r="C21" s="17" t="s">
        <v>205</v>
      </c>
      <c r="D21" s="17" t="s">
        <v>205</v>
      </c>
      <c r="E21" s="17" t="s">
        <v>205</v>
      </c>
      <c r="F21" s="17" t="s">
        <v>205</v>
      </c>
    </row>
    <row customFormat="1" r="22" s="17" spans="1:6" x14ac:dyDescent="0.25">
      <c r="A22" s="45" t="s">
        <v>2926</v>
      </c>
      <c r="B22" s="17" t="s">
        <v>204</v>
      </c>
      <c r="C22" s="17" t="s">
        <v>45</v>
      </c>
      <c r="D22" s="17" t="s">
        <v>45</v>
      </c>
      <c r="E22" s="17" t="s">
        <v>45</v>
      </c>
      <c r="F22" s="17" t="s">
        <v>45</v>
      </c>
    </row>
    <row customFormat="1" r="23" s="94" spans="1:6" x14ac:dyDescent="0.25">
      <c r="A23" s="91" t="s">
        <v>2559</v>
      </c>
      <c r="B23" s="92"/>
      <c r="C23" s="92"/>
      <c r="D23" s="92"/>
      <c r="E23" s="92"/>
      <c r="F23" s="92"/>
    </row>
    <row customFormat="1" r="24" s="17" spans="1:6" x14ac:dyDescent="0.25">
      <c r="A24" s="46" t="s">
        <v>2927</v>
      </c>
      <c r="B24" s="17" t="s">
        <v>3172</v>
      </c>
      <c r="D24" s="17" t="s">
        <v>3172</v>
      </c>
    </row>
    <row customFormat="1" r="25" s="17" spans="1:6" x14ac:dyDescent="0.25">
      <c r="A25" s="46" t="s">
        <v>2928</v>
      </c>
      <c r="B25" s="17">
        <v>12</v>
      </c>
      <c r="D25" s="17">
        <v>12</v>
      </c>
    </row>
    <row customFormat="1" r="26" s="17" spans="1:6" x14ac:dyDescent="0.25">
      <c r="A26" s="46" t="s">
        <v>2929</v>
      </c>
      <c r="B26" s="17">
        <v>23</v>
      </c>
      <c r="D26" s="17">
        <v>23</v>
      </c>
    </row>
    <row customFormat="1" r="27" s="17" spans="1:6" x14ac:dyDescent="0.25">
      <c r="A27" s="46" t="s">
        <v>2930</v>
      </c>
      <c r="B27" s="17">
        <v>11530</v>
      </c>
      <c r="D27" s="17">
        <v>11530</v>
      </c>
    </row>
    <row customFormat="1" r="28" s="17" spans="1:6" x14ac:dyDescent="0.25">
      <c r="A28" s="46" t="s">
        <v>2931</v>
      </c>
      <c r="B28" s="17" t="s">
        <v>3173</v>
      </c>
      <c r="D28" s="17" t="s">
        <v>3173</v>
      </c>
    </row>
    <row customFormat="1" r="29" s="17" spans="1:6" x14ac:dyDescent="0.25">
      <c r="A29" s="46" t="s">
        <v>2932</v>
      </c>
      <c r="B29" s="17" t="s">
        <v>3173</v>
      </c>
      <c r="D29" s="17" t="s">
        <v>3173</v>
      </c>
    </row>
    <row customFormat="1" r="30" s="17" spans="1:6" x14ac:dyDescent="0.25">
      <c r="A30" s="46" t="s">
        <v>2933</v>
      </c>
      <c r="B30" s="17" t="s">
        <v>2823</v>
      </c>
      <c r="D30" s="17" t="s">
        <v>2823</v>
      </c>
    </row>
    <row customFormat="1" r="31" s="17" spans="1:6" x14ac:dyDescent="0.25">
      <c r="A31" s="46" t="s">
        <v>2934</v>
      </c>
      <c r="B31" s="17" t="s">
        <v>36</v>
      </c>
      <c r="C31" s="17" t="s">
        <v>36</v>
      </c>
      <c r="D31" s="17" t="s">
        <v>36</v>
      </c>
      <c r="E31" s="17" t="s">
        <v>36</v>
      </c>
      <c r="F31" s="17" t="s">
        <v>36</v>
      </c>
    </row>
  </sheetData>
  <dataConsolidate/>
  <conditionalFormatting sqref="A16:A20">
    <cfRule dxfId="193" priority="7" type="expression">
      <formula>A$14="Input Data"</formula>
    </cfRule>
  </conditionalFormatting>
  <conditionalFormatting sqref="A24:A31">
    <cfRule dxfId="192" priority="6" type="expression">
      <formula>A$14="Input Data"</formula>
    </cfRule>
  </conditionalFormatting>
  <conditionalFormatting sqref="B22:F22">
    <cfRule dxfId="191" priority="5" type="expression">
      <formula>B$13="LookUp"</formula>
    </cfRule>
  </conditionalFormatting>
  <conditionalFormatting sqref="B31:C31 E31:F31">
    <cfRule dxfId="190" priority="4" type="expression">
      <formula>B$13="LookUp"</formula>
    </cfRule>
  </conditionalFormatting>
  <conditionalFormatting sqref="B31:C31 E31:F31">
    <cfRule dxfId="189" priority="3" type="expression">
      <formula>B$23="Yes"</formula>
    </cfRule>
  </conditionalFormatting>
  <conditionalFormatting sqref="D31">
    <cfRule dxfId="188" priority="2" type="expression">
      <formula>D$13="LookUp"</formula>
    </cfRule>
  </conditionalFormatting>
  <conditionalFormatting sqref="D31">
    <cfRule dxfId="187" priority="1" type="expression">
      <formula>D$23="Yes"</formula>
    </cfRule>
  </conditionalFormatting>
  <dataValidations count="6">
    <dataValidation allowBlank="1" showErrorMessage="1" showInputMessage="1" sqref="B14:F14" type="list">
      <formula1>"Input Data, LookUp"</formula1>
    </dataValidation>
    <dataValidation errorStyle="information" showErrorMessage="1" showInputMessage="1" sqref="B21:F21" type="list">
      <formula1>ListCompanyType</formula1>
    </dataValidation>
    <dataValidation errorStyle="information" showErrorMessage="1" showInputMessage="1" sqref="B31:F31" type="list">
      <formula1>ListOwnership</formula1>
    </dataValidation>
    <dataValidation errorStyle="information" showErrorMessage="1" showInputMessage="1" sqref="B22:F22" type="list">
      <formula1>ListCustomerModelCompany</formula1>
    </dataValidation>
    <dataValidation allowBlank="1" showErrorMessage="1" showInputMessage="1" sqref="B10:D10" type="list">
      <formula1>"Yes, No, Edit"</formula1>
    </dataValidation>
    <dataValidation allowBlank="1" showErrorMessage="1" showInputMessage="1" sqref="B7" type="list">
      <formula1>"CUST,SHR,GUAR,REF,APP,ASSET,INS,FIN,TC,UPL_DOC"</formula1>
    </dataValidation>
  </dataValidations>
  <pageMargins bottom="0.75" footer="0.3" header="0.3" left="0.7" right="0.7" top="0.75"/>
  <pageSetup orientation="portrait" paperSize="9" r:id="rId1"/>
  <legacyDrawing r:id="rId2"/>
</worksheet>
</file>

<file path=xl/worksheets/sheet3.xml><?xml version="1.0" encoding="utf-8"?>
<worksheet xmlns="http://schemas.openxmlformats.org/spreadsheetml/2006/main" xmlns:mc="http://schemas.openxmlformats.org/markup-compatibility/2006" xmlns:r="http://schemas.openxmlformats.org/officeDocument/2006/relationships" xmlns:x14="http://schemas.microsoft.com/office/spreadsheetml/2009/9/main" xmlns:x14ac="http://schemas.microsoft.com/office/spreadsheetml/2009/9/ac" xmlns:xdr="http://schemas.openxmlformats.org/drawingml/2006/spreadsheetDrawing" mc:Ignorable="x14ac">
  <sheetPr codeName="Sheet3"/>
  <dimension ref="A1:M78"/>
  <sheetViews>
    <sheetView workbookViewId="0" zoomScale="85" zoomScaleNormal="85">
      <pane activePane="topRight" state="frozen" topLeftCell="B1" xSplit="1"/>
      <selection activeCell="B12" pane="topRight" sqref="B12:D12"/>
    </sheetView>
  </sheetViews>
  <sheetFormatPr defaultRowHeight="15" x14ac:dyDescent="0.25"/>
  <cols>
    <col min="1" max="1" bestFit="true" customWidth="true" style="16" width="28.7109375" collapsed="true"/>
    <col min="2" max="2" bestFit="true" customWidth="true" style="16" width="31.5703125" collapsed="true"/>
    <col min="3" max="3" bestFit="true" customWidth="true" style="16" width="21.7109375" collapsed="true"/>
    <col min="4" max="5" bestFit="true" customWidth="true" style="16" width="32.5703125" collapsed="true"/>
    <col min="6" max="6" bestFit="true" customWidth="true" style="16" width="19.85546875" collapsed="true"/>
    <col min="7" max="16384" style="16" width="9.140625" collapsed="true"/>
  </cols>
  <sheetData>
    <row customFormat="1" r="1" s="115" spans="1:12" x14ac:dyDescent="0.25">
      <c r="A1" s="115" t="s">
        <v>4</v>
      </c>
      <c r="B1" t="s">
        <v>3224</v>
      </c>
      <c r="C1" t="s">
        <v>3224</v>
      </c>
      <c r="D1" t="s">
        <v>3224</v>
      </c>
      <c r="E1" t="s">
        <v>3227</v>
      </c>
      <c r="F1" s="17" t="s">
        <v>6</v>
      </c>
      <c r="G1" s="17" t="s">
        <v>6</v>
      </c>
      <c r="H1" s="115" t="s">
        <v>6</v>
      </c>
      <c r="I1" s="115" t="s">
        <v>6</v>
      </c>
      <c r="J1" s="115" t="s">
        <v>6</v>
      </c>
      <c r="K1" s="115" t="s">
        <v>6</v>
      </c>
      <c r="L1" s="115" t="s">
        <v>6</v>
      </c>
    </row>
    <row customFormat="1" r="2" s="115" spans="1:12" x14ac:dyDescent="0.25">
      <c r="A2" s="115" t="s">
        <v>2815</v>
      </c>
      <c r="B2" t="s">
        <v>3228</v>
      </c>
      <c r="C2" s="17" t="s">
        <v>2590</v>
      </c>
      <c r="D2" s="17" t="s">
        <v>2590</v>
      </c>
      <c r="E2" t="s">
        <v>3228</v>
      </c>
      <c r="F2" s="17" t="s">
        <v>2590</v>
      </c>
      <c r="G2" s="17" t="s">
        <v>2590</v>
      </c>
      <c r="H2" s="115" t="s">
        <v>2590</v>
      </c>
      <c r="I2" s="115" t="s">
        <v>2590</v>
      </c>
      <c r="J2" s="115" t="s">
        <v>2590</v>
      </c>
      <c r="K2" s="115" t="s">
        <v>2590</v>
      </c>
      <c r="L2" s="115" t="s">
        <v>2590</v>
      </c>
    </row>
    <row customFormat="1" r="3" s="17" spans="1:12" x14ac:dyDescent="0.25">
      <c r="A3" s="17" t="s">
        <v>2816</v>
      </c>
    </row>
    <row customFormat="1" ht="16.5" r="4" s="17" spans="1:12" x14ac:dyDescent="0.3">
      <c r="A4" s="29" t="s">
        <v>2935</v>
      </c>
      <c r="B4" s="109">
        <f>IF(AND(B13="Input Data",B14="Personal"),COUNTIFS($A19:$A21,"*$*",B19:B21,"")+COUNTIFS($A24:$A33,"*$*",B24:B33,"")+COUNTIFS($A35:$A38,"*$*",B35:B38,"")+COUNTIFS($A44:$A45,"*$*",B44:B45,"")+IF(B70="",COUNTIFS($A71:$A78,"*$*",B71:B78,""),0),IF(AND(B13="Input Data",B14="Company"),COUNTIFS($A52:$A57,"*$*",B52:B57,"")+IF(B70="",COUNTIFS($A71:$A78,"*$*",B71:B78,""),0),IF(AND(B13="Input Data",B14="Public",OR(B62="INSTANSI PUBLIK DAERAH",B62="INSTANSI PUBLIK PUSAT")),COUNTIFS($A62:$A66,"*$*",B62:B66,"")+IF(B70="",COUNTIFS($A71:$A78,"*$*",B71:B78,""),0),IF(AND(B13="Input Data",B14="Public",OR(B62="MASYARAKAT",B62="PEMERINTAH REPUBLIK INDONESIA")),COUNTIFS($A62,"*$*",B62,"")+COUNTIFS($A65:$A66,"*$*",B65:B66,"")+IF(B70="",COUNTIFS($A71:$A78,"*$*",B71:B78,""),0),IF(AND(B13="LookUp",B14="Personal"),COUNTIFS($A16:$A18,"*$*",B16:B18,"")+COUNTIFS($A25,"*$*",B25,"")+COUNTIFS($A30,"*$*",B30,"")+COUNTIFS($A44:$A45,"*$*",B44:B45,""),IF(AND(B13="LookUp",B14="Company"),COUNTIFS($A49:$A51,"*$*",B49:B51,"")+COUNTIFS($A54,"*$*",B54,"")))))))</f>
        <v>0</v>
      </c>
      <c r="C4" s="109">
        <f ref="C4:F4" si="0" t="shared">IF(AND(C13="Input Data",C14="Personal"),COUNTIFS($A19:$A21,"*$*",C19:C21,"")+COUNTIFS($A24:$A33,"*$*",C24:C33,"")+COUNTIFS($A35:$A38,"*$*",C35:C38,"")+COUNTIFS($A44:$A45,"*$*",C44:C45,"")+IF(C70="",COUNTIFS($A71:$A78,"*$*",C71:C78,""),0),IF(AND(C13="Input Data",C14="Company"),COUNTIFS($A52:$A57,"*$*",C52:C57,"")+IF(C70="",COUNTIFS($A71:$A78,"*$*",C71:C78,""),0),IF(AND(C13="Input Data",C14="Public",OR(C62="INSTANSI PUBLIK DAERAH",C62="INSTANSI PUBLIK PUSAT")),COUNTIFS($A62:$A66,"*$*",C62:C66,"")+IF(C70="",COUNTIFS($A71:$A78,"*$*",C71:C78,""),0),IF(AND(C13="Input Data",C14="Public",OR(C62="MASYARAKAT",C62="PEMERINTAH REPUBLIK INDONESIA")),COUNTIFS($A62,"*$*",C62,"")+COUNTIFS($A65:$A66,"*$*",C65:C66,"")+IF(C70="",COUNTIFS($A71:$A78,"*$*",C71:C78,""),0),IF(AND(C13="LookUp",C14="Personal"),COUNTIFS($A16:$A18,"*$*",C16:C18,"")+COUNTIFS($A25,"*$*",C25,"")+COUNTIFS($A30,"*$*",C30,"")+COUNTIFS($A44:$A45,"*$*",C44:C45,""),IF(AND(C13="LookUp",C14="Company"),COUNTIFS($A49:$A51,"*$*",C49:C51,"")+COUNTIFS($A54,"*$*",C54,"")))))))</f>
        <v>0</v>
      </c>
      <c r="D4" s="109">
        <f ref="D4" si="1" t="shared">IF(AND(D13="Input Data",D14="Personal"),COUNTIFS($A19:$A21,"*$*",D19:D21,"")+COUNTIFS($A24:$A33,"*$*",D24:D33,"")+COUNTIFS($A35:$A38,"*$*",D35:D38,"")+COUNTIFS($A44:$A45,"*$*",D44:D45,"")+IF(D70="",COUNTIFS($A71:$A78,"*$*",D71:D78,""),0),IF(AND(D13="Input Data",D14="Company"),COUNTIFS($A52:$A57,"*$*",D52:D57,"")+IF(D70="",COUNTIFS($A71:$A78,"*$*",D71:D78,""),0),IF(AND(D13="Input Data",D14="Public",OR(D62="INSTANSI PUBLIK DAERAH",D62="INSTANSI PUBLIK PUSAT")),COUNTIFS($A62:$A66,"*$*",D62:D66,"")+IF(D70="",COUNTIFS($A71:$A78,"*$*",D71:D78,""),0),IF(AND(D13="Input Data",D14="Public",OR(D62="MASYARAKAT",D62="PEMERINTAH REPUBLIK INDONESIA")),COUNTIFS($A62,"*$*",D62,"")+COUNTIFS($A65:$A66,"*$*",D65:D66,"")+IF(D70="",COUNTIFS($A71:$A78,"*$*",D71:D78,""),0),IF(AND(D13="LookUp",D14="Personal"),COUNTIFS($A16:$A18,"*$*",D16:D18,"")+COUNTIFS($A25,"*$*",D25,"")+COUNTIFS($A30,"*$*",D30,"")+COUNTIFS($A44:$A45,"*$*",D44:D45,""),IF(AND(D13="LookUp",D14="Company"),COUNTIFS($A49:$A51,"*$*",D49:D51,"")+COUNTIFS($A54,"*$*",D54,"")))))))</f>
        <v>0</v>
      </c>
      <c r="E4" s="109">
        <f si="0" t="shared"/>
        <v>0</v>
      </c>
      <c r="F4" s="109">
        <f si="0" t="shared"/>
        <v>0</v>
      </c>
      <c r="G4" s="109"/>
    </row>
    <row customFormat="1" r="5" s="17" spans="1:12" x14ac:dyDescent="0.25"/>
    <row customFormat="1" r="6" s="17" spans="1:12" x14ac:dyDescent="0.25"/>
    <row customFormat="1" r="7" s="17" spans="1:12" x14ac:dyDescent="0.25"/>
    <row customFormat="1" r="8" s="17" spans="1:12" x14ac:dyDescent="0.25"/>
    <row customFormat="1" r="9" s="17" spans="1:12" x14ac:dyDescent="0.25">
      <c r="A9" s="29" t="s">
        <v>3102</v>
      </c>
      <c r="B9" s="29"/>
    </row>
    <row customFormat="1" r="10" s="17" spans="1:12" x14ac:dyDescent="0.25">
      <c r="A10" s="29" t="s">
        <v>3071</v>
      </c>
      <c r="B10" s="17" t="str">
        <f>'1.TabCustomerMainData'!$B$10</f>
        <v>No</v>
      </c>
      <c r="C10" s="17" t="str">
        <f>'1.TabCustomerMainData'!$B$10</f>
        <v>No</v>
      </c>
      <c r="D10" s="17" t="str">
        <f>'1.TabCustomerMainData'!$B$10</f>
        <v>No</v>
      </c>
      <c r="E10" s="17" t="str">
        <f>'1.TabCustomerMainData'!$B$10</f>
        <v>No</v>
      </c>
      <c r="F10" s="17" t="str">
        <f>'1.TabCustomerMainData'!$B$10</f>
        <v>No</v>
      </c>
    </row>
    <row customFormat="1" r="11" s="79" spans="1:12" x14ac:dyDescent="0.25"/>
    <row customFormat="1" r="12" s="17" spans="1:12" x14ac:dyDescent="0.25">
      <c r="A12" s="59" t="s">
        <v>5</v>
      </c>
      <c r="B12" s="17" t="str">
        <f>'1.TabCustomerMainData'!$D$13</f>
        <v>0002APP20221206170</v>
      </c>
      <c r="C12" s="17" t="str">
        <f>'1.TabCustomerMainData'!$D$13</f>
        <v>0002APP20221206170</v>
      </c>
      <c r="D12" s="17" t="str">
        <f>'1.TabCustomerMainData'!$D$13</f>
        <v>0002APP20221206170</v>
      </c>
    </row>
    <row customFormat="1" r="13" s="86" spans="1:12" x14ac:dyDescent="0.25">
      <c r="A13" s="84" t="s">
        <v>1978</v>
      </c>
      <c r="B13" s="85" t="s">
        <v>1979</v>
      </c>
      <c r="C13" s="85" t="s">
        <v>1980</v>
      </c>
      <c r="D13" s="85" t="s">
        <v>1980</v>
      </c>
      <c r="E13" s="85" t="s">
        <v>1980</v>
      </c>
      <c r="F13" s="85" t="s">
        <v>1979</v>
      </c>
    </row>
    <row customFormat="1" r="14" s="17" spans="1:12" x14ac:dyDescent="0.25">
      <c r="A14" s="17" t="s">
        <v>2738</v>
      </c>
      <c r="B14" t="s">
        <v>41</v>
      </c>
      <c r="C14" t="s">
        <v>38</v>
      </c>
      <c r="D14" s="17" t="s">
        <v>3174</v>
      </c>
      <c r="E14" s="17" t="s">
        <v>41</v>
      </c>
      <c r="F14" s="17" t="s">
        <v>38</v>
      </c>
    </row>
    <row customFormat="1" r="15" s="94" spans="1:12" x14ac:dyDescent="0.25">
      <c r="A15" s="94" t="s">
        <v>2737</v>
      </c>
      <c r="D15" s="129"/>
    </row>
    <row customFormat="1" r="16" s="17" spans="1:12" x14ac:dyDescent="0.25">
      <c r="A16" s="17" t="s">
        <v>2920</v>
      </c>
      <c r="F16" s="17" t="s">
        <v>3108</v>
      </c>
    </row>
    <row customFormat="1" r="17" s="17" spans="1:6" x14ac:dyDescent="0.25">
      <c r="A17" s="17" t="s">
        <v>2921</v>
      </c>
      <c r="F17" s="17" t="s">
        <v>3085</v>
      </c>
    </row>
    <row customFormat="1" r="18" s="17" spans="1:6" x14ac:dyDescent="0.25">
      <c r="A18" s="17" t="s">
        <v>2957</v>
      </c>
      <c r="B18" s="2"/>
      <c r="C18" s="2"/>
      <c r="D18" s="2"/>
      <c r="E18" s="2"/>
      <c r="F18" s="2" t="s">
        <v>3109</v>
      </c>
    </row>
    <row customFormat="1" r="19" s="17" spans="1:6" x14ac:dyDescent="0.25">
      <c r="A19" s="17" t="s">
        <v>2936</v>
      </c>
      <c r="C19" s="17" t="s">
        <v>3076</v>
      </c>
    </row>
    <row customFormat="1" r="20" s="17" spans="1:6" x14ac:dyDescent="0.25">
      <c r="A20" s="17" t="s">
        <v>2937</v>
      </c>
      <c r="C20" s="17" t="s">
        <v>12</v>
      </c>
    </row>
    <row customFormat="1" r="21" s="17" spans="1:6" x14ac:dyDescent="0.25">
      <c r="A21" s="46" t="s">
        <v>2938</v>
      </c>
      <c r="C21" s="17" t="s">
        <v>13</v>
      </c>
    </row>
    <row customFormat="1" r="22" s="17" spans="1:6" x14ac:dyDescent="0.25">
      <c r="A22" s="17" t="s">
        <v>2013</v>
      </c>
    </row>
    <row customFormat="1" r="23" s="17" spans="1:6" x14ac:dyDescent="0.25">
      <c r="A23" s="46" t="s">
        <v>15</v>
      </c>
      <c r="C23" s="17" t="s">
        <v>16</v>
      </c>
    </row>
    <row customFormat="1" r="24" s="17" spans="1:6" x14ac:dyDescent="0.25">
      <c r="A24" s="46" t="s">
        <v>2939</v>
      </c>
      <c r="B24" s="2"/>
      <c r="C24" s="2" t="s">
        <v>3077</v>
      </c>
      <c r="D24" s="2"/>
      <c r="E24" s="2"/>
    </row>
    <row customFormat="1" r="25" s="17" spans="1:6" x14ac:dyDescent="0.25">
      <c r="A25" s="45" t="s">
        <v>2926</v>
      </c>
      <c r="B25" s="17" t="s">
        <v>17</v>
      </c>
      <c r="C25" s="17" t="s">
        <v>17</v>
      </c>
      <c r="D25" s="17" t="s">
        <v>17</v>
      </c>
      <c r="E25" s="17" t="s">
        <v>17</v>
      </c>
      <c r="F25" s="17" t="s">
        <v>17</v>
      </c>
    </row>
    <row customFormat="1" r="26" s="17" spans="1:6" x14ac:dyDescent="0.25">
      <c r="A26" s="48" t="s">
        <v>2940</v>
      </c>
      <c r="B26" s="17" t="str">
        <f>IF(B$25="Employee",VLOOKUP(B27,Master!$A:$B,2,FALSE),IF(B$25="Professional",VLOOKUP(B27,Master!$DG:$DH,2,FALSE),IF(B$25="Non Professional",VLOOKUP(B27,Master!$DJ:$DK,2,FALSE),IF(B$25="Small Medium Enterprise",VLOOKUP(B27,Master!$DM:$DN,2,FALSE)))))</f>
        <v>EMP0004</v>
      </c>
      <c r="C26" s="17" t="str">
        <f>IF(C$25="Employee",VLOOKUP(C27,Master!$A:$B,2,FALSE),IF(C$25="Professional",VLOOKUP(C27,Master!$DG:$DH,2,FALSE),IF(C$25="Non Professional",VLOOKUP(C27,Master!$DJ:$DK,2,FALSE),IF(C$25="Small Medium Enterprise",VLOOKUP(C27,Master!$DM:$DN,2,FALSE)))))</f>
        <v>EMP0007</v>
      </c>
      <c r="D26" s="17" t="str">
        <f>IF(D$25="Employee",VLOOKUP(D27,Master!$A:$B,2,FALSE),IF(D$25="Professional",VLOOKUP(D27,Master!$DG:$DH,2,FALSE),IF(D$25="Non Professional",VLOOKUP(D27,Master!$DJ:$DK,2,FALSE),IF(D$25="Small Medium Enterprise",VLOOKUP(D27,Master!$DM:$DN,2,FALSE)))))</f>
        <v>EMP0004</v>
      </c>
      <c r="E26" s="17" t="str">
        <f>IF(E$25="Employee",VLOOKUP(E27,Master!$A:$B,2,FALSE),IF(E$25="Professional",VLOOKUP(E27,Master!$DG:$DH,2,FALSE),IF(E$25="Non Professional",VLOOKUP(E27,Master!$DJ:$DK,2,FALSE),IF(E$25="Small Medium Enterprise",VLOOKUP(E27,Master!$DM:$DN,2,FALSE)))))</f>
        <v>EMP0004</v>
      </c>
      <c r="F26" s="17" t="str">
        <f>IF(F$25="Employee",VLOOKUP(F27,Master!$A:$B,2,FALSE),IF(F$25="Professional",VLOOKUP(F27,Master!$DG:$DH,2,FALSE),IF(F$25="Non Professional",VLOOKUP(F27,Master!$DJ:$DK,2,FALSE),IF(F$25="Small Medium Enterprise",VLOOKUP(F27,Master!$DM:$DN,2,FALSE)))))</f>
        <v>EMP0007</v>
      </c>
    </row>
    <row customFormat="1" r="27" s="17" spans="1:6" x14ac:dyDescent="0.25">
      <c r="A27" s="17" t="s">
        <v>2941</v>
      </c>
      <c r="B27" s="17" t="s">
        <v>289</v>
      </c>
      <c r="C27" s="17" t="s">
        <v>321</v>
      </c>
      <c r="D27" s="17" t="s">
        <v>289</v>
      </c>
      <c r="E27" s="17" t="s">
        <v>289</v>
      </c>
      <c r="F27" s="17" t="s">
        <v>321</v>
      </c>
    </row>
    <row customFormat="1" r="28" s="17" spans="1:6" x14ac:dyDescent="0.25">
      <c r="A28" s="48" t="s">
        <v>2942</v>
      </c>
      <c r="B28" s="2" t="e">
        <f>VLOOKUP(B29,Master!$DP:$DQ,2,FALSE)</f>
        <v>#N/A</v>
      </c>
      <c r="C28" s="2" t="str">
        <f>VLOOKUP(C29,Master!$DP:$DQ,2,FALSE)</f>
        <v>04</v>
      </c>
      <c r="D28" s="2" t="e">
        <f>VLOOKUP(D29,Master!$DP:$DQ,2,FALSE)</f>
        <v>#N/A</v>
      </c>
      <c r="E28" s="2" t="e">
        <f>VLOOKUP(E29,Master!$DP:$DQ,2,FALSE)</f>
        <v>#N/A</v>
      </c>
      <c r="F28" s="2" t="str">
        <f>VLOOKUP(F29,Master!$DP:$DQ,2,FALSE)</f>
        <v>09</v>
      </c>
    </row>
    <row customFormat="1" r="29" s="17" spans="1:6" x14ac:dyDescent="0.25">
      <c r="A29" s="17" t="s">
        <v>2943</v>
      </c>
      <c r="C29" s="17" t="s">
        <v>2746</v>
      </c>
      <c r="F29" s="17" t="s">
        <v>2750</v>
      </c>
    </row>
    <row customFormat="1" r="30" s="17" spans="1:6" x14ac:dyDescent="0.25">
      <c r="A30" s="17" t="s">
        <v>2944</v>
      </c>
      <c r="B30" s="78"/>
      <c r="C30" s="30" t="s">
        <v>3082</v>
      </c>
      <c r="D30" s="78"/>
      <c r="E30" s="78"/>
      <c r="F30" s="2" t="s">
        <v>3110</v>
      </c>
    </row>
    <row customFormat="1" r="31" s="17" spans="1:6" x14ac:dyDescent="0.25">
      <c r="A31" s="46" t="s">
        <v>2945</v>
      </c>
      <c r="C31" s="17" t="s">
        <v>18</v>
      </c>
    </row>
    <row customFormat="1" r="32" s="17" spans="1:6" x14ac:dyDescent="0.25">
      <c r="A32" s="46" t="s">
        <v>2946</v>
      </c>
      <c r="B32" s="2"/>
      <c r="C32" s="30" t="s">
        <v>3074</v>
      </c>
      <c r="D32" s="2"/>
      <c r="E32" s="2"/>
    </row>
    <row customFormat="1" r="33" s="17" spans="1:6" x14ac:dyDescent="0.25">
      <c r="A33" s="46" t="s">
        <v>2947</v>
      </c>
      <c r="B33" s="2"/>
      <c r="C33" s="2" t="s">
        <v>2965</v>
      </c>
      <c r="D33" s="2"/>
      <c r="E33" s="2"/>
    </row>
    <row customFormat="1" r="34" s="17" spans="1:6" x14ac:dyDescent="0.25">
      <c r="A34" s="17" t="s">
        <v>19</v>
      </c>
      <c r="B34" s="2"/>
      <c r="C34" s="2"/>
      <c r="D34" s="2"/>
      <c r="E34" s="2"/>
    </row>
    <row customFormat="1" r="35" s="17" spans="1:6" x14ac:dyDescent="0.25">
      <c r="A35" s="46" t="s">
        <v>2948</v>
      </c>
      <c r="C35" s="17" t="s">
        <v>3078</v>
      </c>
    </row>
    <row customFormat="1" r="36" s="17" spans="1:6" x14ac:dyDescent="0.25">
      <c r="A36" s="46" t="s">
        <v>20</v>
      </c>
      <c r="B36" s="3"/>
      <c r="C36" s="3" t="s">
        <v>3079</v>
      </c>
      <c r="D36" s="3"/>
      <c r="E36" s="3"/>
    </row>
    <row customFormat="1" r="37" s="17" spans="1:6" x14ac:dyDescent="0.25">
      <c r="A37" s="48" t="s">
        <v>2949</v>
      </c>
      <c r="B37" s="17" t="str">
        <f>VLOOKUP(B38,Master!$I:$J,2,FALSE)</f>
        <v>BIN</v>
      </c>
      <c r="C37" s="17" t="str">
        <f>VLOOKUP(C38,Master!$I:$J,2,FALSE)</f>
        <v>BIN</v>
      </c>
      <c r="D37" s="17" t="str">
        <f>VLOOKUP(D38,Master!$I:$J,2,FALSE)</f>
        <v>BIN</v>
      </c>
      <c r="E37" s="17" t="str">
        <f>VLOOKUP(E38,Master!$I:$J,2,FALSE)</f>
        <v>BIN</v>
      </c>
      <c r="F37" s="17" t="str">
        <f>VLOOKUP(F38,Master!$I:$J,2,FALSE)</f>
        <v>BIN</v>
      </c>
    </row>
    <row customFormat="1" r="38" s="17" spans="1:6" x14ac:dyDescent="0.25">
      <c r="A38" s="17" t="s">
        <v>2950</v>
      </c>
      <c r="B38" s="17" t="s">
        <v>2736</v>
      </c>
      <c r="C38" s="17" t="s">
        <v>2736</v>
      </c>
      <c r="D38" s="17" t="s">
        <v>2736</v>
      </c>
      <c r="E38" s="17" t="s">
        <v>2736</v>
      </c>
      <c r="F38" s="17" t="s">
        <v>2736</v>
      </c>
    </row>
    <row customFormat="1" r="39" s="17" spans="1:6" x14ac:dyDescent="0.25">
      <c r="A39" s="17" t="s">
        <v>2727</v>
      </c>
      <c r="C39" s="17">
        <v>40</v>
      </c>
      <c r="F39" s="17">
        <v>15</v>
      </c>
    </row>
    <row customFormat="1" r="40" s="17" spans="1:6" x14ac:dyDescent="0.25">
      <c r="A40" s="17" t="s">
        <v>2731</v>
      </c>
      <c r="C40" s="17" t="s">
        <v>40</v>
      </c>
      <c r="F40" s="17" t="s">
        <v>40</v>
      </c>
    </row>
    <row customFormat="1" r="41" s="17" spans="1:6" x14ac:dyDescent="0.25">
      <c r="A41" s="17" t="s">
        <v>2726</v>
      </c>
      <c r="C41" s="17" t="s">
        <v>40</v>
      </c>
      <c r="F41" s="17" t="s">
        <v>40</v>
      </c>
    </row>
    <row customFormat="1" r="42" s="17" spans="1:6" x14ac:dyDescent="0.25">
      <c r="A42" s="17" t="s">
        <v>2735</v>
      </c>
      <c r="C42" s="17" t="s">
        <v>40</v>
      </c>
      <c r="F42" s="17" t="s">
        <v>40</v>
      </c>
    </row>
    <row customFormat="1" r="43" s="94" spans="1:6" x14ac:dyDescent="0.25">
      <c r="A43" s="94" t="s">
        <v>2734</v>
      </c>
      <c r="D43" s="129"/>
    </row>
    <row customFormat="1" r="44" s="17" spans="1:6" x14ac:dyDescent="0.25">
      <c r="A44" s="48" t="s">
        <v>2951</v>
      </c>
      <c r="B44" s="17" t="e">
        <f>VLOOKUP(B45,Master!$M:$N,2,FALSE)</f>
        <v>#N/A</v>
      </c>
      <c r="C44" s="17" t="str">
        <f>VLOOKUP(C45,Master!$M:$N,2,FALSE)</f>
        <v>00591</v>
      </c>
      <c r="D44" s="17" t="e">
        <f>VLOOKUP(D45,Master!$M:$N,2,FALSE)</f>
        <v>#N/A</v>
      </c>
      <c r="E44" s="17" t="e">
        <f>VLOOKUP(E45,Master!$M:$N,2,FALSE)</f>
        <v>#N/A</v>
      </c>
      <c r="F44" s="17" t="str">
        <f>VLOOKUP(F45,Master!$M:$N,2,FALSE)</f>
        <v>00651</v>
      </c>
    </row>
    <row customFormat="1" r="45" s="17" spans="1:6" x14ac:dyDescent="0.25">
      <c r="A45" s="45" t="s">
        <v>2952</v>
      </c>
      <c r="C45" s="17" t="s">
        <v>197</v>
      </c>
      <c r="F45" s="17" t="s">
        <v>27</v>
      </c>
    </row>
    <row customFormat="1" r="46" s="17" spans="1:6" x14ac:dyDescent="0.25">
      <c r="A46" s="48" t="s">
        <v>28</v>
      </c>
      <c r="B46" s="17" t="e">
        <f>VLOOKUP(B47,Master!$Q:$R,2,FALSE)</f>
        <v>#N/A</v>
      </c>
      <c r="C46" s="17" t="e">
        <f>VLOOKUP(C47,Master!$Q:$R,2,FALSE)</f>
        <v>#N/A</v>
      </c>
      <c r="D46" s="17" t="e">
        <f>VLOOKUP(D47,Master!$Q:$R,2,FALSE)</f>
        <v>#N/A</v>
      </c>
      <c r="E46" s="17" t="e">
        <f>VLOOKUP(E47,Master!$Q:$R,2,FALSE)</f>
        <v>#N/A</v>
      </c>
      <c r="F46" s="17" t="e">
        <f>VLOOKUP(F47,Master!$Q:$R,2,FALSE)</f>
        <v>#N/A</v>
      </c>
    </row>
    <row customFormat="1" r="47" s="17" spans="1:6" x14ac:dyDescent="0.25">
      <c r="A47" s="17" t="s">
        <v>29</v>
      </c>
    </row>
    <row customFormat="1" r="48" s="94" spans="1:6" x14ac:dyDescent="0.25">
      <c r="A48" s="94" t="s">
        <v>2733</v>
      </c>
      <c r="D48" s="129"/>
    </row>
    <row customFormat="1" r="49" s="17" spans="1:5" x14ac:dyDescent="0.25">
      <c r="A49" s="17" t="s">
        <v>2920</v>
      </c>
      <c r="B49" s="77" t="s">
        <v>3133</v>
      </c>
    </row>
    <row customFormat="1" r="50" s="17" spans="1:5" x14ac:dyDescent="0.25">
      <c r="A50" s="17" t="s">
        <v>2921</v>
      </c>
      <c r="B50" s="17" t="s">
        <v>3132</v>
      </c>
    </row>
    <row customFormat="1" r="51" s="17" spans="1:5" x14ac:dyDescent="0.25">
      <c r="A51" s="17" t="s">
        <v>2922</v>
      </c>
      <c r="B51" s="2" t="s">
        <v>3134</v>
      </c>
      <c r="C51" s="2"/>
      <c r="D51" s="2"/>
      <c r="E51" s="2"/>
    </row>
    <row customFormat="1" r="52" s="17" spans="1:5" x14ac:dyDescent="0.25">
      <c r="A52" s="17" t="s">
        <v>2936</v>
      </c>
      <c r="C52"/>
      <c r="E52" s="17" t="s">
        <v>3083</v>
      </c>
    </row>
    <row customFormat="1" r="53" s="17" spans="1:5" x14ac:dyDescent="0.25">
      <c r="A53" s="17" t="s">
        <v>2924</v>
      </c>
      <c r="B53" s="2"/>
      <c r="C53"/>
      <c r="D53" s="2"/>
      <c r="E53" s="2" t="s">
        <v>3084</v>
      </c>
    </row>
    <row customFormat="1" r="54" s="17" spans="1:5" x14ac:dyDescent="0.25">
      <c r="A54" s="48" t="s">
        <v>2942</v>
      </c>
      <c r="B54" s="2" t="str">
        <f>VLOOKUP(B55,Master!$DP:$DQ,2,FALSE)</f>
        <v>02</v>
      </c>
      <c r="C54" s="2" t="e">
        <f>VLOOKUP(C55,Master!$DP:$DQ,2,FALSE)</f>
        <v>#N/A</v>
      </c>
      <c r="D54" s="2" t="e">
        <f>VLOOKUP(D55,Master!$DP:$DQ,2,FALSE)</f>
        <v>#N/A</v>
      </c>
      <c r="E54" s="2" t="str">
        <f>VLOOKUP(E55,Master!$DP:$DQ,2,FALSE)</f>
        <v>02</v>
      </c>
    </row>
    <row customFormat="1" r="55" s="17" spans="1:5" x14ac:dyDescent="0.25">
      <c r="A55" s="17" t="s">
        <v>2943</v>
      </c>
      <c r="B55" s="17" t="s">
        <v>2743</v>
      </c>
      <c r="E55" s="17" t="s">
        <v>2743</v>
      </c>
    </row>
    <row customFormat="1" r="56" s="17" spans="1:5" x14ac:dyDescent="0.25">
      <c r="A56" s="17" t="s">
        <v>2925</v>
      </c>
      <c r="B56" s="17" t="s">
        <v>205</v>
      </c>
      <c r="E56" s="17" t="s">
        <v>205</v>
      </c>
    </row>
    <row customFormat="1" r="57" s="17" spans="1:5" x14ac:dyDescent="0.25">
      <c r="A57" s="17" t="s">
        <v>2926</v>
      </c>
      <c r="B57" s="17" t="s">
        <v>45</v>
      </c>
      <c r="E57" s="17" t="s">
        <v>45</v>
      </c>
    </row>
    <row customFormat="1" r="58" s="17" spans="1:5" x14ac:dyDescent="0.25">
      <c r="A58" s="17" t="s">
        <v>2727</v>
      </c>
      <c r="B58" s="17">
        <v>50</v>
      </c>
      <c r="E58" s="17">
        <v>15</v>
      </c>
    </row>
    <row customFormat="1" r="59" s="17" spans="1:5" x14ac:dyDescent="0.25">
      <c r="A59" s="17" t="s">
        <v>2726</v>
      </c>
      <c r="B59" s="17" t="s">
        <v>40</v>
      </c>
      <c r="E59" s="17" t="s">
        <v>40</v>
      </c>
    </row>
    <row customFormat="1" r="60" s="17" spans="1:5" x14ac:dyDescent="0.25">
      <c r="A60" s="17" t="s">
        <v>2731</v>
      </c>
      <c r="B60" s="17" t="s">
        <v>40</v>
      </c>
      <c r="E60" s="17" t="s">
        <v>40</v>
      </c>
    </row>
    <row customFormat="1" r="61" s="90" spans="1:5" x14ac:dyDescent="0.25">
      <c r="A61" s="90" t="s">
        <v>2730</v>
      </c>
    </row>
    <row customFormat="1" r="62" s="17" spans="1:5" x14ac:dyDescent="0.25">
      <c r="A62" s="17" t="s">
        <v>2953</v>
      </c>
      <c r="D62" s="17" t="s">
        <v>2783</v>
      </c>
    </row>
    <row customFormat="1" r="63" s="17" spans="1:5" x14ac:dyDescent="0.25">
      <c r="A63" s="17" t="s">
        <v>2954</v>
      </c>
    </row>
    <row customFormat="1" r="64" s="17" spans="1:5" x14ac:dyDescent="0.25">
      <c r="A64" s="17" t="s">
        <v>2955</v>
      </c>
    </row>
    <row customFormat="1" r="65" s="17" spans="1:6" x14ac:dyDescent="0.25">
      <c r="A65" s="48" t="s">
        <v>2942</v>
      </c>
      <c r="B65" s="2" t="str">
        <f>VLOOKUP(B66,Master!$DP:$DQ,2,FALSE)</f>
        <v>07</v>
      </c>
      <c r="C65" s="2" t="str">
        <f>VLOOKUP(C66,Master!$DP:$DQ,2,FALSE)</f>
        <v>07</v>
      </c>
      <c r="D65" s="2" t="str">
        <f>VLOOKUP(D66,Master!$DP:$DQ,2,FALSE)</f>
        <v>07</v>
      </c>
      <c r="E65" s="2" t="str">
        <f>VLOOKUP(E66,Master!$DP:$DQ,2,FALSE)</f>
        <v>07</v>
      </c>
    </row>
    <row customFormat="1" r="66" s="17" spans="1:6" x14ac:dyDescent="0.25">
      <c r="A66" s="17" t="s">
        <v>2943</v>
      </c>
      <c r="B66" s="17" t="s">
        <v>2732</v>
      </c>
      <c r="C66" s="17" t="s">
        <v>2732</v>
      </c>
      <c r="D66" s="17" t="s">
        <v>2732</v>
      </c>
      <c r="E66" s="17" t="s">
        <v>2732</v>
      </c>
    </row>
    <row customFormat="1" r="67" s="17" spans="1:6" x14ac:dyDescent="0.25">
      <c r="A67" s="17" t="s">
        <v>2727</v>
      </c>
      <c r="B67" s="17">
        <v>30</v>
      </c>
      <c r="C67" s="17">
        <v>31</v>
      </c>
      <c r="D67" s="17">
        <v>10</v>
      </c>
      <c r="E67" s="17">
        <v>32</v>
      </c>
    </row>
    <row customFormat="1" r="68" s="17" spans="1:6" x14ac:dyDescent="0.25">
      <c r="A68" s="17" t="s">
        <v>2726</v>
      </c>
      <c r="B68" s="17" t="s">
        <v>40</v>
      </c>
      <c r="C68" s="17" t="s">
        <v>40</v>
      </c>
      <c r="D68" s="17" t="s">
        <v>40</v>
      </c>
      <c r="E68" s="17" t="s">
        <v>40</v>
      </c>
    </row>
    <row customFormat="1" r="69" s="90" spans="1:6" x14ac:dyDescent="0.25">
      <c r="A69" s="90" t="s">
        <v>2559</v>
      </c>
    </row>
    <row customFormat="1" r="70" s="17" spans="1:6" x14ac:dyDescent="0.25">
      <c r="A70" s="17" t="s">
        <v>2725</v>
      </c>
      <c r="C70" s="17" t="s">
        <v>102</v>
      </c>
      <c r="D70" s="17" t="s">
        <v>102</v>
      </c>
      <c r="E70" s="17" t="s">
        <v>102</v>
      </c>
      <c r="F70" s="17" t="s">
        <v>102</v>
      </c>
    </row>
    <row customFormat="1" r="71" s="17" spans="1:6" x14ac:dyDescent="0.25">
      <c r="A71" s="17" t="s">
        <v>2927</v>
      </c>
    </row>
    <row customFormat="1" r="72" s="17" spans="1:6" x14ac:dyDescent="0.25">
      <c r="A72" s="17" t="s">
        <v>2928</v>
      </c>
    </row>
    <row customFormat="1" r="73" s="17" spans="1:6" x14ac:dyDescent="0.25">
      <c r="A73" s="17" t="s">
        <v>2929</v>
      </c>
    </row>
    <row customFormat="1" r="74" s="17" spans="1:6" x14ac:dyDescent="0.25">
      <c r="A74" s="17" t="s">
        <v>2930</v>
      </c>
    </row>
    <row customFormat="1" r="75" s="17" spans="1:6" x14ac:dyDescent="0.25">
      <c r="A75" s="17" t="s">
        <v>2931</v>
      </c>
    </row>
    <row customFormat="1" r="76" s="17" spans="1:6" x14ac:dyDescent="0.25">
      <c r="A76" s="17" t="s">
        <v>2932</v>
      </c>
    </row>
    <row customFormat="1" r="77" s="17" spans="1:6" x14ac:dyDescent="0.25">
      <c r="A77" s="17" t="s">
        <v>2933</v>
      </c>
    </row>
    <row customFormat="1" r="78" s="17" spans="1:6" x14ac:dyDescent="0.25">
      <c r="A78" s="17" t="s">
        <v>2956</v>
      </c>
    </row>
  </sheetData>
  <conditionalFormatting sqref="A31:A36">
    <cfRule dxfId="186" priority="15" type="expression">
      <formula>A$13="LookUp"</formula>
    </cfRule>
  </conditionalFormatting>
  <conditionalFormatting sqref="A21:A24">
    <cfRule dxfId="185" priority="17" type="expression">
      <formula>A$13="LookUp"</formula>
    </cfRule>
  </conditionalFormatting>
  <conditionalFormatting sqref="A22">
    <cfRule dxfId="184" priority="16" type="expression">
      <formula>OR(A$23="E-KTP",A$23="AKTA",A$23="NPWP")</formula>
    </cfRule>
  </conditionalFormatting>
  <conditionalFormatting sqref="B78:C78 E78">
    <cfRule dxfId="183" priority="13" type="expression">
      <formula>B$13="LookUp"</formula>
    </cfRule>
  </conditionalFormatting>
  <conditionalFormatting sqref="B78:C78 E78">
    <cfRule dxfId="182" priority="12" type="expression">
      <formula>B$38="Yes"</formula>
    </cfRule>
  </conditionalFormatting>
  <conditionalFormatting sqref="C21 E21">
    <cfRule dxfId="181" priority="11" type="expression">
      <formula>C$13="LookUp"</formula>
    </cfRule>
  </conditionalFormatting>
  <conditionalFormatting sqref="B57:C57 E57">
    <cfRule dxfId="180" priority="8" type="expression">
      <formula>B$13="LookUp"</formula>
    </cfRule>
  </conditionalFormatting>
  <conditionalFormatting sqref="F78">
    <cfRule dxfId="179" priority="7" type="expression">
      <formula>F$13="LookUp"</formula>
    </cfRule>
  </conditionalFormatting>
  <conditionalFormatting sqref="F78">
    <cfRule dxfId="178" priority="6" type="expression">
      <formula>F$38="Yes"</formula>
    </cfRule>
  </conditionalFormatting>
  <conditionalFormatting sqref="B21">
    <cfRule dxfId="177" priority="5" type="expression">
      <formula>B$13="LookUp"</formula>
    </cfRule>
  </conditionalFormatting>
  <conditionalFormatting sqref="D78">
    <cfRule dxfId="176" priority="4" type="expression">
      <formula>D$13="LookUp"</formula>
    </cfRule>
  </conditionalFormatting>
  <conditionalFormatting sqref="D78">
    <cfRule dxfId="175" priority="3" type="expression">
      <formula>D$38="Yes"</formula>
    </cfRule>
  </conditionalFormatting>
  <conditionalFormatting sqref="D21">
    <cfRule dxfId="174" priority="2" type="expression">
      <formula>D$13="LookUp"</formula>
    </cfRule>
  </conditionalFormatting>
  <conditionalFormatting sqref="D57">
    <cfRule dxfId="173" priority="1" type="expression">
      <formula>D$13="LookUp"</formula>
    </cfRule>
  </conditionalFormatting>
  <dataValidations count="18">
    <dataValidation allowBlank="1" showErrorMessage="1" showInputMessage="1" sqref="B13:F13" type="list">
      <formula1>"Input Data, LookUp"</formula1>
    </dataValidation>
    <dataValidation allowBlank="1" showErrorMessage="1" showInputMessage="1" sqref="F38" type="list">
      <formula1>ListJobPosition</formula1>
    </dataValidation>
    <dataValidation allowBlank="1" showErrorMessage="1" showInputMessage="1" sqref="B70:F70" type="list">
      <formula1>ListCopyAddressCAPS</formula1>
    </dataValidation>
    <dataValidation allowBlank="1" showErrorMessage="1" showInputMessage="1" sqref="B31:E31" type="list">
      <formula1>"Male, Female"</formula1>
    </dataValidation>
    <dataValidation errorStyle="information" showErrorMessage="1" showInputMessage="1" sqref="B21:E21" type="list">
      <formula1>IF(B13="Input Data",ListIdType)</formula1>
    </dataValidation>
    <dataValidation allowBlank="1" errorStyle="information" showErrorMessage="1" showInputMessage="1" sqref="C32 B22:E22 B64:E64 B37:E37 B33:E33 B30:E30 B28:F28 B26:F26"/>
    <dataValidation allowBlank="1" errorStyle="information" showErrorMessage="1" showInputMessage="1" sqref="B23:E23" type="list">
      <formula1>"Single, Married, Widow"</formula1>
    </dataValidation>
    <dataValidation allowBlank="1" errorStyle="information" showErrorMessage="1" showInputMessage="1" sqref="B25:F25" type="list">
      <formula1>ListCustomerModelPersonal</formula1>
    </dataValidation>
    <dataValidation allowBlank="1" errorStyle="information" showErrorMessage="1" showInputMessage="1" sqref="B27:F27" type="list">
      <formula1>IF(B$25 = "Employee", ListJobProfessionEMP,IF(B$25 = "Professional", ListJobProfessionPROF,IF(B$25 = "Non Professional", ListJobProfessionNONPROF,IF(B$25 = "Small Medium Enterprise", ListJobProfessionSME))))</formula1>
    </dataValidation>
    <dataValidation allowBlank="1" errorStyle="information" showErrorMessage="1" showInputMessage="1" sqref="B29:F29 B55:E55 B66:E66" type="list">
      <formula1>Position_SLIK</formula1>
    </dataValidation>
    <dataValidation allowBlank="1" errorStyle="information" showErrorMessage="1" showInputMessage="1" sqref="B38:E38" type="list">
      <formula1>ListJobPosition</formula1>
    </dataValidation>
    <dataValidation allowBlank="1" errorStyle="information" showErrorMessage="1" showInputMessage="1" sqref="B40:F42 B68:E68 B59:E60" type="list">
      <formula1>"Yes, No"</formula1>
    </dataValidation>
    <dataValidation allowBlank="1" errorStyle="information" showErrorMessage="1" showInputMessage="1" sqref="B45:F45" type="list">
      <formula1>ListDepartmentAML</formula1>
    </dataValidation>
    <dataValidation allowBlank="1" errorStyle="information" showErrorMessage="1" showInputMessage="1" sqref="B47:F47" type="list">
      <formula1>ListAuthorityAML</formula1>
    </dataValidation>
    <dataValidation errorStyle="information" showErrorMessage="1" showInputMessage="1" sqref="B56:E56" type="list">
      <formula1>ListCompanyType</formula1>
    </dataValidation>
    <dataValidation errorStyle="information" showErrorMessage="1" showInputMessage="1" sqref="B57:E57" type="list">
      <formula1>ListCustomerModelCompany</formula1>
    </dataValidation>
    <dataValidation allowBlank="1" errorStyle="information" showErrorMessage="1" showInputMessage="1" sqref="B62:E62" type="list">
      <formula1>Public_Type</formula1>
    </dataValidation>
    <dataValidation allowBlank="1" errorStyle="information" showErrorMessage="1" showInputMessage="1" sqref="B78:F78" type="list">
      <formula1>ListOwnership</formula1>
    </dataValidation>
  </dataValidations>
  <hyperlinks>
    <hyperlink display="doge@gmail.com" r:id="rId1" ref="A1"/>
    <hyperlink r:id="rId2" ref="C36"/>
  </hyperlinks>
  <pageMargins bottom="0.75" footer="0.3" header="0.3" left="0.7" right="0.7" top="0.75"/>
  <pageSetup orientation="portrait" paperSize="9" r:id="rId3"/>
  <legacyDrawing r:id="rId4"/>
</worksheet>
</file>

<file path=xl/worksheets/sheet4.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H14"/>
  <sheetViews>
    <sheetView workbookViewId="0">
      <selection activeCell="B13" sqref="B13"/>
    </sheetView>
  </sheetViews>
  <sheetFormatPr defaultRowHeight="15" x14ac:dyDescent="0.25"/>
  <cols>
    <col min="1" max="1" customWidth="true" style="16" width="17.140625" collapsed="true"/>
    <col min="2" max="2" customWidth="true" style="16" width="31.0" collapsed="true"/>
    <col min="3" max="16384" style="16" width="9.140625" collapsed="true"/>
  </cols>
  <sheetData>
    <row customFormat="1" r="1" s="115" spans="1:7" x14ac:dyDescent="0.25">
      <c r="A1" s="115" t="s">
        <v>4</v>
      </c>
      <c r="B1" t="s">
        <v>3224</v>
      </c>
      <c r="C1" s="17" t="s">
        <v>6</v>
      </c>
      <c r="D1" t="s">
        <v>3224</v>
      </c>
      <c r="E1" s="115" t="s">
        <v>6</v>
      </c>
      <c r="F1" s="115" t="s">
        <v>6</v>
      </c>
      <c r="G1" s="115" t="s">
        <v>6</v>
      </c>
    </row>
    <row customFormat="1" r="2" s="115" spans="1:7" x14ac:dyDescent="0.25">
      <c r="A2" s="115" t="s">
        <v>2815</v>
      </c>
      <c r="B2" s="17" t="s">
        <v>2590</v>
      </c>
      <c r="C2" s="17" t="s">
        <v>2590</v>
      </c>
      <c r="D2" s="115" t="s">
        <v>2590</v>
      </c>
      <c r="E2" s="115" t="s">
        <v>2590</v>
      </c>
      <c r="F2" s="115" t="s">
        <v>2590</v>
      </c>
      <c r="G2" s="115" t="s">
        <v>2590</v>
      </c>
    </row>
    <row customFormat="1" r="3" s="17" spans="1:7" x14ac:dyDescent="0.25">
      <c r="A3" s="17" t="s">
        <v>2816</v>
      </c>
    </row>
    <row customFormat="1" r="4" s="17" spans="1:7" x14ac:dyDescent="0.25"/>
    <row customFormat="1" r="5" s="17" spans="1:7" x14ac:dyDescent="0.25"/>
    <row customFormat="1" r="6" s="17" spans="1:7" x14ac:dyDescent="0.25"/>
    <row customFormat="1" r="7" s="17" spans="1:7" x14ac:dyDescent="0.25"/>
    <row customFormat="1" r="8" s="17" spans="1:7" x14ac:dyDescent="0.25"/>
    <row customFormat="1" r="9" s="17" spans="1:7" x14ac:dyDescent="0.25"/>
    <row customFormat="1" r="10" s="17" spans="1:7" x14ac:dyDescent="0.25"/>
    <row customFormat="1" r="11" s="79" spans="1:7" x14ac:dyDescent="0.25"/>
    <row customFormat="1" r="12" s="17" spans="1:7" x14ac:dyDescent="0.25">
      <c r="A12" s="59" t="s">
        <v>5</v>
      </c>
      <c r="B12" s="17" t="str">
        <f>'1.TabCustomerMainData'!D13</f>
        <v>0002APP20221206170</v>
      </c>
    </row>
    <row customHeight="1" ht="60" r="14" spans="1:7" x14ac:dyDescent="0.25">
      <c r="A14" s="9" t="s">
        <v>93</v>
      </c>
      <c r="B14" s="135" t="s">
        <v>3117</v>
      </c>
      <c r="C14" s="135"/>
    </row>
  </sheetData>
  <mergeCells count="1">
    <mergeCell ref="B14:C14"/>
  </mergeCells>
  <pageMargins bottom="0.75" footer="0.3" header="0.3" left="0.7" right="0.7" top="0.75"/>
</worksheet>
</file>

<file path=xl/worksheets/sheet5.xml><?xml version="1.0" encoding="utf-8"?>
<worksheet xmlns="http://schemas.openxmlformats.org/spreadsheetml/2006/main" xmlns:mc="http://schemas.openxmlformats.org/markup-compatibility/2006" xmlns:r="http://schemas.openxmlformats.org/officeDocument/2006/relationships" xmlns:x14="http://schemas.microsoft.com/office/spreadsheetml/2009/9/main" xmlns:x14ac="http://schemas.microsoft.com/office/spreadsheetml/2009/9/ac" xmlns:xdr="http://schemas.openxmlformats.org/drawingml/2006/spreadsheetDrawing" mc:Ignorable="x14ac">
  <sheetPr codeName="Sheet4"/>
  <dimension ref="A1:K46"/>
  <sheetViews>
    <sheetView workbookViewId="0">
      <pane activePane="topRight" state="frozen" topLeftCell="B1" xSplit="1"/>
      <selection activeCell="B13" pane="topRight" sqref="B13"/>
    </sheetView>
  </sheetViews>
  <sheetFormatPr defaultRowHeight="15" x14ac:dyDescent="0.25"/>
  <cols>
    <col min="1" max="1" bestFit="true" customWidth="true" width="28.7109375" collapsed="true"/>
    <col min="2" max="5" bestFit="true" customWidth="true" width="20.7109375" collapsed="true"/>
    <col min="6" max="6" bestFit="true" customWidth="true" width="19.85546875" collapsed="true"/>
    <col min="11" max="11" customWidth="true" width="8.0" collapsed="true"/>
  </cols>
  <sheetData>
    <row customFormat="1" r="1" s="115" spans="1:10" x14ac:dyDescent="0.25">
      <c r="A1" s="115" t="s">
        <v>4</v>
      </c>
      <c r="B1" t="s">
        <v>3224</v>
      </c>
      <c r="C1" s="17" t="s">
        <v>6</v>
      </c>
      <c r="D1" s="17" t="s">
        <v>6</v>
      </c>
      <c r="E1" s="17" t="s">
        <v>6</v>
      </c>
      <c r="F1" s="17" t="s">
        <v>6</v>
      </c>
      <c r="G1" s="115" t="s">
        <v>6</v>
      </c>
      <c r="H1" s="115" t="s">
        <v>6</v>
      </c>
      <c r="I1" s="115" t="s">
        <v>6</v>
      </c>
      <c r="J1" s="115" t="s">
        <v>6</v>
      </c>
    </row>
    <row customFormat="1" r="2" s="115" spans="1:10" x14ac:dyDescent="0.25">
      <c r="A2" s="115" t="s">
        <v>2815</v>
      </c>
      <c r="B2" s="17" t="s">
        <v>2590</v>
      </c>
      <c r="C2" s="17" t="s">
        <v>2590</v>
      </c>
      <c r="D2" s="17" t="s">
        <v>2590</v>
      </c>
      <c r="E2" s="17" t="s">
        <v>2590</v>
      </c>
      <c r="F2" s="17" t="s">
        <v>2590</v>
      </c>
      <c r="G2" s="115" t="s">
        <v>2590</v>
      </c>
      <c r="H2" s="115" t="s">
        <v>2590</v>
      </c>
      <c r="I2" s="115" t="s">
        <v>2590</v>
      </c>
      <c r="J2" s="115" t="s">
        <v>2590</v>
      </c>
    </row>
    <row customFormat="1" r="3" s="17" spans="1:10" x14ac:dyDescent="0.25">
      <c r="A3" s="17" t="s">
        <v>2816</v>
      </c>
    </row>
    <row customFormat="1" ht="16.5" r="4" s="17" spans="1:10" x14ac:dyDescent="0.3">
      <c r="A4" s="29" t="s">
        <v>2935</v>
      </c>
      <c r="B4" s="109">
        <f>IF(B13="Input Data",COUNTIFS($A18:$A21,"*$*",B18:B21,"")+COUNTIFS($A23:$A28,"*$*",B23:B28,"")+COUNTIFS($A30:$A31,"*$*",B30:B31,"")+COUNTIFS($A33:$A34,"*$*",B33:B34,"")+IF(B38 = "No",COUNTIFS($A39:$A46,"*$*",B39:B46,""),0),IF(B13="LookUp",COUNTIFS($A15:$A18,"*$*",B15:B18,"")+COUNTIFS($A25,"*$*",B25,"")+COUNTIFS($A33:$A34,"*$*",$A33:$A34,"")))</f>
        <v>0</v>
      </c>
      <c r="C4" s="109">
        <f ref="C4:F4" si="0" t="shared">IF(C13="Input Data",COUNTIFS($A18:$A21,"*$*",C18:C21,"")+COUNTIFS($A23:$A28,"*$*",C23:C28,"")+COUNTIFS($A30:$A31,"*$*",C30:C31,"")+COUNTIFS($A33:$A34,"*$*",C33:C34,"")+IF(C38 = "No",COUNTIFS($A39:$A46,"*$*",C39:C46,""),0),IF(C13="LookUp",COUNTIFS($A15:$A18,"*$*",C15:C18,"")+COUNTIFS($A25,"*$*",C25,"")+COUNTIFS($A33:$A34,"*$*",$A33:$A34,"")))</f>
        <v>0</v>
      </c>
      <c r="D4" s="109">
        <f si="0" t="shared"/>
        <v>0</v>
      </c>
      <c r="E4" s="109">
        <f si="0" t="shared"/>
        <v>3</v>
      </c>
      <c r="F4" s="109">
        <f si="0" t="shared"/>
        <v>0</v>
      </c>
    </row>
    <row customFormat="1" r="5" s="17" spans="1:10" x14ac:dyDescent="0.25"/>
    <row customFormat="1" r="6" s="17" spans="1:10" x14ac:dyDescent="0.25"/>
    <row customFormat="1" r="7" s="17" spans="1:10" x14ac:dyDescent="0.25"/>
    <row customFormat="1" r="8" s="17" spans="1:10" x14ac:dyDescent="0.25"/>
    <row customFormat="1" r="9" s="17" spans="1:10" x14ac:dyDescent="0.25">
      <c r="A9" s="29" t="s">
        <v>3102</v>
      </c>
      <c r="B9" s="29"/>
    </row>
    <row customFormat="1" r="10" s="17" spans="1:10" x14ac:dyDescent="0.25">
      <c r="A10" s="29" t="s">
        <v>3071</v>
      </c>
      <c r="B10" s="17" t="str">
        <f>'1.TabCustomerMainData'!$B$10</f>
        <v>No</v>
      </c>
      <c r="C10" s="17" t="str">
        <f>'1.TabCustomerMainData'!$B$10</f>
        <v>No</v>
      </c>
    </row>
    <row customFormat="1" r="11" s="87" spans="1:10" x14ac:dyDescent="0.25">
      <c r="B11" s="80"/>
      <c r="C11" s="80"/>
      <c r="D11" s="80"/>
    </row>
    <row customFormat="1" r="12" s="17" spans="1:10" x14ac:dyDescent="0.25">
      <c r="A12" s="59" t="s">
        <v>5</v>
      </c>
      <c r="B12" s="39" t="str">
        <f>'1.TabCustomerMainData'!$D$13</f>
        <v>0002APP20221206170</v>
      </c>
      <c r="C12" s="39"/>
      <c r="D12" s="39"/>
    </row>
    <row customFormat="1" r="13" s="17" spans="1:10" x14ac:dyDescent="0.25">
      <c r="A13" s="44" t="s">
        <v>1978</v>
      </c>
      <c r="B13" s="17" t="s">
        <v>1980</v>
      </c>
      <c r="C13" s="17" t="s">
        <v>1979</v>
      </c>
      <c r="D13" s="17" t="s">
        <v>1980</v>
      </c>
      <c r="E13" s="17" t="s">
        <v>1979</v>
      </c>
      <c r="F13" s="17" t="s">
        <v>1980</v>
      </c>
    </row>
    <row customFormat="1" r="14" s="94" spans="1:10" x14ac:dyDescent="0.25">
      <c r="A14" s="94" t="s">
        <v>2561</v>
      </c>
    </row>
    <row customFormat="1" r="15" s="41" spans="1:10" x14ac:dyDescent="0.25">
      <c r="A15" s="46" t="s">
        <v>2920</v>
      </c>
      <c r="B15" s="17"/>
      <c r="C15" s="17" t="s">
        <v>3113</v>
      </c>
      <c r="D15" s="17"/>
      <c r="E15" s="17"/>
      <c r="F15" s="17"/>
    </row>
    <row customFormat="1" r="16" s="41" spans="1:10" x14ac:dyDescent="0.25">
      <c r="A16" s="46" t="s">
        <v>2921</v>
      </c>
      <c r="B16" s="17"/>
      <c r="C16" s="17" t="s">
        <v>3115</v>
      </c>
      <c r="D16" s="17"/>
      <c r="E16" s="17"/>
      <c r="F16" s="17"/>
    </row>
    <row customFormat="1" r="17" s="41" spans="1:6" x14ac:dyDescent="0.25">
      <c r="A17" s="46" t="s">
        <v>2957</v>
      </c>
      <c r="B17" s="17"/>
      <c r="C17" s="2" t="s">
        <v>3114</v>
      </c>
      <c r="D17" s="17"/>
      <c r="E17" s="17"/>
      <c r="F17" s="17"/>
    </row>
    <row customFormat="1" r="18" s="17" spans="1:6" x14ac:dyDescent="0.25">
      <c r="A18" s="45" t="s">
        <v>2958</v>
      </c>
      <c r="B18" s="17" t="s">
        <v>7</v>
      </c>
      <c r="C18" s="17" t="s">
        <v>7</v>
      </c>
      <c r="D18" s="17" t="s">
        <v>7</v>
      </c>
      <c r="E18" s="17" t="s">
        <v>7</v>
      </c>
      <c r="F18" s="17" t="s">
        <v>7</v>
      </c>
    </row>
    <row customFormat="1" r="19" s="17" spans="1:6" x14ac:dyDescent="0.25">
      <c r="A19" s="46" t="s">
        <v>2959</v>
      </c>
      <c r="B19" t="s">
        <v>3177</v>
      </c>
      <c r="C19" s="17" t="s">
        <v>2716</v>
      </c>
      <c r="D19" s="17" t="s">
        <v>2716</v>
      </c>
      <c r="E19" s="17" t="s">
        <v>2716</v>
      </c>
      <c r="F19" s="17" t="s">
        <v>2716</v>
      </c>
    </row>
    <row customFormat="1" r="20" s="17" spans="1:6" x14ac:dyDescent="0.25">
      <c r="A20" s="46" t="s">
        <v>2937</v>
      </c>
      <c r="B20" s="17" t="s">
        <v>12</v>
      </c>
      <c r="C20" s="17" t="s">
        <v>12</v>
      </c>
      <c r="D20" s="17" t="s">
        <v>12</v>
      </c>
      <c r="E20" s="17" t="s">
        <v>12</v>
      </c>
      <c r="F20" s="17" t="s">
        <v>12</v>
      </c>
    </row>
    <row customFormat="1" r="21" s="17" spans="1:6" x14ac:dyDescent="0.25">
      <c r="A21" s="46" t="s">
        <v>2938</v>
      </c>
      <c r="B21" t="s">
        <v>13</v>
      </c>
      <c r="C21" s="17" t="s">
        <v>1982</v>
      </c>
      <c r="D21" s="17" t="s">
        <v>1982</v>
      </c>
      <c r="E21" s="17" t="s">
        <v>1982</v>
      </c>
      <c r="F21" s="17" t="s">
        <v>1982</v>
      </c>
    </row>
    <row customFormat="1" r="22" s="17" spans="1:6" x14ac:dyDescent="0.25">
      <c r="A22" s="17" t="s">
        <v>2013</v>
      </c>
      <c r="B22" s="56">
        <v>45906</v>
      </c>
      <c r="C22" s="56">
        <v>45907</v>
      </c>
      <c r="D22" s="56">
        <v>45908</v>
      </c>
      <c r="E22" s="56">
        <v>45909</v>
      </c>
      <c r="F22" s="56">
        <v>45910</v>
      </c>
    </row>
    <row customFormat="1" r="23" s="17" spans="1:6" x14ac:dyDescent="0.25">
      <c r="A23" s="46" t="s">
        <v>2960</v>
      </c>
      <c r="B23" s="17" t="s">
        <v>16</v>
      </c>
      <c r="C23" s="17" t="s">
        <v>200</v>
      </c>
      <c r="D23" s="17" t="s">
        <v>16</v>
      </c>
      <c r="E23" s="17" t="s">
        <v>200</v>
      </c>
      <c r="F23" s="17" t="s">
        <v>200</v>
      </c>
    </row>
    <row customFormat="1" r="24" s="17" spans="1:6" x14ac:dyDescent="0.25">
      <c r="A24" s="46" t="s">
        <v>2939</v>
      </c>
      <c r="B24" s="2" t="s">
        <v>3080</v>
      </c>
      <c r="C24" s="2" t="s">
        <v>2612</v>
      </c>
      <c r="D24" s="2" t="s">
        <v>2612</v>
      </c>
      <c r="E24" s="2" t="s">
        <v>2612</v>
      </c>
      <c r="F24" s="2" t="s">
        <v>2612</v>
      </c>
    </row>
    <row customFormat="1" r="25" s="17" spans="1:6" x14ac:dyDescent="0.25">
      <c r="A25" s="45" t="s">
        <v>2926</v>
      </c>
      <c r="B25" s="17" t="s">
        <v>202</v>
      </c>
      <c r="C25" s="17" t="s">
        <v>202</v>
      </c>
      <c r="D25" s="17" t="s">
        <v>202</v>
      </c>
      <c r="E25" s="17" t="s">
        <v>202</v>
      </c>
      <c r="F25" s="17" t="s">
        <v>202</v>
      </c>
    </row>
    <row customFormat="1" r="26" s="17" spans="1:6" x14ac:dyDescent="0.25">
      <c r="A26" s="46" t="s">
        <v>2945</v>
      </c>
      <c r="B26" s="17" t="s">
        <v>18</v>
      </c>
      <c r="C26" s="17" t="s">
        <v>18</v>
      </c>
      <c r="D26" s="17" t="s">
        <v>18</v>
      </c>
      <c r="E26" s="17" t="s">
        <v>18</v>
      </c>
      <c r="F26" s="17" t="s">
        <v>18</v>
      </c>
    </row>
    <row customFormat="1" r="27" s="17" spans="1:6" x14ac:dyDescent="0.25">
      <c r="A27" s="46" t="s">
        <v>2946</v>
      </c>
      <c r="B27" t="s">
        <v>3137</v>
      </c>
      <c r="C27" s="57" t="s">
        <v>2817</v>
      </c>
      <c r="D27" s="57" t="s">
        <v>2818</v>
      </c>
      <c r="E27" s="57" t="s">
        <v>2819</v>
      </c>
      <c r="F27" s="57" t="s">
        <v>2820</v>
      </c>
    </row>
    <row customFormat="1" r="28" s="17" spans="1:6" x14ac:dyDescent="0.25">
      <c r="A28" s="46" t="s">
        <v>2947</v>
      </c>
      <c r="B28" s="2" t="s">
        <v>3178</v>
      </c>
      <c r="C28" s="2" t="s">
        <v>2717</v>
      </c>
      <c r="D28" s="2" t="s">
        <v>2717</v>
      </c>
      <c r="E28" s="2" t="s">
        <v>2717</v>
      </c>
      <c r="F28" s="2" t="s">
        <v>2717</v>
      </c>
    </row>
    <row customFormat="1" r="29" s="17" spans="1:6" x14ac:dyDescent="0.25">
      <c r="A29" s="17" t="s">
        <v>19</v>
      </c>
      <c r="B29" s="2" t="s">
        <v>3081</v>
      </c>
      <c r="C29" s="2"/>
      <c r="D29" s="2"/>
      <c r="E29" s="2"/>
      <c r="F29" s="2"/>
    </row>
    <row customFormat="1" r="30" s="17" spans="1:6" x14ac:dyDescent="0.25">
      <c r="A30" s="46" t="s">
        <v>2948</v>
      </c>
      <c r="B30" t="s">
        <v>3179</v>
      </c>
      <c r="C30" s="17" t="s">
        <v>2718</v>
      </c>
      <c r="D30" s="17" t="s">
        <v>2718</v>
      </c>
      <c r="E30" s="17" t="s">
        <v>2718</v>
      </c>
      <c r="F30" s="17" t="s">
        <v>2718</v>
      </c>
    </row>
    <row customFormat="1" r="31" s="17" spans="1:6" x14ac:dyDescent="0.25">
      <c r="A31" s="46" t="s">
        <v>2961</v>
      </c>
      <c r="B31" s="3" t="s">
        <v>3180</v>
      </c>
      <c r="C31" s="3" t="s">
        <v>2719</v>
      </c>
      <c r="D31" s="3" t="s">
        <v>2719</v>
      </c>
      <c r="E31" s="3" t="s">
        <v>2719</v>
      </c>
      <c r="F31" s="3" t="s">
        <v>2719</v>
      </c>
    </row>
    <row customFormat="1" r="32" s="94" spans="1:6" x14ac:dyDescent="0.25">
      <c r="A32" s="94" t="s">
        <v>2558</v>
      </c>
    </row>
    <row customFormat="1" r="33" s="17" spans="1:6" x14ac:dyDescent="0.25">
      <c r="A33" s="48" t="s">
        <v>2951</v>
      </c>
      <c r="B33" s="17" t="str">
        <f>VLOOKUP(B34,Master!$M:$N,2,FALSE)</f>
        <v>00651</v>
      </c>
      <c r="C33" s="17" t="str">
        <f>VLOOKUP(C34,Master!$M:$N,2,FALSE)</f>
        <v>00651</v>
      </c>
      <c r="D33" s="17" t="str">
        <f>VLOOKUP(D34,Master!$M:$N,2,FALSE)</f>
        <v>00651</v>
      </c>
      <c r="E33" s="17" t="str">
        <f>VLOOKUP(E34,Master!$M:$N,2,FALSE)</f>
        <v>00651</v>
      </c>
      <c r="F33" s="17" t="str">
        <f>VLOOKUP(F34,Master!$M:$N,2,FALSE)</f>
        <v>00651</v>
      </c>
    </row>
    <row customFormat="1" r="34" s="17" spans="1:6" x14ac:dyDescent="0.25">
      <c r="A34" s="45" t="s">
        <v>2962</v>
      </c>
      <c r="B34" s="17" t="s">
        <v>27</v>
      </c>
      <c r="C34" s="17" t="s">
        <v>27</v>
      </c>
      <c r="D34" s="17" t="s">
        <v>27</v>
      </c>
      <c r="E34" s="17" t="s">
        <v>27</v>
      </c>
      <c r="F34" s="17" t="s">
        <v>27</v>
      </c>
    </row>
    <row customFormat="1" r="35" s="17" spans="1:6" x14ac:dyDescent="0.25">
      <c r="A35" s="48" t="s">
        <v>28</v>
      </c>
      <c r="B35" s="17" t="str">
        <f>VLOOKUP(B36,Master!$Q:$R,2,FALSE)</f>
        <v>00838</v>
      </c>
      <c r="C35" s="17" t="str">
        <f>VLOOKUP(C36,Master!$Q:$R,2,FALSE)</f>
        <v>00838</v>
      </c>
      <c r="D35" s="17" t="str">
        <f>VLOOKUP(D36,Master!$Q:$R,2,FALSE)</f>
        <v>00838</v>
      </c>
      <c r="E35" s="17" t="str">
        <f>VLOOKUP(E36,Master!$Q:$R,2,FALSE)</f>
        <v>00838</v>
      </c>
      <c r="F35" s="17" t="str">
        <f>VLOOKUP(F36,Master!$Q:$R,2,FALSE)</f>
        <v>00838</v>
      </c>
    </row>
    <row customFormat="1" r="36" s="17" spans="1:6" x14ac:dyDescent="0.25">
      <c r="A36" s="17" t="s">
        <v>39</v>
      </c>
      <c r="B36" s="17" t="s">
        <v>27</v>
      </c>
      <c r="C36" s="17" t="s">
        <v>27</v>
      </c>
      <c r="D36" s="17" t="s">
        <v>27</v>
      </c>
      <c r="E36" s="17" t="s">
        <v>27</v>
      </c>
      <c r="F36" s="17" t="s">
        <v>27</v>
      </c>
    </row>
    <row customFormat="1" r="37" s="94" spans="1:6" x14ac:dyDescent="0.25">
      <c r="A37" s="94" t="s">
        <v>2559</v>
      </c>
    </row>
    <row customFormat="1" r="38" s="17" spans="1:6" x14ac:dyDescent="0.25">
      <c r="A38" s="44" t="s">
        <v>30</v>
      </c>
      <c r="B38" s="17" t="s">
        <v>40</v>
      </c>
      <c r="C38" s="17" t="s">
        <v>31</v>
      </c>
      <c r="D38" s="17" t="s">
        <v>31</v>
      </c>
      <c r="E38" s="17" t="s">
        <v>31</v>
      </c>
      <c r="F38" s="17" t="s">
        <v>31</v>
      </c>
    </row>
    <row customFormat="1" r="39" s="17" spans="1:6" x14ac:dyDescent="0.25">
      <c r="A39" s="46" t="s">
        <v>2927</v>
      </c>
      <c r="C39" s="17" t="s">
        <v>2610</v>
      </c>
      <c r="D39" s="17" t="s">
        <v>2610</v>
      </c>
      <c r="E39" s="17" t="s">
        <v>2610</v>
      </c>
      <c r="F39" s="17" t="s">
        <v>2610</v>
      </c>
    </row>
    <row customFormat="1" r="40" s="17" spans="1:6" x14ac:dyDescent="0.25">
      <c r="A40" s="46" t="s">
        <v>2928</v>
      </c>
      <c r="B40" s="2"/>
      <c r="C40" s="2" t="s">
        <v>2609</v>
      </c>
      <c r="D40" s="2" t="s">
        <v>2609</v>
      </c>
      <c r="E40" s="2" t="s">
        <v>2609</v>
      </c>
      <c r="F40" s="2" t="s">
        <v>2609</v>
      </c>
    </row>
    <row customFormat="1" r="41" s="17" spans="1:6" x14ac:dyDescent="0.25">
      <c r="A41" s="46" t="s">
        <v>2929</v>
      </c>
      <c r="B41" s="2"/>
      <c r="C41" s="2" t="s">
        <v>103</v>
      </c>
      <c r="D41" s="2" t="s">
        <v>103</v>
      </c>
      <c r="E41" s="2" t="s">
        <v>103</v>
      </c>
      <c r="F41" s="2" t="s">
        <v>103</v>
      </c>
    </row>
    <row customFormat="1" r="42" s="17" spans="1:6" x14ac:dyDescent="0.25">
      <c r="A42" s="46" t="s">
        <v>2930</v>
      </c>
      <c r="B42" s="2"/>
      <c r="C42" s="2" t="s">
        <v>32</v>
      </c>
      <c r="D42" s="2" t="s">
        <v>32</v>
      </c>
      <c r="E42" s="2" t="s">
        <v>32</v>
      </c>
      <c r="F42" s="2" t="s">
        <v>32</v>
      </c>
    </row>
    <row customFormat="1" r="43" s="17" spans="1:6" x14ac:dyDescent="0.25">
      <c r="A43" s="46" t="s">
        <v>2931</v>
      </c>
      <c r="C43" s="17" t="s">
        <v>33</v>
      </c>
      <c r="D43" s="17" t="s">
        <v>33</v>
      </c>
      <c r="E43" s="17" t="s">
        <v>33</v>
      </c>
      <c r="F43" s="17" t="s">
        <v>33</v>
      </c>
    </row>
    <row customFormat="1" r="44" s="17" spans="1:6" x14ac:dyDescent="0.25">
      <c r="A44" s="46" t="s">
        <v>2932</v>
      </c>
      <c r="C44" s="17" t="s">
        <v>33</v>
      </c>
      <c r="D44" s="17" t="s">
        <v>33</v>
      </c>
      <c r="E44" s="17" t="s">
        <v>33</v>
      </c>
      <c r="F44" s="17" t="s">
        <v>33</v>
      </c>
    </row>
    <row customFormat="1" r="45" s="17" spans="1:6" x14ac:dyDescent="0.25">
      <c r="A45" s="46" t="s">
        <v>2963</v>
      </c>
      <c r="C45" s="17" t="s">
        <v>1981</v>
      </c>
      <c r="D45" s="17" t="s">
        <v>1981</v>
      </c>
      <c r="E45" s="17" t="s">
        <v>1981</v>
      </c>
      <c r="F45" s="17" t="s">
        <v>1981</v>
      </c>
    </row>
    <row customFormat="1" r="46" s="17" spans="1:6" x14ac:dyDescent="0.25">
      <c r="A46" s="46" t="s">
        <v>2934</v>
      </c>
      <c r="C46" s="17" t="s">
        <v>35</v>
      </c>
      <c r="D46" s="17" t="s">
        <v>35</v>
      </c>
      <c r="E46" s="17" t="s">
        <v>35</v>
      </c>
      <c r="F46" s="17" t="s">
        <v>35</v>
      </c>
    </row>
  </sheetData>
  <conditionalFormatting sqref="A15:XFD17">
    <cfRule dxfId="172" priority="4" type="expression">
      <formula>A$13="Input Data"</formula>
    </cfRule>
  </conditionalFormatting>
  <conditionalFormatting sqref="A19:XFD24 A38:XFD46 A26:XFD31">
    <cfRule dxfId="171" priority="3" type="expression">
      <formula>A$13="LookUp"</formula>
    </cfRule>
  </conditionalFormatting>
  <conditionalFormatting sqref="A22:XFD22">
    <cfRule dxfId="170" priority="2" type="expression">
      <formula>OR(A$21="E-KTP",A$21="AKTA",A$21="NPWP")</formula>
    </cfRule>
  </conditionalFormatting>
  <conditionalFormatting sqref="A39:XFD46">
    <cfRule dxfId="169" priority="1" type="expression">
      <formula>A$38="Yes"</formula>
    </cfRule>
  </conditionalFormatting>
  <dataValidations count="31">
    <dataValidation allowBlank="1" showErrorMessage="1" showInputMessage="1" sqref="B13:F13" type="list">
      <formula1>"Input Data, LookUp"</formula1>
    </dataValidation>
    <dataValidation allowBlank="1" errorStyle="information" showErrorMessage="1" showInputMessage="1" sqref="B15:F15" type="custom">
      <formula1>B13="LookUp"</formula1>
    </dataValidation>
    <dataValidation allowBlank="1" errorStyle="information" showErrorMessage="1" showInputMessage="1" sqref="B16:F16" type="custom">
      <formula1>B13="LookUp"</formula1>
    </dataValidation>
    <dataValidation allowBlank="1" errorStyle="information" showErrorMessage="1" showInputMessage="1" sqref="B17:F17" type="custom">
      <formula1>B13="LookUp"</formula1>
    </dataValidation>
    <dataValidation allowBlank="1" errorStyle="information" showErrorMessage="1" showInputMessage="1" sqref="B19:F19" type="custom">
      <formula1>B13="Input Data"</formula1>
    </dataValidation>
    <dataValidation allowBlank="1" errorStyle="information" showErrorMessage="1" showInputMessage="1" sqref="B20:F20" type="custom">
      <formula1>B13="Input Data"</formula1>
    </dataValidation>
    <dataValidation allowBlank="1" errorStyle="information" showErrorMessage="1" showInputMessage="1" sqref="B24:F24" type="custom">
      <formula1>B13="Input Data"</formula1>
    </dataValidation>
    <dataValidation allowBlank="1" errorStyle="information" showErrorMessage="1" showInputMessage="1" sqref="B27:F27" type="custom">
      <formula1>B13="Input Data"</formula1>
    </dataValidation>
    <dataValidation allowBlank="1" errorStyle="information" showErrorMessage="1" showInputMessage="1" sqref="B28:F28 B29" type="custom">
      <formula1>AND(B13="Input Data",OR(IF(B21="E-KTP",LEN(B28)=16),IF(B21="NPWP",LEN(B28)=15,LEN(B31)&gt;0)))</formula1>
    </dataValidation>
    <dataValidation allowBlank="1" errorStyle="information" showErrorMessage="1" showInputMessage="1" sqref="C29:F29" type="custom">
      <formula1>AND(C13="Input Data",LEN(C29)=15)</formula1>
    </dataValidation>
    <dataValidation allowBlank="1" showErrorMessage="1" showInputMessage="1" sqref="B30:F30" type="custom">
      <formula1>B13="Input Data"</formula1>
    </dataValidation>
    <dataValidation allowBlank="1" showErrorMessage="1" showInputMessage="1" sqref="B31:F31" type="custom">
      <formula1>B13="Input Data"</formula1>
    </dataValidation>
    <dataValidation allowBlank="1" errorStyle="information" showErrorMessage="1" showInputMessage="1" sqref="B39:F39" type="custom">
      <formula1>B13="Input Data"</formula1>
    </dataValidation>
    <dataValidation allowBlank="1" errorStyle="information" showErrorMessage="1" showInputMessage="1" sqref="B40:F40" type="custom">
      <formula1>B13="Input Data"</formula1>
    </dataValidation>
    <dataValidation allowBlank="1" errorStyle="information" showErrorMessage="1" showInputMessage="1" sqref="B41:F41" type="custom">
      <formula1>B13="Input Data"</formula1>
    </dataValidation>
    <dataValidation allowBlank="1" errorStyle="information" showErrorMessage="1" showInputMessage="1" sqref="B42:F42" type="custom">
      <formula1>B13="Input Data"</formula1>
    </dataValidation>
    <dataValidation allowBlank="1" errorStyle="information" showErrorMessage="1" showInputMessage="1" sqref="B43:F43" type="custom">
      <formula1>B13="Input Data"</formula1>
    </dataValidation>
    <dataValidation allowBlank="1" errorStyle="information" showErrorMessage="1" showInputMessage="1" sqref="B44:F44" type="custom">
      <formula1>B13="Input Data"</formula1>
    </dataValidation>
    <dataValidation allowBlank="1" errorStyle="information" showErrorMessage="1" showInputMessage="1" sqref="B45:F45" type="custom">
      <formula1>B13="Input Data"</formula1>
    </dataValidation>
    <dataValidation allowBlank="1" errorStyle="information" showErrorMessage="1" showInputMessage="1" sqref="B22:F22" type="custom">
      <formula1>AND(B13="Input Data",B21&lt;&gt;"E-KTP",B21&lt;&gt;"AKTA",B21&lt;&gt;"NPWP")</formula1>
    </dataValidation>
    <dataValidation errorStyle="information" showErrorMessage="1" showInputMessage="1" sqref="B18:F18" type="list">
      <formula1>ListGuarantorRelationshipPersonal</formula1>
    </dataValidation>
    <dataValidation errorStyle="information" showErrorMessage="1" showInputMessage="1" sqref="C21:F21" type="list">
      <formula1>IF(C13="Input Data",ListIdType)</formula1>
    </dataValidation>
    <dataValidation errorStyle="information" showErrorMessage="1" showInputMessage="1" sqref="C23:F23" type="list">
      <formula1>IF(C13="Input Data",ListMaritalStatus)</formula1>
    </dataValidation>
    <dataValidation errorStyle="information" showErrorMessage="1" showInputMessage="1" sqref="B25:F25" type="list">
      <formula1>ListCustomerModelPersonal</formula1>
    </dataValidation>
    <dataValidation errorStyle="information" showErrorMessage="1" showInputMessage="1" sqref="C26:F26" type="list">
      <formula1>IF(C13="Input Data",ListGender)</formula1>
    </dataValidation>
    <dataValidation allowBlank="1" errorStyle="information" showErrorMessage="1" showInputMessage="1" sqref="B36:F36" type="list">
      <formula1>ListAuthorityAML</formula1>
    </dataValidation>
    <dataValidation allowBlank="1" errorStyle="information" showErrorMessage="1" showInputMessage="1" sqref="B46:F46" type="list">
      <formula1>IF(B13="Input Data",ListOwnership)</formula1>
    </dataValidation>
    <dataValidation allowBlank="1" errorStyle="information" showErrorMessage="1" showInputMessage="1" sqref="B34:F34" type="list">
      <formula1>ListDepartmentAML</formula1>
    </dataValidation>
    <dataValidation errorStyle="information" showErrorMessage="1" showInputMessage="1" sqref="B21" type="list">
      <formula1>ListIdType</formula1>
    </dataValidation>
    <dataValidation errorStyle="information" showErrorMessage="1" showInputMessage="1" sqref="B23" type="list">
      <formula1>ListMaritalStatus</formula1>
    </dataValidation>
    <dataValidation errorStyle="information" showErrorMessage="1" showInputMessage="1" sqref="B26" type="list">
      <formula1>ListGender</formula1>
    </dataValidation>
  </dataValidations>
  <hyperlinks>
    <hyperlink r:id="rId1" ref="B31"/>
    <hyperlink r:id="rId2" ref="C31"/>
    <hyperlink r:id="rId3" ref="D31"/>
    <hyperlink r:id="rId4" ref="E31"/>
    <hyperlink r:id="rId5" ref="F31"/>
  </hyperlinks>
  <pageMargins bottom="0.75" footer="0.3" header="0.3" left="0.7" right="0.7" top="0.75"/>
  <legacyDrawing r:id="rId6"/>
  <extLst>
    <ext uri="{CCE6A557-97BC-4b89-ADB6-D9C93CAAB3DF}">
      <x14:dataValidations xmlns:xm="http://schemas.microsoft.com/office/excel/2006/main" count="2">
        <x14:dataValidation errorStyle="information" showErrorMessage="1" showInputMessage="1" type="list">
          <x14:formula1>
            <xm:f>IF(C13="Input Data",Master!$CL$5:$CL$6)</xm:f>
          </x14:formula1>
          <xm:sqref>C38:F38</xm:sqref>
        </x14:dataValidation>
        <x14:dataValidation errorStyle="information" showErrorMessage="1" showInputMessage="1" type="list">
          <x14:formula1>
            <xm:f>Master!$CL$5:$CL$6</xm:f>
          </x14:formula1>
          <xm:sqref>B38</xm:sqref>
        </x14:dataValidation>
      </x14:dataValidations>
    </ext>
  </extLst>
</worksheet>
</file>

<file path=xl/worksheets/sheet6.xml><?xml version="1.0" encoding="utf-8"?>
<worksheet xmlns="http://schemas.openxmlformats.org/spreadsheetml/2006/main" xmlns:mc="http://schemas.openxmlformats.org/markup-compatibility/2006" xmlns:r="http://schemas.openxmlformats.org/officeDocument/2006/relationships" xmlns:x14="http://schemas.microsoft.com/office/spreadsheetml/2009/9/main" xmlns:x14ac="http://schemas.microsoft.com/office/spreadsheetml/2009/9/ac" xmlns:xdr="http://schemas.openxmlformats.org/drawingml/2006/spreadsheetDrawing" mc:Ignorable="x14ac">
  <sheetPr codeName="Sheet5"/>
  <dimension ref="A1:J31"/>
  <sheetViews>
    <sheetView workbookViewId="0">
      <pane activePane="topRight" state="frozen" topLeftCell="B1" xSplit="1"/>
      <selection activeCell="B13" pane="topRight" sqref="B13"/>
    </sheetView>
  </sheetViews>
  <sheetFormatPr defaultRowHeight="15" x14ac:dyDescent="0.25"/>
  <cols>
    <col min="1" max="1" bestFit="true" customWidth="true" width="21.5703125" collapsed="true"/>
    <col min="2" max="2" customWidth="true" width="24.28515625" collapsed="true"/>
    <col min="3" max="5" bestFit="true" customWidth="true" width="20.7109375" collapsed="true"/>
    <col min="6" max="6" bestFit="true" customWidth="true" width="22.85546875" collapsed="true"/>
  </cols>
  <sheetData>
    <row customFormat="1" r="1" s="115" spans="1:9" x14ac:dyDescent="0.25">
      <c r="A1" s="115" t="s">
        <v>4</v>
      </c>
      <c r="B1" t="s">
        <v>3224</v>
      </c>
      <c r="C1" s="17" t="s">
        <v>6</v>
      </c>
      <c r="D1" s="17" t="s">
        <v>6</v>
      </c>
      <c r="E1" s="115" t="s">
        <v>6</v>
      </c>
      <c r="F1" s="115" t="s">
        <v>6</v>
      </c>
      <c r="G1" s="115" t="s">
        <v>6</v>
      </c>
      <c r="H1" s="115" t="s">
        <v>6</v>
      </c>
      <c r="I1" s="115" t="s">
        <v>6</v>
      </c>
    </row>
    <row customFormat="1" r="2" s="115" spans="1:9" x14ac:dyDescent="0.25">
      <c r="A2" s="115" t="s">
        <v>2815</v>
      </c>
      <c r="B2" s="17" t="s">
        <v>2590</v>
      </c>
      <c r="C2" s="17" t="s">
        <v>2590</v>
      </c>
      <c r="D2" s="17" t="s">
        <v>2590</v>
      </c>
      <c r="E2" s="115" t="s">
        <v>2590</v>
      </c>
      <c r="F2" s="115" t="s">
        <v>2590</v>
      </c>
      <c r="G2" s="115" t="s">
        <v>2590</v>
      </c>
      <c r="H2" s="115" t="s">
        <v>2590</v>
      </c>
      <c r="I2" s="115" t="s">
        <v>2590</v>
      </c>
    </row>
    <row customFormat="1" r="3" s="17" spans="1:9" x14ac:dyDescent="0.25">
      <c r="A3" s="17" t="s">
        <v>2816</v>
      </c>
    </row>
    <row customFormat="1" ht="16.5" r="4" s="17" spans="1:9" x14ac:dyDescent="0.3">
      <c r="A4" s="29" t="s">
        <v>2935</v>
      </c>
      <c r="B4" s="109">
        <f>IF(B13="Input Data",COUNTIFS($A17:$A21,"*$*",B17:B21,"")+IF(B23 = "No",COUNTIFS($A24:$A31,"*$*",B24:B31,""),0),IF(B13="LookUp",COUNTIFS($A15:$A16,"*$*",B15:B16,"")))</f>
        <v>0</v>
      </c>
      <c r="C4" s="109">
        <f ref="C4:F4" si="0" t="shared">IF(C13="Input Data",COUNTIFS($A17:$A21,"*$*",C17:C21,"")+IF(C23 = "No",COUNTIFS($A24:$A31,"*$*",C24:C31,""),0),IF(C13="LookUp",COUNTIFS($A15:$A16,"*$*",C15:C16,"")))</f>
        <v>0</v>
      </c>
      <c r="D4" s="109">
        <f si="0" t="shared"/>
        <v>0</v>
      </c>
      <c r="E4" s="109">
        <f si="0" t="shared"/>
        <v>0</v>
      </c>
      <c r="F4" s="109">
        <f si="0" t="shared"/>
        <v>2</v>
      </c>
    </row>
    <row customFormat="1" r="5" s="17" spans="1:9" x14ac:dyDescent="0.25"/>
    <row customFormat="1" r="6" s="17" spans="1:9" x14ac:dyDescent="0.25"/>
    <row customFormat="1" r="7" s="17" spans="1:9" x14ac:dyDescent="0.25"/>
    <row customFormat="1" r="8" s="17" spans="1:9" x14ac:dyDescent="0.25"/>
    <row customFormat="1" r="9" s="17" spans="1:9" x14ac:dyDescent="0.25">
      <c r="A9" s="29" t="s">
        <v>3102</v>
      </c>
      <c r="B9" s="29"/>
    </row>
    <row customFormat="1" r="10" s="17" spans="1:9" x14ac:dyDescent="0.25">
      <c r="A10" s="29" t="s">
        <v>3071</v>
      </c>
      <c r="B10" s="17" t="str">
        <f>'1.TabCustomerMainData'!$B$10</f>
        <v>No</v>
      </c>
      <c r="C10" s="17" t="str">
        <f>'1.TabCustomerMainData'!$B$10</f>
        <v>No</v>
      </c>
    </row>
    <row customFormat="1" r="11" s="87" spans="1:9" x14ac:dyDescent="0.25">
      <c r="B11" s="80"/>
      <c r="C11" s="80"/>
      <c r="D11" s="80"/>
    </row>
    <row customFormat="1" r="12" s="17" spans="1:9" x14ac:dyDescent="0.25">
      <c r="A12" s="59" t="s">
        <v>5</v>
      </c>
      <c r="B12" s="17" t="str">
        <f>'1.TabCustomerMainData'!$D$13</f>
        <v>0002APP20221206170</v>
      </c>
    </row>
    <row customFormat="1" r="13" s="17" spans="1:9" x14ac:dyDescent="0.25">
      <c r="A13" s="44" t="s">
        <v>1978</v>
      </c>
      <c r="B13" s="17" t="s">
        <v>1979</v>
      </c>
      <c r="C13" s="17" t="s">
        <v>1980</v>
      </c>
      <c r="D13" s="17" t="s">
        <v>1980</v>
      </c>
      <c r="E13" s="17" t="s">
        <v>1980</v>
      </c>
      <c r="F13" s="17" t="s">
        <v>1979</v>
      </c>
    </row>
    <row customFormat="1" r="14" s="94" spans="1:9" x14ac:dyDescent="0.25">
      <c r="A14" s="94" t="s">
        <v>2561</v>
      </c>
    </row>
    <row customFormat="1" r="15" s="41" spans="1:9" x14ac:dyDescent="0.25">
      <c r="A15" s="46" t="s">
        <v>2920</v>
      </c>
      <c r="B15" s="17" t="s">
        <v>3111</v>
      </c>
      <c r="C15" s="17"/>
      <c r="D15" s="17"/>
      <c r="E15" s="17"/>
      <c r="F15" s="17"/>
    </row>
    <row customFormat="1" r="16" s="41" spans="1:9" x14ac:dyDescent="0.25">
      <c r="A16" s="46" t="s">
        <v>2921</v>
      </c>
      <c r="B16" s="17" t="s">
        <v>3112</v>
      </c>
      <c r="C16" s="17"/>
      <c r="D16" s="17"/>
      <c r="E16" s="17"/>
      <c r="F16" s="17"/>
    </row>
    <row customFormat="1" r="17" s="17" spans="1:6" x14ac:dyDescent="0.25">
      <c r="A17" s="45" t="s">
        <v>2964</v>
      </c>
      <c r="B17" s="17" t="s">
        <v>43</v>
      </c>
      <c r="C17" s="17" t="s">
        <v>43</v>
      </c>
      <c r="D17" s="17" t="s">
        <v>43</v>
      </c>
      <c r="E17" s="17" t="s">
        <v>43</v>
      </c>
      <c r="F17" s="17" t="s">
        <v>43</v>
      </c>
    </row>
    <row customFormat="1" r="18" s="17" spans="1:6" x14ac:dyDescent="0.25">
      <c r="A18" s="46" t="s">
        <v>2959</v>
      </c>
      <c r="B18" t="s">
        <v>2722</v>
      </c>
      <c r="C18" s="17" t="s">
        <v>2814</v>
      </c>
      <c r="D18" s="17" t="s">
        <v>3175</v>
      </c>
      <c r="E18" s="17" t="s">
        <v>2814</v>
      </c>
      <c r="F18" s="17" t="s">
        <v>2814</v>
      </c>
    </row>
    <row customFormat="1" r="19" s="17" spans="1:6" x14ac:dyDescent="0.25">
      <c r="A19" s="46" t="s">
        <v>2924</v>
      </c>
      <c r="B19" t="s">
        <v>2723</v>
      </c>
      <c r="C19" s="2" t="s">
        <v>2720</v>
      </c>
      <c r="D19" s="2" t="s">
        <v>3176</v>
      </c>
      <c r="E19" s="2" t="s">
        <v>2720</v>
      </c>
      <c r="F19" s="2" t="s">
        <v>2720</v>
      </c>
    </row>
    <row customFormat="1" r="20" s="17" spans="1:6" x14ac:dyDescent="0.25">
      <c r="A20" s="45" t="s">
        <v>2925</v>
      </c>
      <c r="B20" s="17" t="s">
        <v>181</v>
      </c>
      <c r="C20" s="17" t="s">
        <v>205</v>
      </c>
      <c r="D20" s="17" t="s">
        <v>205</v>
      </c>
      <c r="E20" s="17" t="s">
        <v>205</v>
      </c>
      <c r="F20" s="17" t="s">
        <v>205</v>
      </c>
    </row>
    <row customFormat="1" r="21" s="17" spans="1:6" x14ac:dyDescent="0.25">
      <c r="A21" s="46" t="s">
        <v>2926</v>
      </c>
      <c r="B21" s="17" t="s">
        <v>45</v>
      </c>
      <c r="C21" s="17" t="s">
        <v>45</v>
      </c>
      <c r="D21" s="17" t="s">
        <v>45</v>
      </c>
      <c r="E21" s="17" t="s">
        <v>45</v>
      </c>
      <c r="F21" s="17" t="s">
        <v>45</v>
      </c>
    </row>
    <row customFormat="1" r="22" s="94" spans="1:6" x14ac:dyDescent="0.25">
      <c r="A22" s="94" t="s">
        <v>2559</v>
      </c>
    </row>
    <row customFormat="1" r="23" s="17" spans="1:6" x14ac:dyDescent="0.25">
      <c r="A23" s="44" t="s">
        <v>30</v>
      </c>
      <c r="C23" s="17" t="s">
        <v>40</v>
      </c>
      <c r="D23" s="17" t="s">
        <v>31</v>
      </c>
      <c r="E23" s="17" t="s">
        <v>31</v>
      </c>
      <c r="F23" s="17" t="s">
        <v>31</v>
      </c>
    </row>
    <row customFormat="1" r="24" s="17" spans="1:6" x14ac:dyDescent="0.25">
      <c r="A24" s="46" t="s">
        <v>2927</v>
      </c>
      <c r="D24" s="17" t="s">
        <v>2611</v>
      </c>
      <c r="E24" s="17" t="s">
        <v>2611</v>
      </c>
      <c r="F24" s="17" t="s">
        <v>2611</v>
      </c>
    </row>
    <row customFormat="1" r="25" s="17" spans="1:6" x14ac:dyDescent="0.25">
      <c r="A25" s="46" t="s">
        <v>2928</v>
      </c>
      <c r="B25" s="2"/>
      <c r="C25" s="2"/>
      <c r="D25" s="2">
        <v>6</v>
      </c>
      <c r="E25" s="2">
        <v>6</v>
      </c>
      <c r="F25" s="2">
        <v>6</v>
      </c>
    </row>
    <row customFormat="1" r="26" s="17" spans="1:6" x14ac:dyDescent="0.25">
      <c r="A26" s="46" t="s">
        <v>2929</v>
      </c>
      <c r="B26" s="2"/>
      <c r="C26" s="2"/>
      <c r="D26" s="2">
        <v>2</v>
      </c>
      <c r="E26" s="2">
        <v>2</v>
      </c>
      <c r="F26" s="2">
        <v>2</v>
      </c>
    </row>
    <row customFormat="1" r="27" s="17" spans="1:6" x14ac:dyDescent="0.25">
      <c r="A27" s="46" t="s">
        <v>2930</v>
      </c>
      <c r="B27" s="2"/>
      <c r="C27" s="2"/>
      <c r="D27" s="2">
        <v>11530</v>
      </c>
      <c r="E27" s="2" t="s">
        <v>2821</v>
      </c>
      <c r="F27" s="2" t="s">
        <v>2822</v>
      </c>
    </row>
    <row customFormat="1" r="28" s="17" spans="1:6" x14ac:dyDescent="0.25">
      <c r="A28" s="46" t="s">
        <v>2931</v>
      </c>
      <c r="D28" s="17" t="s">
        <v>46</v>
      </c>
      <c r="E28" s="17" t="s">
        <v>46</v>
      </c>
      <c r="F28" s="17" t="s">
        <v>46</v>
      </c>
    </row>
    <row customFormat="1" r="29" s="17" spans="1:6" x14ac:dyDescent="0.25">
      <c r="A29" s="46" t="s">
        <v>2932</v>
      </c>
      <c r="D29" s="17" t="s">
        <v>46</v>
      </c>
      <c r="E29" s="17" t="s">
        <v>46</v>
      </c>
      <c r="F29" s="17" t="s">
        <v>46</v>
      </c>
    </row>
    <row customFormat="1" r="30" s="17" spans="1:6" x14ac:dyDescent="0.25">
      <c r="A30" s="46" t="s">
        <v>2963</v>
      </c>
      <c r="D30" s="17" t="s">
        <v>1981</v>
      </c>
      <c r="E30" s="17" t="s">
        <v>1981</v>
      </c>
      <c r="F30" s="17" t="s">
        <v>1981</v>
      </c>
    </row>
    <row customFormat="1" r="31" s="17" spans="1:6" x14ac:dyDescent="0.25">
      <c r="A31" s="46" t="s">
        <v>2934</v>
      </c>
      <c r="D31" s="17" t="s">
        <v>34</v>
      </c>
      <c r="E31" s="17" t="s">
        <v>34</v>
      </c>
      <c r="F31" s="17" t="s">
        <v>34</v>
      </c>
    </row>
  </sheetData>
  <conditionalFormatting sqref="A15 C15:XFD16">
    <cfRule dxfId="168" priority="4" type="expression">
      <formula>A$13="Input Data"</formula>
    </cfRule>
  </conditionalFormatting>
  <conditionalFormatting sqref="A23:XFD31 A21:XFD21 A18:XFD19">
    <cfRule dxfId="167" priority="3" type="expression">
      <formula>A$13="LookUp"</formula>
    </cfRule>
  </conditionalFormatting>
  <conditionalFormatting sqref="A24:XFD31">
    <cfRule dxfId="166" priority="2" type="expression">
      <formula>A$23="Yes"</formula>
    </cfRule>
  </conditionalFormatting>
  <conditionalFormatting sqref="B15:B16">
    <cfRule dxfId="165" priority="1" type="expression">
      <formula>B$13="Input Data"</formula>
    </cfRule>
  </conditionalFormatting>
  <dataValidations count="19">
    <dataValidation allowBlank="1" showErrorMessage="1" showInputMessage="1" sqref="B13:F13" type="list">
      <formula1>"Input Data, LookUp"</formula1>
    </dataValidation>
    <dataValidation allowBlank="1" errorStyle="information" showErrorMessage="1" showInputMessage="1" sqref="B18:F18" type="custom">
      <formula1>B13="Input Data"</formula1>
    </dataValidation>
    <dataValidation allowBlank="1" errorStyle="information" showErrorMessage="1" showInputMessage="1" sqref="B15:F15" type="custom">
      <formula1>B13="LookUp"</formula1>
    </dataValidation>
    <dataValidation allowBlank="1" errorStyle="information" showErrorMessage="1" showInputMessage="1" sqref="B24:F24" type="custom">
      <formula1>B13="Input Data"</formula1>
    </dataValidation>
    <dataValidation allowBlank="1" errorStyle="information" showErrorMessage="1" showInputMessage="1" sqref="B25:F25" type="custom">
      <formula1>B13="Input Data"</formula1>
    </dataValidation>
    <dataValidation allowBlank="1" errorStyle="information" showErrorMessage="1" showInputMessage="1" sqref="B26:F26" type="custom">
      <formula1>B13="Input Data"</formula1>
    </dataValidation>
    <dataValidation allowBlank="1" errorStyle="information" showErrorMessage="1" showInputMessage="1" sqref="B27:F27" type="custom">
      <formula1>B13="Input Data"</formula1>
    </dataValidation>
    <dataValidation allowBlank="1" errorStyle="information" showErrorMessage="1" showInputMessage="1" sqref="B28:F28" type="custom">
      <formula1>B13="Input Data"</formula1>
    </dataValidation>
    <dataValidation allowBlank="1" errorStyle="information" showErrorMessage="1" showInputMessage="1" sqref="B29:F29" type="custom">
      <formula1>B13="Input Data"</formula1>
    </dataValidation>
    <dataValidation allowBlank="1" errorStyle="information" showErrorMessage="1" showInputMessage="1" sqref="B30:F30" type="custom">
      <formula1>B13="Input Data"</formula1>
    </dataValidation>
    <dataValidation errorStyle="information" showErrorMessage="1" showInputMessage="1" sqref="C21:F21" type="list">
      <formula1>IF(C13="Input Data",ListCustomerModelCompany)</formula1>
    </dataValidation>
    <dataValidation errorStyle="information" showErrorMessage="1" showInputMessage="1" sqref="B20:F20" type="list">
      <formula1>ListCompanyType</formula1>
    </dataValidation>
    <dataValidation errorStyle="information" showErrorMessage="1" showInputMessage="1" sqref="B17:F17" type="list">
      <formula1>ListGuarantorRelationshipCompany</formula1>
    </dataValidation>
    <dataValidation errorStyle="information" showErrorMessage="1" showInputMessage="1" sqref="C31:F31" type="list">
      <formula1>IF(C13="Input Data",ListOwnership)</formula1>
    </dataValidation>
    <dataValidation allowBlank="1" errorStyle="information" showErrorMessage="1" showInputMessage="1" sqref="C16:F16" type="custom">
      <formula1>C$13="LookUp"</formula1>
    </dataValidation>
    <dataValidation allowBlank="1" errorStyle="information" showErrorMessage="1" showInputMessage="1" sqref="B19:F19" type="custom">
      <formula1>AND(B13="Input Data",LEN(B19)=15)</formula1>
    </dataValidation>
    <dataValidation errorStyle="information" showErrorMessage="1" showInputMessage="1" sqref="B21" type="list">
      <formula1>ListCustomerModelCompany</formula1>
    </dataValidation>
    <dataValidation errorStyle="information" showErrorMessage="1" showInputMessage="1" sqref="B31" type="list">
      <formula1>ListOwnership</formula1>
    </dataValidation>
    <dataValidation allowBlank="1" errorStyle="information" showErrorMessage="1" showInputMessage="1" sqref="B16" type="custom">
      <formula1>B13="LookUp"</formula1>
    </dataValidation>
  </dataValidations>
  <pageMargins bottom="0.75" footer="0.3" header="0.3" left="0.7" right="0.7" top="0.75"/>
  <pageSetup orientation="portrait" paperSize="9" r:id="rId1"/>
  <legacyDrawing r:id="rId2"/>
  <extLst>
    <ext uri="{CCE6A557-97BC-4b89-ADB6-D9C93CAAB3DF}">
      <x14:dataValidations xmlns:xm="http://schemas.microsoft.com/office/excel/2006/main" count="2">
        <x14:dataValidation errorStyle="information" showErrorMessage="1" showInputMessage="1" type="list">
          <x14:formula1>
            <xm:f>IF(C13="Input Data",Master!$CL$5:$CL$6)</xm:f>
          </x14:formula1>
          <xm:sqref>C23:F23</xm:sqref>
        </x14:dataValidation>
        <x14:dataValidation errorStyle="information" showErrorMessage="1" showInputMessage="1" type="list">
          <x14:formula1>
            <xm:f>Master!$CL$5:$CL$6</xm:f>
          </x14:formula1>
          <xm:sqref>B23</xm:sqref>
        </x14:dataValidation>
      </x14:dataValidations>
    </ext>
  </extLst>
</worksheet>
</file>

<file path=xl/worksheets/sheet7.xml><?xml version="1.0" encoding="utf-8"?>
<worksheet xmlns="http://schemas.openxmlformats.org/spreadsheetml/2006/main" xmlns:mc="http://schemas.openxmlformats.org/markup-compatibility/2006" xmlns:r="http://schemas.openxmlformats.org/officeDocument/2006/relationships" xmlns:x14="http://schemas.microsoft.com/office/spreadsheetml/2009/9/main" xmlns:x14ac="http://schemas.microsoft.com/office/spreadsheetml/2009/9/ac" xmlns:xdr="http://schemas.openxmlformats.org/drawingml/2006/spreadsheetDrawing" mc:Ignorable="x14ac">
  <sheetPr codeName="Sheet6"/>
  <dimension ref="A1:I23"/>
  <sheetViews>
    <sheetView topLeftCell="A7" workbookViewId="0">
      <pane activePane="topRight" state="frozen" topLeftCell="B1" xSplit="1"/>
      <selection activeCell="D17" pane="topRight" sqref="D17"/>
    </sheetView>
  </sheetViews>
  <sheetFormatPr defaultRowHeight="15" x14ac:dyDescent="0.25"/>
  <cols>
    <col min="1" max="1" bestFit="true" customWidth="true" width="16.140625" collapsed="true"/>
    <col min="2" max="2" bestFit="true" customWidth="true" width="46.0" collapsed="true"/>
    <col min="3" max="3" bestFit="true" customWidth="true" width="11.7109375" collapsed="true"/>
    <col min="4" max="4" bestFit="true" customWidth="true" width="24.140625" collapsed="true"/>
    <col min="5" max="5" bestFit="true" customWidth="true" width="11.7109375" collapsed="true"/>
  </cols>
  <sheetData>
    <row customFormat="1" r="1" s="17" spans="1:8" x14ac:dyDescent="0.25">
      <c r="A1" s="17" t="s">
        <v>4</v>
      </c>
      <c r="B1" t="s">
        <v>3224</v>
      </c>
      <c r="C1" s="17" t="s">
        <v>6</v>
      </c>
      <c r="D1" s="17" t="s">
        <v>6</v>
      </c>
      <c r="E1" s="17" t="s">
        <v>6</v>
      </c>
      <c r="F1" s="17" t="s">
        <v>6</v>
      </c>
      <c r="G1" s="17" t="s">
        <v>6</v>
      </c>
      <c r="H1" s="17" t="s">
        <v>6</v>
      </c>
    </row>
    <row customFormat="1" r="2" s="17" spans="1:8" x14ac:dyDescent="0.25">
      <c r="A2" s="17" t="s">
        <v>2815</v>
      </c>
      <c r="B2" s="17" t="s">
        <v>2590</v>
      </c>
      <c r="C2" s="17" t="s">
        <v>2590</v>
      </c>
      <c r="D2" s="17" t="s">
        <v>2590</v>
      </c>
      <c r="E2" s="17" t="s">
        <v>2590</v>
      </c>
      <c r="F2" s="17" t="s">
        <v>2590</v>
      </c>
      <c r="G2" s="17" t="s">
        <v>2590</v>
      </c>
      <c r="H2" s="17" t="s">
        <v>2590</v>
      </c>
    </row>
    <row customFormat="1" r="3" s="17" spans="1:8" x14ac:dyDescent="0.25">
      <c r="A3" s="17" t="s">
        <v>2816</v>
      </c>
    </row>
    <row customFormat="1" ht="16.5" r="4" s="17" spans="1:8" x14ac:dyDescent="0.3">
      <c r="A4" s="29" t="s">
        <v>2935</v>
      </c>
      <c r="B4" s="109">
        <f>COUNTIFS($A$12:$A$21, "*$*",B12:B21, "")</f>
        <v>0</v>
      </c>
    </row>
    <row customFormat="1" r="5" s="17" spans="1:8" x14ac:dyDescent="0.25"/>
    <row customFormat="1" r="6" s="17" spans="1:8" x14ac:dyDescent="0.25"/>
    <row customFormat="1" r="7" s="17" spans="1:8" x14ac:dyDescent="0.25"/>
    <row customFormat="1" r="8" s="17" spans="1:8" x14ac:dyDescent="0.25"/>
    <row customFormat="1" r="9" s="17" spans="1:8" x14ac:dyDescent="0.25"/>
    <row customFormat="1" r="10" s="17" spans="1:8" x14ac:dyDescent="0.25">
      <c r="A10" s="29"/>
      <c r="B10" s="29"/>
      <c r="C10" s="132"/>
    </row>
    <row customFormat="1" r="11" s="87" spans="1:8" x14ac:dyDescent="0.25">
      <c r="B11" s="79"/>
      <c r="C11" s="133"/>
    </row>
    <row customFormat="1" r="12" s="17" spans="1:8" x14ac:dyDescent="0.25">
      <c r="A12" s="59" t="s">
        <v>2967</v>
      </c>
      <c r="B12" s="17" t="str">
        <f>'1.TabCustomerMainData'!$B$13</f>
        <v>0002APP20221206120</v>
      </c>
      <c r="C12" s="132"/>
      <c r="D12" s="17" t="str">
        <f>'1.TabCustomerMainData'!$B$13</f>
        <v>0002APP20221206173</v>
      </c>
    </row>
    <row customFormat="1" r="13" s="17" spans="1:8" x14ac:dyDescent="0.25">
      <c r="A13" s="66" t="s">
        <v>2921</v>
      </c>
      <c r="B13" s="17" t="s">
        <v>2722</v>
      </c>
      <c r="C13" s="132"/>
      <c r="D13" s="17" t="s">
        <v>2722</v>
      </c>
    </row>
    <row customFormat="1" ht="30" r="14" s="17" spans="1:8" x14ac:dyDescent="0.25">
      <c r="A14" s="66" t="s">
        <v>2968</v>
      </c>
      <c r="B14" s="67" t="s">
        <v>3181</v>
      </c>
      <c r="C14" s="132"/>
      <c r="D14" s="67" t="s">
        <v>3181</v>
      </c>
    </row>
    <row customFormat="1" r="15" s="17" spans="1:8" x14ac:dyDescent="0.25">
      <c r="A15" s="66" t="s">
        <v>3070</v>
      </c>
      <c r="B15" s="67" t="s">
        <v>40</v>
      </c>
      <c r="C15" s="132"/>
      <c r="D15" s="67" t="s">
        <v>40</v>
      </c>
    </row>
    <row customFormat="1" r="16" s="17" spans="1:8" x14ac:dyDescent="0.25">
      <c r="A16" s="66" t="s">
        <v>2969</v>
      </c>
      <c r="B16" s="17" t="s">
        <v>3183</v>
      </c>
      <c r="C16" s="132"/>
      <c r="D16" s="17" t="s">
        <v>3183</v>
      </c>
    </row>
    <row customFormat="1" ht="30" r="17" s="17" spans="1:4" x14ac:dyDescent="0.25">
      <c r="A17" s="66" t="s">
        <v>2970</v>
      </c>
      <c r="B17" s="67" t="s">
        <v>3184</v>
      </c>
      <c r="C17" s="132"/>
      <c r="D17" s="67" t="s">
        <v>3184</v>
      </c>
    </row>
    <row customFormat="1" r="18" s="17" spans="1:4" x14ac:dyDescent="0.25">
      <c r="A18" s="66" t="s">
        <v>3070</v>
      </c>
      <c r="B18" s="67" t="s">
        <v>3164</v>
      </c>
      <c r="C18" s="132"/>
      <c r="D18" s="67" t="s">
        <v>3164</v>
      </c>
    </row>
    <row r="19" spans="1:4" x14ac:dyDescent="0.25">
      <c r="A19" s="66" t="s">
        <v>2971</v>
      </c>
      <c r="B19" s="17" t="s">
        <v>3185</v>
      </c>
      <c r="D19" s="17" t="s">
        <v>3185</v>
      </c>
    </row>
    <row r="20" spans="1:4" x14ac:dyDescent="0.25">
      <c r="A20" s="66" t="s">
        <v>2972</v>
      </c>
      <c r="B20" s="67" t="s">
        <v>3186</v>
      </c>
      <c r="D20" s="67" t="s">
        <v>3186</v>
      </c>
    </row>
    <row r="21" spans="1:4" x14ac:dyDescent="0.25">
      <c r="A21" s="66" t="s">
        <v>3070</v>
      </c>
      <c r="B21" s="17" t="s">
        <v>2973</v>
      </c>
      <c r="D21" s="17" t="s">
        <v>2973</v>
      </c>
    </row>
    <row ht="49.5" r="23" spans="1:4" x14ac:dyDescent="0.25">
      <c r="A23" s="55" t="s">
        <v>93</v>
      </c>
      <c r="B23" s="55" t="s">
        <v>2599</v>
      </c>
    </row>
  </sheetData>
  <dataValidations count="2">
    <dataValidation errorStyle="information" showErrorMessage="1" showInputMessage="1" sqref="B14:B15 D14:D15" type="list">
      <formula1>"New, Select SimilarData, Select ApplicationInProcess"</formula1>
    </dataValidation>
    <dataValidation errorStyle="information" showErrorMessage="1" showInputMessage="1" sqref="B20 B17:B18 D20 D17:D18"/>
  </dataValidations>
  <pageMargins bottom="0.75" footer="0.3" header="0.3" left="0.7" right="0.7" top="0.75"/>
  <pageSetup orientation="portrait" paperSize="9" r:id="rId1"/>
  <legacyDrawing r:id="rId2"/>
</worksheet>
</file>

<file path=xl/worksheets/sheet8.xml><?xml version="1.0" encoding="utf-8"?>
<worksheet xmlns="http://schemas.openxmlformats.org/spreadsheetml/2006/main" xmlns:mc="http://schemas.openxmlformats.org/markup-compatibility/2006" xmlns:r="http://schemas.openxmlformats.org/officeDocument/2006/relationships" xmlns:x14="http://schemas.microsoft.com/office/spreadsheetml/2009/9/main" xmlns:x14ac="http://schemas.microsoft.com/office/spreadsheetml/2009/9/ac" xmlns:xdr="http://schemas.openxmlformats.org/drawingml/2006/spreadsheetDrawing" mc:Ignorable="x14ac">
  <sheetPr codeName="Sheet7"/>
  <dimension ref="A1:K18"/>
  <sheetViews>
    <sheetView workbookViewId="0">
      <pane activePane="topRight" state="frozen" topLeftCell="B1" xSplit="1"/>
      <selection activeCell="B2" pane="topRight" sqref="B2"/>
    </sheetView>
  </sheetViews>
  <sheetFormatPr defaultRowHeight="15" x14ac:dyDescent="0.25"/>
  <cols>
    <col min="1" max="1" bestFit="true" customWidth="true" width="22.140625" collapsed="true"/>
    <col min="2" max="3" bestFit="true" customWidth="true" width="19.85546875" collapsed="true"/>
    <col min="4" max="4" bestFit="true" customWidth="true" width="27.0" collapsed="true"/>
    <col min="5" max="5" bestFit="true" customWidth="true" width="22.0" collapsed="true"/>
    <col min="6" max="7" customWidth="true" style="16" width="22.0" collapsed="true"/>
    <col min="8" max="10" bestFit="true" customWidth="true" width="19.85546875" collapsed="true"/>
  </cols>
  <sheetData>
    <row customFormat="1" r="1" s="17" spans="1:10" x14ac:dyDescent="0.25">
      <c r="A1" s="17" t="s">
        <v>4</v>
      </c>
      <c r="B1" t="s">
        <v>3238</v>
      </c>
      <c r="C1" t="s">
        <v>3224</v>
      </c>
      <c r="D1" t="s">
        <v>3224</v>
      </c>
      <c r="E1" s="17" t="s">
        <v>6</v>
      </c>
      <c r="F1" s="17" t="s">
        <v>6</v>
      </c>
    </row>
    <row customFormat="1" r="2" s="17" spans="1:10" x14ac:dyDescent="0.25">
      <c r="A2" s="17" t="s">
        <v>2815</v>
      </c>
      <c r="B2" t="s">
        <v>3239</v>
      </c>
      <c r="C2" s="17" t="s">
        <v>2590</v>
      </c>
      <c r="D2" s="17" t="s">
        <v>2590</v>
      </c>
      <c r="E2" s="17" t="s">
        <v>2590</v>
      </c>
      <c r="F2" s="17" t="s">
        <v>2590</v>
      </c>
    </row>
    <row customFormat="1" r="3" s="17" spans="1:10" x14ac:dyDescent="0.25">
      <c r="A3" s="17" t="s">
        <v>2816</v>
      </c>
    </row>
    <row customFormat="1" r="4" s="17" spans="1:10" x14ac:dyDescent="0.25">
      <c r="A4" s="17" t="s">
        <v>2935</v>
      </c>
      <c r="B4" s="17">
        <f>COUNTIFS($A13:$A17,"*$*",B13:B17,"")</f>
        <v>0</v>
      </c>
      <c r="C4" s="17">
        <f>COUNTIFS($A13:$A17,"*$*",C13:C17,"")</f>
        <v>0</v>
      </c>
      <c r="D4" s="17">
        <f>COUNTIFS($A13:$A17,"*$*",D13:D17,"")</f>
        <v>0</v>
      </c>
    </row>
    <row customFormat="1" r="5" s="17" spans="1:10" x14ac:dyDescent="0.25"/>
    <row customFormat="1" r="6" s="17" spans="1:10" x14ac:dyDescent="0.25"/>
    <row customFormat="1" r="7" s="17" spans="1:10" x14ac:dyDescent="0.25"/>
    <row customFormat="1" r="8" s="17" spans="1:10" x14ac:dyDescent="0.25"/>
    <row customFormat="1" r="9" s="17" spans="1:10" x14ac:dyDescent="0.25">
      <c r="A9" s="29" t="s">
        <v>3102</v>
      </c>
      <c r="B9" s="29"/>
    </row>
    <row customFormat="1" r="10" s="17" spans="1:10" x14ac:dyDescent="0.25">
      <c r="A10" s="17" t="s">
        <v>3071</v>
      </c>
      <c r="B10" s="17" t="str">
        <f>'1.TabCustomerMainData'!$B$10</f>
        <v>No</v>
      </c>
      <c r="C10" s="17" t="str">
        <f>'1.TabCustomerMainData'!$B$10</f>
        <v>No</v>
      </c>
      <c r="D10" s="17" t="str">
        <f>'1.TabCustomerMainData'!$B$10</f>
        <v>No</v>
      </c>
    </row>
    <row customFormat="1" r="11" s="87" spans="1:10" x14ac:dyDescent="0.25">
      <c r="B11" s="80"/>
      <c r="D11" s="80"/>
      <c r="E11" s="80"/>
      <c r="F11" s="80"/>
      <c r="G11" s="80"/>
      <c r="H11" s="80"/>
      <c r="I11" s="80"/>
      <c r="J11" s="80"/>
    </row>
    <row customFormat="1" r="12" s="17" spans="1:10" x14ac:dyDescent="0.25">
      <c r="A12" s="59" t="s">
        <v>5</v>
      </c>
      <c r="B12" s="39" t="str">
        <f>'1.TabCustomerMainData'!$D$13</f>
        <v>0002APP20221206170</v>
      </c>
      <c r="C12" s="39" t="str">
        <f>'1.TabCustomerMainData'!$D$13</f>
        <v>0002APP20221206170</v>
      </c>
      <c r="D12" s="39" t="str">
        <f>'1.TabCustomerMainData'!$D$13</f>
        <v>0002APP20221206170</v>
      </c>
      <c r="E12" s="39"/>
    </row>
    <row customFormat="1" r="13" s="17" spans="1:10" x14ac:dyDescent="0.25">
      <c r="A13" s="45" t="s">
        <v>2974</v>
      </c>
      <c r="B13" s="17" t="s">
        <v>47</v>
      </c>
      <c r="C13" s="17" t="s">
        <v>47</v>
      </c>
      <c r="D13" s="17" t="s">
        <v>47</v>
      </c>
      <c r="E13" s="17" t="s">
        <v>47</v>
      </c>
      <c r="F13" s="17" t="s">
        <v>1977</v>
      </c>
    </row>
    <row customFormat="1" r="14" s="17" spans="1:10" x14ac:dyDescent="0.25">
      <c r="A14" s="45" t="s">
        <v>2975</v>
      </c>
      <c r="B14" s="17" t="s">
        <v>3188</v>
      </c>
      <c r="C14" s="17" t="s">
        <v>2722</v>
      </c>
      <c r="D14" s="77" t="s">
        <v>3189</v>
      </c>
      <c r="E14" s="17" t="s">
        <v>2613</v>
      </c>
      <c r="F14" s="17" t="s">
        <v>2608</v>
      </c>
    </row>
    <row customFormat="1" r="15" s="17" spans="1:10" x14ac:dyDescent="0.25">
      <c r="A15" s="11" t="s">
        <v>48</v>
      </c>
    </row>
    <row customFormat="1" r="16" s="17" spans="1:10" x14ac:dyDescent="0.25">
      <c r="A16" s="45" t="s">
        <v>2976</v>
      </c>
      <c r="B16" s="17">
        <v>1</v>
      </c>
      <c r="C16" s="17">
        <v>1</v>
      </c>
      <c r="D16" s="17">
        <v>1</v>
      </c>
      <c r="E16" s="17">
        <v>4</v>
      </c>
    </row>
    <row customFormat="1" r="17" s="17" spans="1:9" x14ac:dyDescent="0.25">
      <c r="A17" s="45" t="s">
        <v>2977</v>
      </c>
      <c r="B17" s="17" t="s">
        <v>49</v>
      </c>
      <c r="C17" s="17" t="s">
        <v>49</v>
      </c>
      <c r="D17" s="17" t="s">
        <v>1976</v>
      </c>
      <c r="E17" s="17" t="s">
        <v>1976</v>
      </c>
      <c r="F17" s="17" t="s">
        <v>1976</v>
      </c>
    </row>
    <row r="18" spans="1:9" x14ac:dyDescent="0.25">
      <c r="A18" s="10" t="s">
        <v>3182</v>
      </c>
      <c r="B18" s="10" t="s">
        <v>40</v>
      </c>
      <c r="C18" s="10" t="s">
        <v>40</v>
      </c>
      <c r="D18" s="10" t="s">
        <v>40</v>
      </c>
      <c r="E18" s="10"/>
      <c r="F18" s="10"/>
      <c r="G18" s="10" t="s">
        <v>31</v>
      </c>
      <c r="H18" s="16" t="s">
        <v>31</v>
      </c>
      <c r="I18" s="16"/>
    </row>
  </sheetData>
  <conditionalFormatting sqref="A18:B18 D18:I18">
    <cfRule dxfId="164" priority="3" type="expression">
      <formula>AND(A$13&lt;&gt;"Customer",A$13&lt;&gt;"$Referantor Category")</formula>
    </cfRule>
  </conditionalFormatting>
  <conditionalFormatting sqref="C18">
    <cfRule dxfId="163" priority="1" type="expression">
      <formula>AND(C$13&lt;&gt;"Customer",C$13&lt;&gt;"$Referantor Category")</formula>
    </cfRule>
  </conditionalFormatting>
  <dataValidations count="5">
    <dataValidation allowBlank="1" showErrorMessage="1" showInputMessage="1" sqref="B16:E16" type="custom">
      <formula1>ISNUMBER(B16)</formula1>
    </dataValidation>
    <dataValidation allowBlank="1" errorStyle="information" showErrorMessage="1" showInputMessage="1" sqref="B13:E13" type="list">
      <formula1>"Agency, Customer, Multifinance Employee"</formula1>
    </dataValidation>
    <dataValidation allowBlank="1" errorStyle="information" showErrorMessage="1" showInputMessage="1" sqref="B15:E15" type="list">
      <formula1>"Agency Personal, Agency Company"</formula1>
    </dataValidation>
    <dataValidation errorStyle="information" showErrorMessage="1" showInputMessage="1" sqref="B17:E17" type="list">
      <formula1>"Gross, Nett"</formula1>
    </dataValidation>
    <dataValidation allowBlank="1" showErrorMessage="1" showInputMessage="1" sqref="B18:G18" type="list">
      <formula1>"Yes,No"</formula1>
    </dataValidation>
  </dataValidations>
  <pageMargins bottom="0.75" footer="0.3" header="0.3" left="0.7" right="0.7" top="0.75"/>
  <pageSetup orientation="portrait" paperSize="9" r:id="rId1"/>
  <legacyDrawing r:id="rId2"/>
</worksheet>
</file>

<file path=xl/worksheets/sheet9.xml><?xml version="1.0" encoding="utf-8"?>
<worksheet xmlns="http://schemas.openxmlformats.org/spreadsheetml/2006/main" xmlns:mc="http://schemas.openxmlformats.org/markup-compatibility/2006" xmlns:r="http://schemas.openxmlformats.org/officeDocument/2006/relationships" xmlns:x14="http://schemas.microsoft.com/office/spreadsheetml/2009/9/main" xmlns:x14ac="http://schemas.microsoft.com/office/spreadsheetml/2009/9/ac" xmlns:xdr="http://schemas.openxmlformats.org/drawingml/2006/spreadsheetDrawing" mc:Ignorable="x14ac">
  <sheetPr codeName="Sheet8"/>
  <dimension ref="A1:L65"/>
  <sheetViews>
    <sheetView topLeftCell="A13" workbookViewId="0">
      <pane activePane="topRight" state="frozen" topLeftCell="B1" xSplit="1"/>
      <selection activeCell="A34" sqref="A34"/>
      <selection activeCell="D28" pane="topRight" sqref="D28"/>
    </sheetView>
  </sheetViews>
  <sheetFormatPr defaultRowHeight="15" x14ac:dyDescent="0.25"/>
  <cols>
    <col min="1" max="1" customWidth="true" width="36.28515625" collapsed="true"/>
    <col min="2" max="6" bestFit="true" customWidth="true" width="40.5703125" collapsed="true"/>
  </cols>
  <sheetData>
    <row customFormat="1" r="1" s="17" spans="1:11" x14ac:dyDescent="0.25">
      <c r="A1" s="17" t="s">
        <v>4</v>
      </c>
      <c r="B1" s="17" t="s">
        <v>6</v>
      </c>
      <c r="C1" s="17" t="s">
        <v>6</v>
      </c>
      <c r="D1" t="s">
        <v>3227</v>
      </c>
      <c r="E1" s="17" t="s">
        <v>6</v>
      </c>
      <c r="F1" s="17" t="s">
        <v>6</v>
      </c>
      <c r="G1" s="17" t="s">
        <v>6</v>
      </c>
      <c r="H1" s="17" t="s">
        <v>6</v>
      </c>
      <c r="I1" s="17" t="s">
        <v>6</v>
      </c>
      <c r="J1" s="17" t="s">
        <v>6</v>
      </c>
      <c r="K1" s="17" t="s">
        <v>6</v>
      </c>
    </row>
    <row customFormat="1" r="2" s="17" spans="1:11" x14ac:dyDescent="0.25">
      <c r="A2" s="17" t="s">
        <v>2815</v>
      </c>
      <c r="B2" s="17" t="s">
        <v>2590</v>
      </c>
      <c r="C2" s="17" t="s">
        <v>2590</v>
      </c>
      <c r="D2" t="s">
        <v>3236</v>
      </c>
      <c r="E2" s="17" t="s">
        <v>2590</v>
      </c>
      <c r="F2" s="17" t="s">
        <v>2590</v>
      </c>
      <c r="G2" s="17" t="s">
        <v>2590</v>
      </c>
      <c r="H2" s="17" t="s">
        <v>2590</v>
      </c>
      <c r="I2" s="17" t="s">
        <v>2590</v>
      </c>
      <c r="J2" s="17" t="s">
        <v>2590</v>
      </c>
      <c r="K2" s="17" t="s">
        <v>2590</v>
      </c>
    </row>
    <row customFormat="1" r="3" s="17" spans="1:11" x14ac:dyDescent="0.25">
      <c r="A3" s="17" t="s">
        <v>2816</v>
      </c>
    </row>
    <row customFormat="1" r="4" s="17" spans="1:11" x14ac:dyDescent="0.25">
      <c r="A4" s="17" t="s">
        <v>2935</v>
      </c>
      <c r="B4" s="17">
        <f>IF(AND(ISBLANK(B30),B50="Credit / Pembayaran yang Di Restrukturisasi", B25="Auto Debit"),COUNTIFS($A12:$A61,"*$*",B12:B61,""),IF(AND(NOT(ISBLANK(B30)),B50="Credit / Pembayaran yang Di Restrukturisasi", B25="Auto Debit"),COUNTIFS($A12:$A27,"*$*",B12:B27,"")+COUNTIFS($A50:$A61,"*$*",B50:B61,""),IF(AND(ISBLANK(B30),B50="Lainnya", B25="Auto Debit"),COUNTIFS($A12:$A50,"*$*",B12:B50,"")+COUNTIFS($A54:$A61,"*$*",B54:B61,""),IF(AND(NOT(ISBLANK(B30)),B50="Lainnya", B25="Auto Debit"),COUNTIFS($A12:$A27,"*$*",B12:B27,"")+COUNTIFS($A50:$A50,"*$*",B50:B50,"")+COUNTIFS($A54:$A61,"*$*",B54:B61,""),IF(AND(ISBLANK(B30),B50="Lainnya", B25&lt;&gt;"Auto Debit"),COUNTIFS($A12:$A25,"*$*",B12:B25,"")+COUNTIFS($A27:$A50,"*$*",B27:B50,"")+COUNTIFS($A54:$A61,"*$*",B54:B61,""),IF(AND(NOT(ISBLANK(B30)),B50="Lainnya", B25&lt;&gt;"Auto Debit"),COUNTIFS($A12:$A25,"*$*",B12:B25,"")+COUNTIFS($A27:$A27,"*$*",B27:B27,"")+COUNTIFS($A50:$A50,"*$*",B50:B50,"")+COUNTIFS($A54:$A61,"*$*",B54:B61,""),IF(AND(ISBLANK(B30),B50="Credit / Pembayaran yang Di Restrukturisasi", B25&lt;&gt;"Auto Debit"),COUNTIFS($A12:$A25,"*$*",B12:B25,"")+COUNTIFS($A27:$A61,"*$*",B27:B61,""),IF(AND(NOT(ISBLANK(B30)),B50="Credit / Pembayaran yang Di Restrukturisasi", B25&lt;&gt;"Auto Debit"),COUNTIFS($A12:$A25,"*$*",B12:B25,"")+COUNTIFS($A27:$A27,"*$*",B27:B27,"")+COUNTIFS($A50:$A61,"*$*",B50:B61,"")))))))))</f>
        <v>0</v>
      </c>
      <c r="C4" s="17">
        <f>IF(AND(ISBLANK(C30),C50="Credit / Pembayaran yang Di Restrukturisasi", C25="Auto Debit"),COUNTIFS($A12:$A61,"*$*",C12:C61,""),IF(AND(NOT(ISBLANK(C30)),C50="Credit / Pembayaran yang Di Restrukturisasi", C25="Auto Debit"),COUNTIFS($A12:$A27,"*$*",C12:C27,"")+COUNTIFS($A50:$A61,"*$*",C50:C61,""),IF(AND(ISBLANK(C30),C50="Lainnya", C25="Auto Debit"),COUNTIFS($A12:$A50,"*$*",C12:C50,"")+COUNTIFS($A54:$A61,"*$*",C54:C61,""),IF(AND(NOT(ISBLANK(C30)),C50="Lainnya", C25="Auto Debit"),COUNTIFS($A12:$A27,"*$*",C12:C27,"")+COUNTIFS($A50:$A50,"*$*",C50:C50,"")+COUNTIFS($A54:$A61,"*$*",C54:C61,""),IF(AND(ISBLANK(C30),C50="Lainnya", C25&lt;&gt;"Auto Debit"),COUNTIFS($A12:$A25,"*$*",C12:C25,"")+COUNTIFS($A27:$A50,"*$*",C27:C50,"")+COUNTIFS($A54:$A61,"*$*",C54:C61,""),IF(AND(NOT(ISBLANK(C30)),C50="Lainnya", C25&lt;&gt;"Auto Debit"),COUNTIFS($A12:$A25,"*$*",C12:C25,"")+COUNTIFS($A27:$A27,"*$*",C27:C27,"")+COUNTIFS($A50:$A50,"*$*",C50:C50,"")+COUNTIFS($A54:$A61,"*$*",C54:C61,""),IF(AND(ISBLANK(C30),C50="Credit / Pembayaran yang Di Restrukturisasi", C25&lt;&gt;"Auto Debit"),COUNTIFS($A12:$A25,"*$*",C12:C25,"")+COUNTIFS($A27:$A61,"*$*",C27:C61,""),IF(AND(NOT(ISBLANK(C30)),C50="Credit / Pembayaran yang Di Restrukturisasi", C25&lt;&gt;"Auto Debit"),COUNTIFS($A12:$A25,"*$*",C12:C25,"")+COUNTIFS($A27:$A27,"*$*",C27:C27,"")+COUNTIFS($A50:$A61,"*$*",C50:C61,"")))))))))</f>
        <v>0</v>
      </c>
      <c r="D4" s="17">
        <f>IF(AND(ISBLANK(D30),D50="Credit / Pembayaran yang Di Restrukturisasi", D25="Auto Debit"),COUNTIFS($A12:$A61,"*$*",D12:D61,""),IF(AND(NOT(ISBLANK(D30)),D50="Credit / Pembayaran yang Di Restrukturisasi", D25="Auto Debit"),COUNTIFS($A12:$A27,"*$*",D12:D27,"")+COUNTIFS($A50:$A61,"*$*",D50:D61,""),IF(AND(ISBLANK(D30),D50="Lainnya", D25="Auto Debit"),COUNTIFS($A12:$A50,"*$*",D12:D50,"")+COUNTIFS($A54:$A61,"*$*",D54:D61,""),IF(AND(NOT(ISBLANK(D30)),D50="Lainnya", D25="Auto Debit"),COUNTIFS($A12:$A27,"*$*",D12:D27,"")+COUNTIFS($A50:$A50,"*$*",D50:D50,"")+COUNTIFS($A54:$A61,"*$*",D54:D61,""),IF(AND(ISBLANK(D30),D50="Lainnya", D25&lt;&gt;"Auto Debit"),COUNTIFS($A12:$A25,"*$*",D12:D25,"")+COUNTIFS($A27:$A50,"*$*",D27:D50,"")+COUNTIFS($A54:$A61,"*$*",D54:D61,""),IF(AND(NOT(ISBLANK(D30)),D50="Lainnya", D25&lt;&gt;"Auto Debit"),COUNTIFS($A12:$A25,"*$*",D12:D25,"")+COUNTIFS($A27:$A27,"*$*",D27:D27,"")+COUNTIFS($A50:$A50,"*$*",D50:D50,"")+COUNTIFS($A54:$A61,"*$*",D54:D61,""),IF(AND(ISBLANK(D30),D50="Credit / Pembayaran yang Di Restrukturisasi", D25&lt;&gt;"Auto Debit"),COUNTIFS($A12:$A25,"*$*",D12:D25,"")+COUNTIFS($A27:$A61,"*$*",D27:D61,""),IF(AND(NOT(ISBLANK(D30)),D50="Credit / Pembayaran yang Di Restrukturisasi", D25&lt;&gt;"Auto Debit"),COUNTIFS($A12:$A25,"*$*",D12:D25,"")+COUNTIFS($A27:$A27,"*$*",D27:D27,"")+COUNTIFS($A50:$A61,"*$*",D50:D61,"")))))))))</f>
        <v>0</v>
      </c>
    </row>
    <row customFormat="1" r="5" s="17" spans="1:11" x14ac:dyDescent="0.25"/>
    <row customFormat="1" r="6" s="17" spans="1:11" x14ac:dyDescent="0.25"/>
    <row customFormat="1" r="7" s="17" spans="1:11" x14ac:dyDescent="0.25"/>
    <row customFormat="1" r="8" s="17" spans="1:11" x14ac:dyDescent="0.25">
      <c r="A8" s="17" t="s">
        <v>5</v>
      </c>
      <c r="B8" s="17" t="str">
        <f>'1.TabCustomerMainData'!B$13</f>
        <v>0002APP20221206120</v>
      </c>
      <c r="C8" s="17" t="str">
        <f>'1.TabCustomerMainData'!C$13</f>
        <v>0002APP20221206170</v>
      </c>
      <c r="D8" s="17" t="str">
        <f>'1.TabCustomerMainData'!D$13</f>
        <v>0002APP20221206170</v>
      </c>
    </row>
    <row customFormat="1" r="9" s="17" spans="1:11" x14ac:dyDescent="0.25">
      <c r="A9" s="29" t="s">
        <v>3102</v>
      </c>
      <c r="B9" s="29"/>
      <c r="C9" s="29"/>
      <c r="D9" s="29"/>
    </row>
    <row customFormat="1" r="10" s="17" spans="1:11" x14ac:dyDescent="0.25">
      <c r="A10" s="17" t="s">
        <v>3071</v>
      </c>
      <c r="B10" s="17" t="str">
        <f>'1.TabCustomerMainData'!$B$10</f>
        <v>No</v>
      </c>
      <c r="C10" s="17" t="str">
        <f>'1.TabCustomerMainData'!$B$10</f>
        <v>No</v>
      </c>
      <c r="D10" s="17" t="str">
        <f>'1.TabCustomerMainData'!$B$10</f>
        <v>No</v>
      </c>
    </row>
    <row customFormat="1" r="11" s="94" spans="1:11" x14ac:dyDescent="0.25">
      <c r="A11" s="94" t="s">
        <v>2562</v>
      </c>
    </row>
    <row customFormat="1" r="12" s="17" spans="1:11" x14ac:dyDescent="0.25">
      <c r="A12" s="45" t="s">
        <v>2978</v>
      </c>
      <c r="B12" s="2" t="s">
        <v>50</v>
      </c>
      <c r="C12" s="2" t="s">
        <v>2824</v>
      </c>
      <c r="D12" s="2" t="s">
        <v>2825</v>
      </c>
      <c r="E12" s="2" t="s">
        <v>2826</v>
      </c>
      <c r="F12" s="2" t="s">
        <v>2827</v>
      </c>
    </row>
    <row customFormat="1" r="13" s="17" spans="1:11" x14ac:dyDescent="0.25">
      <c r="A13" s="11" t="s">
        <v>51</v>
      </c>
    </row>
    <row customFormat="1" r="14" s="17" spans="1:11" x14ac:dyDescent="0.25">
      <c r="A14" s="45" t="s">
        <v>2979</v>
      </c>
      <c r="B14" s="17" t="s">
        <v>2616</v>
      </c>
      <c r="C14" s="17" t="s">
        <v>2616</v>
      </c>
      <c r="D14" s="17" t="s">
        <v>2616</v>
      </c>
      <c r="E14" s="17" t="s">
        <v>2616</v>
      </c>
      <c r="F14" s="17" t="s">
        <v>2616</v>
      </c>
    </row>
    <row customFormat="1" r="15" s="17" spans="1:11" x14ac:dyDescent="0.25">
      <c r="A15" s="17" t="s">
        <v>52</v>
      </c>
    </row>
    <row customFormat="1" r="16" s="94" spans="1:11" x14ac:dyDescent="0.25">
      <c r="A16" s="94" t="s">
        <v>2563</v>
      </c>
    </row>
    <row customFormat="1" r="17" s="17" spans="1:6" x14ac:dyDescent="0.25">
      <c r="A17" s="45" t="s">
        <v>2980</v>
      </c>
      <c r="B17" s="17" t="s">
        <v>252</v>
      </c>
      <c r="C17" s="17" t="s">
        <v>2828</v>
      </c>
      <c r="D17" s="17" t="s">
        <v>2829</v>
      </c>
      <c r="E17" s="17" t="s">
        <v>2830</v>
      </c>
      <c r="F17" s="17" t="s">
        <v>2831</v>
      </c>
    </row>
    <row customFormat="1" r="18" s="17" spans="1:6" x14ac:dyDescent="0.25">
      <c r="A18" s="17" t="s">
        <v>54</v>
      </c>
      <c r="B18" s="17" t="s">
        <v>211</v>
      </c>
      <c r="C18" s="17" t="s">
        <v>211</v>
      </c>
      <c r="D18" s="17" t="s">
        <v>211</v>
      </c>
      <c r="E18" s="17" t="s">
        <v>211</v>
      </c>
      <c r="F18" s="17" t="s">
        <v>211</v>
      </c>
    </row>
    <row customFormat="1" r="19" s="17" spans="1:6" x14ac:dyDescent="0.25">
      <c r="A19" s="45" t="s">
        <v>2981</v>
      </c>
      <c r="B19" s="17" t="s">
        <v>61</v>
      </c>
      <c r="C19" s="17" t="s">
        <v>61</v>
      </c>
      <c r="D19" s="17" t="s">
        <v>61</v>
      </c>
      <c r="E19" s="17" t="s">
        <v>61</v>
      </c>
      <c r="F19" s="17" t="s">
        <v>61</v>
      </c>
    </row>
    <row customFormat="1" r="20" s="17" spans="1:6" x14ac:dyDescent="0.25">
      <c r="A20" s="45" t="s">
        <v>2982</v>
      </c>
      <c r="B20" s="17">
        <v>60</v>
      </c>
      <c r="C20" s="17">
        <v>13</v>
      </c>
      <c r="D20" s="17">
        <v>14</v>
      </c>
      <c r="E20" s="17">
        <v>15</v>
      </c>
      <c r="F20" s="17">
        <v>16</v>
      </c>
    </row>
    <row customFormat="1" r="21" s="17" spans="1:6" x14ac:dyDescent="0.25">
      <c r="A21" s="17" t="s">
        <v>57</v>
      </c>
    </row>
    <row customFormat="1" r="22" s="17" spans="1:6" x14ac:dyDescent="0.25">
      <c r="A22" s="11" t="s">
        <v>59</v>
      </c>
      <c r="B22" s="29" t="s">
        <v>186</v>
      </c>
      <c r="C22" s="29" t="s">
        <v>60</v>
      </c>
      <c r="D22" s="29" t="s">
        <v>60</v>
      </c>
      <c r="E22" s="29" t="s">
        <v>60</v>
      </c>
      <c r="F22" s="29" t="s">
        <v>60</v>
      </c>
    </row>
    <row customFormat="1" r="23" s="17" spans="1:6" x14ac:dyDescent="0.25">
      <c r="A23" s="45" t="s">
        <v>2983</v>
      </c>
      <c r="B23" s="17" t="s">
        <v>2590</v>
      </c>
      <c r="C23" s="17" t="s">
        <v>212</v>
      </c>
      <c r="D23" s="17" t="s">
        <v>212</v>
      </c>
      <c r="E23" s="17" t="s">
        <v>212</v>
      </c>
      <c r="F23" s="17" t="s">
        <v>212</v>
      </c>
    </row>
    <row customFormat="1" r="24" s="17" spans="1:6" x14ac:dyDescent="0.25">
      <c r="A24" s="45" t="s">
        <v>2984</v>
      </c>
      <c r="B24" s="17" t="s">
        <v>187</v>
      </c>
      <c r="C24" s="17" t="s">
        <v>187</v>
      </c>
      <c r="D24" s="17" t="s">
        <v>187</v>
      </c>
      <c r="E24" s="17" t="s">
        <v>187</v>
      </c>
      <c r="F24" s="17" t="s">
        <v>187</v>
      </c>
    </row>
    <row customFormat="1" r="25" s="17" spans="1:6" x14ac:dyDescent="0.25">
      <c r="A25" s="45" t="s">
        <v>2985</v>
      </c>
      <c r="B25" s="17" t="s">
        <v>189</v>
      </c>
      <c r="C25" s="17" t="s">
        <v>189</v>
      </c>
      <c r="D25" s="17" t="s">
        <v>189</v>
      </c>
      <c r="E25" s="17" t="s">
        <v>189</v>
      </c>
      <c r="F25" s="17" t="s">
        <v>189</v>
      </c>
    </row>
    <row customFormat="1" r="26" s="17" spans="1:6" x14ac:dyDescent="0.25">
      <c r="A26" s="46" t="s">
        <v>2986</v>
      </c>
      <c r="B26" s="17">
        <v>1</v>
      </c>
      <c r="C26" s="17">
        <v>2</v>
      </c>
      <c r="D26" s="17">
        <v>1</v>
      </c>
      <c r="E26" s="17">
        <v>4</v>
      </c>
      <c r="F26" s="17">
        <v>5</v>
      </c>
    </row>
    <row customFormat="1" r="27" s="17" spans="1:6" x14ac:dyDescent="0.25">
      <c r="A27" s="45" t="s">
        <v>2987</v>
      </c>
      <c r="B27" s="17" t="s">
        <v>63</v>
      </c>
      <c r="C27" s="17" t="s">
        <v>63</v>
      </c>
      <c r="D27" s="17" t="s">
        <v>63</v>
      </c>
      <c r="E27" s="17" t="s">
        <v>63</v>
      </c>
      <c r="F27" s="17" t="s">
        <v>63</v>
      </c>
    </row>
    <row customFormat="1" r="28" s="17" spans="1:6" x14ac:dyDescent="0.25">
      <c r="A28" s="17" t="s">
        <v>64</v>
      </c>
    </row>
    <row customFormat="1" r="29" s="94" spans="1:6" x14ac:dyDescent="0.25">
      <c r="A29" s="94" t="s">
        <v>2564</v>
      </c>
    </row>
    <row customFormat="1" r="30" s="17" spans="1:6" x14ac:dyDescent="0.25">
      <c r="A30" s="17" t="s">
        <v>66</v>
      </c>
      <c r="C30" s="17" t="s">
        <v>67</v>
      </c>
      <c r="D30" s="17" t="s">
        <v>67</v>
      </c>
      <c r="E30" s="17" t="s">
        <v>67</v>
      </c>
      <c r="F30" s="17" t="s">
        <v>67</v>
      </c>
    </row>
    <row customFormat="1" r="31" s="17" spans="1:6" x14ac:dyDescent="0.25">
      <c r="A31" s="46" t="s">
        <v>2927</v>
      </c>
      <c r="B31" s="17" t="s">
        <v>2687</v>
      </c>
      <c r="C31" s="17" t="s">
        <v>2832</v>
      </c>
      <c r="D31" s="17" t="s">
        <v>2833</v>
      </c>
      <c r="E31" s="17" t="s">
        <v>2834</v>
      </c>
      <c r="F31" s="17" t="s">
        <v>2835</v>
      </c>
    </row>
    <row customFormat="1" r="32" s="17" spans="1:6" x14ac:dyDescent="0.25">
      <c r="A32" s="46" t="s">
        <v>2928</v>
      </c>
      <c r="B32" s="2">
        <v>1</v>
      </c>
      <c r="C32" s="2">
        <v>1</v>
      </c>
      <c r="D32" s="2">
        <v>1</v>
      </c>
      <c r="E32" s="2">
        <v>1</v>
      </c>
      <c r="F32" s="2">
        <v>1</v>
      </c>
    </row>
    <row customFormat="1" r="33" s="17" spans="1:6" x14ac:dyDescent="0.25">
      <c r="A33" s="46" t="s">
        <v>2929</v>
      </c>
      <c r="B33" s="2">
        <v>1</v>
      </c>
      <c r="C33" s="2">
        <v>1</v>
      </c>
      <c r="D33" s="2">
        <v>1</v>
      </c>
      <c r="E33" s="2">
        <v>1</v>
      </c>
      <c r="F33" s="2">
        <v>1</v>
      </c>
    </row>
    <row customFormat="1" r="34" s="17" spans="1:6" x14ac:dyDescent="0.25">
      <c r="A34" s="46" t="s">
        <v>2930</v>
      </c>
      <c r="B34" s="17">
        <v>11530</v>
      </c>
      <c r="C34" s="17">
        <v>11530</v>
      </c>
      <c r="D34" s="17">
        <v>11530</v>
      </c>
      <c r="E34" s="17">
        <v>11530</v>
      </c>
      <c r="F34" s="17">
        <v>11530</v>
      </c>
    </row>
    <row customFormat="1" r="35" s="17" spans="1:6" x14ac:dyDescent="0.25">
      <c r="A35" s="46" t="s">
        <v>2931</v>
      </c>
      <c r="B35" s="17" t="s">
        <v>2724</v>
      </c>
      <c r="C35" s="17" t="s">
        <v>2724</v>
      </c>
      <c r="D35" s="17" t="s">
        <v>2724</v>
      </c>
      <c r="E35" s="17" t="s">
        <v>2724</v>
      </c>
      <c r="F35" s="17" t="s">
        <v>2724</v>
      </c>
    </row>
    <row customFormat="1" r="36" s="17" spans="1:6" x14ac:dyDescent="0.25">
      <c r="A36" s="46" t="s">
        <v>2932</v>
      </c>
      <c r="B36" s="17" t="s">
        <v>2724</v>
      </c>
      <c r="C36" s="17" t="s">
        <v>2724</v>
      </c>
      <c r="D36" s="17" t="s">
        <v>2724</v>
      </c>
      <c r="E36" s="17" t="s">
        <v>2724</v>
      </c>
      <c r="F36" s="17" t="s">
        <v>2724</v>
      </c>
    </row>
    <row customFormat="1" r="37" s="17" spans="1:6" x14ac:dyDescent="0.25">
      <c r="A37" s="46" t="s">
        <v>2933</v>
      </c>
      <c r="B37" s="17" t="s">
        <v>2823</v>
      </c>
      <c r="C37" s="17" t="s">
        <v>2823</v>
      </c>
      <c r="D37" s="17" t="s">
        <v>2823</v>
      </c>
      <c r="E37" s="17" t="s">
        <v>2823</v>
      </c>
      <c r="F37" s="17" t="s">
        <v>2823</v>
      </c>
    </row>
    <row customFormat="1" r="38" s="17" spans="1:6" x14ac:dyDescent="0.25">
      <c r="A38" s="17" t="s">
        <v>68</v>
      </c>
      <c r="B38" s="2"/>
      <c r="C38" s="2"/>
      <c r="D38" s="2"/>
      <c r="E38" s="2"/>
      <c r="F38" s="2"/>
    </row>
    <row customFormat="1" r="39" s="17" spans="1:6" x14ac:dyDescent="0.25">
      <c r="A39" s="17" t="s">
        <v>69</v>
      </c>
    </row>
    <row customFormat="1" r="40" s="17" spans="1:6" x14ac:dyDescent="0.25">
      <c r="A40" s="17" t="s">
        <v>70</v>
      </c>
      <c r="B40" s="2"/>
      <c r="C40" s="2"/>
      <c r="D40" s="2"/>
      <c r="E40" s="2"/>
      <c r="F40" s="2"/>
    </row>
    <row customFormat="1" r="41" s="17" spans="1:6" x14ac:dyDescent="0.25">
      <c r="A41" s="17" t="s">
        <v>71</v>
      </c>
    </row>
    <row customFormat="1" r="42" s="17" spans="1:6" x14ac:dyDescent="0.25">
      <c r="A42" s="17" t="s">
        <v>72</v>
      </c>
    </row>
    <row customFormat="1" r="43" s="17" spans="1:6" x14ac:dyDescent="0.25">
      <c r="A43" s="17" t="s">
        <v>73</v>
      </c>
    </row>
    <row customFormat="1" r="44" s="17" spans="1:6" x14ac:dyDescent="0.25">
      <c r="A44" s="17" t="s">
        <v>74</v>
      </c>
    </row>
    <row customFormat="1" r="45" s="17" spans="1:6" x14ac:dyDescent="0.25">
      <c r="A45" s="17" t="s">
        <v>75</v>
      </c>
    </row>
    <row customFormat="1" r="46" s="17" spans="1:6" x14ac:dyDescent="0.25">
      <c r="A46" s="17" t="s">
        <v>76</v>
      </c>
    </row>
    <row customFormat="1" r="47" s="17" spans="1:6" x14ac:dyDescent="0.25">
      <c r="A47" s="17" t="s">
        <v>77</v>
      </c>
      <c r="B47" s="2"/>
      <c r="C47" s="2"/>
      <c r="D47" s="2"/>
      <c r="E47" s="2"/>
      <c r="F47" s="2"/>
    </row>
    <row customFormat="1" r="48" s="17" spans="1:6" x14ac:dyDescent="0.25">
      <c r="A48" s="17" t="s">
        <v>78</v>
      </c>
    </row>
    <row customFormat="1" r="49" s="94" spans="1:6" x14ac:dyDescent="0.25">
      <c r="A49" s="94" t="s">
        <v>2565</v>
      </c>
    </row>
    <row customFormat="1" r="50" s="17" spans="1:6" x14ac:dyDescent="0.25">
      <c r="A50" s="45" t="s">
        <v>2988</v>
      </c>
      <c r="B50" s="17" t="s">
        <v>79</v>
      </c>
      <c r="C50" s="17" t="s">
        <v>79</v>
      </c>
      <c r="D50" s="17" t="s">
        <v>79</v>
      </c>
      <c r="E50" s="17" t="s">
        <v>79</v>
      </c>
      <c r="F50" s="17" t="s">
        <v>79</v>
      </c>
    </row>
    <row customFormat="1" r="51" s="17" spans="1:6" x14ac:dyDescent="0.25">
      <c r="A51" s="17" t="s">
        <v>80</v>
      </c>
    </row>
    <row customFormat="1" r="52" s="17" spans="1:6" x14ac:dyDescent="0.25">
      <c r="A52" s="46" t="s">
        <v>2989</v>
      </c>
      <c r="B52" s="2" t="s">
        <v>217</v>
      </c>
      <c r="C52" s="2" t="s">
        <v>217</v>
      </c>
      <c r="D52" s="2" t="s">
        <v>217</v>
      </c>
      <c r="E52" s="2" t="s">
        <v>217</v>
      </c>
      <c r="F52" s="2" t="s">
        <v>217</v>
      </c>
    </row>
    <row customFormat="1" r="53" s="17" spans="1:6" x14ac:dyDescent="0.25">
      <c r="A53" s="48" t="s">
        <v>82</v>
      </c>
      <c r="B53" s="17" t="str">
        <f>VLOOKUP(B54,Master!AR:AS,2,1)</f>
        <v>930000</v>
      </c>
      <c r="C53" s="17">
        <f>VLOOKUP(C54,Master!AS:AT,2,1)</f>
        <v>0</v>
      </c>
      <c r="D53" s="17" t="e">
        <f>VLOOKUP(D54,Master!AT:AU,2,1)</f>
        <v>#N/A</v>
      </c>
      <c r="E53" s="17" t="e">
        <f>VLOOKUP(E54,Master!AU:AV,2,1)</f>
        <v>#N/A</v>
      </c>
      <c r="F53" s="17" t="e">
        <f>VLOOKUP(F54,Master!AV:AW,2,1)</f>
        <v>#N/A</v>
      </c>
    </row>
    <row customFormat="1" r="54" s="17" spans="1:6" x14ac:dyDescent="0.25">
      <c r="A54" s="45" t="s">
        <v>2990</v>
      </c>
      <c r="B54" s="17" t="s">
        <v>1947</v>
      </c>
      <c r="C54" s="17" t="s">
        <v>1947</v>
      </c>
      <c r="D54" s="17" t="s">
        <v>1947</v>
      </c>
      <c r="E54" s="17" t="s">
        <v>1947</v>
      </c>
      <c r="F54" s="17" t="s">
        <v>1947</v>
      </c>
    </row>
    <row customFormat="1" r="55" s="94" spans="1:6" x14ac:dyDescent="0.25">
      <c r="A55" s="94" t="s">
        <v>2566</v>
      </c>
    </row>
    <row customFormat="1" r="56" s="17" spans="1:6" x14ac:dyDescent="0.25">
      <c r="A56" s="45" t="s">
        <v>2991</v>
      </c>
      <c r="B56" s="17" t="s">
        <v>114</v>
      </c>
      <c r="C56" s="17" t="s">
        <v>114</v>
      </c>
      <c r="D56" s="17" t="s">
        <v>114</v>
      </c>
      <c r="E56" s="17" t="s">
        <v>114</v>
      </c>
      <c r="F56" s="17" t="s">
        <v>114</v>
      </c>
    </row>
    <row customFormat="1" r="57" s="17" spans="1:6" x14ac:dyDescent="0.25">
      <c r="A57" s="17" t="s">
        <v>85</v>
      </c>
      <c r="B57" s="17">
        <v>0</v>
      </c>
    </row>
    <row customFormat="1" r="58" s="17" spans="1:6" x14ac:dyDescent="0.25">
      <c r="A58" s="17" t="s">
        <v>86</v>
      </c>
      <c r="B58" s="30" t="s">
        <v>2786</v>
      </c>
      <c r="C58" s="30" t="s">
        <v>2836</v>
      </c>
      <c r="D58" s="30" t="s">
        <v>2837</v>
      </c>
      <c r="E58" s="30" t="s">
        <v>2838</v>
      </c>
      <c r="F58" s="30" t="s">
        <v>2839</v>
      </c>
    </row>
    <row customFormat="1" r="59" s="17" spans="1:6" x14ac:dyDescent="0.25">
      <c r="A59" s="48" t="s">
        <v>87</v>
      </c>
      <c r="B59" s="17" t="str">
        <f>VLOOKUP(B60,Master!AU:AV,2,0)</f>
        <v>PAMERAN</v>
      </c>
      <c r="C59" s="17">
        <f>VLOOKUP(C60,Master!AV:AW,2,0)</f>
        <v>0</v>
      </c>
      <c r="D59" s="17" t="e">
        <f>VLOOKUP(D60,Master!AW:AX,2,0)</f>
        <v>#N/A</v>
      </c>
      <c r="E59" s="17" t="e">
        <f>VLOOKUP(E60,Master!AX:AY,2,0)</f>
        <v>#N/A</v>
      </c>
      <c r="F59" s="17" t="e">
        <f>VLOOKUP(F60,Master!AY:AZ,2,0)</f>
        <v>#N/A</v>
      </c>
    </row>
    <row customFormat="1" r="60" s="17" spans="1:6" x14ac:dyDescent="0.25">
      <c r="A60" s="45" t="s">
        <v>2992</v>
      </c>
      <c r="B60" s="17" t="s">
        <v>184</v>
      </c>
      <c r="C60" s="17" t="s">
        <v>184</v>
      </c>
      <c r="D60" s="17" t="s">
        <v>184</v>
      </c>
      <c r="E60" s="17" t="s">
        <v>184</v>
      </c>
      <c r="F60" s="17" t="s">
        <v>184</v>
      </c>
    </row>
    <row customFormat="1" r="61" s="17" spans="1:6" x14ac:dyDescent="0.25">
      <c r="A61" s="45" t="s">
        <v>2993</v>
      </c>
      <c r="B61" s="17">
        <v>1</v>
      </c>
      <c r="C61" s="17">
        <v>2</v>
      </c>
      <c r="D61" s="17">
        <v>3</v>
      </c>
      <c r="E61" s="17">
        <v>4</v>
      </c>
      <c r="F61" s="17">
        <v>5</v>
      </c>
    </row>
    <row customFormat="1" customHeight="1" ht="14.25" r="62" s="136" spans="1:6" x14ac:dyDescent="0.25">
      <c r="A62" s="136" t="s">
        <v>3156</v>
      </c>
    </row>
    <row customFormat="1" r="63" s="17" spans="1:6" x14ac:dyDescent="0.25">
      <c r="A63" s="17" t="s">
        <v>3157</v>
      </c>
      <c r="B63" s="17" t="s">
        <v>3158</v>
      </c>
    </row>
    <row customFormat="1" r="64" s="17" spans="1:6" x14ac:dyDescent="0.25">
      <c r="A64" s="17" t="s">
        <v>3159</v>
      </c>
      <c r="B64" s="17" t="s">
        <v>3160</v>
      </c>
    </row>
    <row customFormat="1" r="65" s="17" spans="1:2" x14ac:dyDescent="0.25">
      <c r="A65" s="17" t="s">
        <v>3161</v>
      </c>
      <c r="B65" s="17" t="s">
        <v>3162</v>
      </c>
    </row>
  </sheetData>
  <mergeCells count="1">
    <mergeCell ref="A62:XFD62"/>
  </mergeCells>
  <conditionalFormatting sqref="B23:XFD23">
    <cfRule dxfId="162" priority="11" type="expression">
      <formula>B$22="Fixed Rate"</formula>
    </cfRule>
  </conditionalFormatting>
  <conditionalFormatting sqref="B26:XFD26">
    <cfRule dxfId="161" priority="10" type="expression">
      <formula>AND(B$25&lt;&gt;"Auto Debit",B$25&lt;&gt;"Way Of Payment",B$25&lt;&gt;"")</formula>
    </cfRule>
  </conditionalFormatting>
  <conditionalFormatting sqref="G31:XFD37 B31:F34 B37:F37">
    <cfRule dxfId="160" priority="9" type="expression">
      <formula>AND(B$30&lt;&gt;"",B$30&lt;&gt;"Copy Address From")</formula>
    </cfRule>
  </conditionalFormatting>
  <conditionalFormatting sqref="B51:XFD52">
    <cfRule dxfId="159" priority="8" type="expression">
      <formula>B$50="Lainnya"</formula>
    </cfRule>
  </conditionalFormatting>
  <conditionalFormatting sqref="B36:F36">
    <cfRule dxfId="158" priority="6" type="expression">
      <formula>AND(B$30&lt;&gt;"",B$30&lt;&gt;"Copy Address From")</formula>
    </cfRule>
  </conditionalFormatting>
  <conditionalFormatting sqref="B35:F35">
    <cfRule dxfId="157" priority="5" type="expression">
      <formula>AND(B$30&lt;&gt;"",B$30&lt;&gt;"Copy Address From")</formula>
    </cfRule>
  </conditionalFormatting>
  <conditionalFormatting sqref="A23">
    <cfRule dxfId="156" priority="4" type="expression">
      <formula>A$22="Fixed Rate"</formula>
    </cfRule>
  </conditionalFormatting>
  <conditionalFormatting sqref="A26">
    <cfRule dxfId="155" priority="3" type="expression">
      <formula>AND(A$25&lt;&gt;"Auto Debit",A$25&lt;&gt;"Way Of Payment",A$25&lt;&gt;"")</formula>
    </cfRule>
  </conditionalFormatting>
  <conditionalFormatting sqref="A31:A37">
    <cfRule dxfId="154" priority="2" type="expression">
      <formula>AND(A$30&lt;&gt;"",A$30&lt;&gt;"Copy Address From")</formula>
    </cfRule>
  </conditionalFormatting>
  <conditionalFormatting sqref="A51:A52">
    <cfRule dxfId="153" priority="1" type="expression">
      <formula>A$50="Lainnya"</formula>
    </cfRule>
  </conditionalFormatting>
  <dataValidations count="24">
    <dataValidation allowBlank="1" errorStyle="information" showErrorMessage="1" showInputMessage="1" sqref="B56:F56" type="list">
      <formula1>"YES,NO"</formula1>
    </dataValidation>
    <dataValidation allowBlank="1" errorStyle="information" showErrorMessage="1" showInputMessage="1" sqref="B26:F26" type="custom">
      <formula1>AND(B25="Auto Debit",ISNUMBER(B26))</formula1>
    </dataValidation>
    <dataValidation allowBlank="1" errorStyle="information" showErrorMessage="1" showInputMessage="1" sqref="B58:F58"/>
    <dataValidation allowBlank="1" errorStyle="information" showErrorMessage="1" showInputMessage="1" sqref="B31:F31" type="custom">
      <formula1>ISBLANK(B30)</formula1>
    </dataValidation>
    <dataValidation allowBlank="1" errorStyle="information" showErrorMessage="1" showInputMessage="1" sqref="B32:F32" type="custom">
      <formula1>ISBLANK(B30)</formula1>
    </dataValidation>
    <dataValidation allowBlank="1" errorStyle="information" showErrorMessage="1" showInputMessage="1" sqref="B33:F33" type="custom">
      <formula1>ISBLANK(B30)</formula1>
    </dataValidation>
    <dataValidation allowBlank="1" errorStyle="information" showErrorMessage="1" showInputMessage="1" sqref="B34:F37" type="custom">
      <formula1>ISBLANK(B30)</formula1>
    </dataValidation>
    <dataValidation allowBlank="1" errorStyle="information" showErrorMessage="1" showInputMessage="1" sqref="B51:F51" type="custom">
      <formula1>B50="Credit / Pembayaran yang Di Restrukturisasi"</formula1>
    </dataValidation>
    <dataValidation allowBlank="1" errorStyle="information" showErrorMessage="1" showInputMessage="1" sqref="B61:F61" type="custom">
      <formula1>ISNUMBER(B61)</formula1>
    </dataValidation>
    <dataValidation allowBlank="1" errorStyle="information" showErrorMessage="1" showInputMessage="1" sqref="B60:F60" type="list">
      <formula1>ListRefMasterAppData</formula1>
    </dataValidation>
    <dataValidation allowBlank="1" errorStyle="information" showErrorMessage="1" showInputMessage="1" sqref="B50:F50" type="list">
      <formula1>ListCharacteristicOfCredit</formula1>
    </dataValidation>
    <dataValidation allowBlank="1" errorStyle="information" showErrorMessage="1" showInputMessage="1" sqref="B28:F28" type="list">
      <formula1>ListInstallmentSourcePaymenetType</formula1>
    </dataValidation>
    <dataValidation allowBlank="1" errorStyle="information" showErrorMessage="1" showInputMessage="1" sqref="B27:F27" type="list">
      <formula1>ListCustomerNotification</formula1>
    </dataValidation>
    <dataValidation allowBlank="1" errorStyle="information" showErrorMessage="1" showInputMessage="1" sqref="B25:F25" type="list">
      <formula1>ListWOP</formula1>
    </dataValidation>
    <dataValidation allowBlank="1" errorStyle="information" showErrorMessage="1" showInputMessage="1" sqref="B23:F23" type="list">
      <formula1>IF(B22="Float Rate",ListFloatingPeriod)</formula1>
    </dataValidation>
    <dataValidation allowBlank="1" errorStyle="information" showErrorMessage="1" showInputMessage="1" sqref="B24:F24" type="list">
      <formula1>ListInstallmentScheme</formula1>
    </dataValidation>
    <dataValidation allowBlank="1" errorStyle="information" showErrorMessage="1" showInputMessage="1" sqref="B22:F22" type="list">
      <formula1>ListInterestType</formula1>
    </dataValidation>
    <dataValidation allowBlank="1" errorStyle="information" showErrorMessage="1" showInputMessage="1" sqref="B18:F18" type="list">
      <formula1>ListFirstInstallmentType</formula1>
    </dataValidation>
    <dataValidation allowBlank="1" errorStyle="information" showErrorMessage="1" showInputMessage="1" sqref="B54:F54" type="list">
      <formula1>ListEconomicSector</formula1>
    </dataValidation>
    <dataValidation allowBlank="1" errorStyle="information" showErrorMessage="1" showInputMessage="1" sqref="B52:F52" type="list">
      <formula1>IF(B50="Credit / Pembayaran yang Di Restrukturisasi",ListWayOfRestructure)</formula1>
    </dataValidation>
    <dataValidation allowBlank="1" errorStyle="information" showErrorMessage="1" showInputMessage="1" sqref="B19:F19" type="list">
      <formula1>ListPaymentFrequency</formula1>
    </dataValidation>
    <dataValidation allowBlank="1" errorStyle="information" showErrorMessage="1" showInputMessage="1" sqref="B17:F17" type="list">
      <formula1>ListApplicationSource</formula1>
    </dataValidation>
    <dataValidation allowBlank="1" errorStyle="information" showErrorMessage="1" showInputMessage="1" sqref="B21:F21" type="list">
      <formula1>ListDPSourcePaymentType</formula1>
    </dataValidation>
    <dataValidation allowBlank="1" errorStyle="information" showErrorMessage="1" showInputMessage="1" sqref="B20:F20 B57:F57" type="custom">
      <formula1>ISNUMBER(B20)</formula1>
    </dataValidation>
  </dataValidations>
  <pageMargins bottom="0.75" footer="0.3" header="0.3" left="0.7" right="0.7" top="0.75"/>
  <pageSetup orientation="portrait" paperSize="9" r:id="rId1"/>
  <legacyDrawing r:id="rId2"/>
  <extLst>
    <ext uri="{CCE6A557-97BC-4b89-ADB6-D9C93CAAB3DF}">
      <x14:dataValidations xmlns:xm="http://schemas.microsoft.com/office/excel/2006/main" count="1">
        <x14:dataValidation allowBlank="1" errorStyle="information" showErrorMessage="1" showInputMessage="1" type="list">
          <x14:formula1>
            <xm:f>Master!$BR$2:$BR$20</xm:f>
          </x14:formula1>
          <xm:sqref>B30:F30</xm:sqref>
        </x14:dataValidation>
      </x14:dataValidations>
    </ext>
  </extLst>
</worksheet>
</file>

<file path=xl/worksheets/sheet10.xml><?xml version="1.0" encoding="utf-8"?>
<worksheet xmlns="http://schemas.openxmlformats.org/spreadsheetml/2006/main" xmlns:mc="http://schemas.openxmlformats.org/markup-compatibility/2006" xmlns:r="http://schemas.openxmlformats.org/officeDocument/2006/relationships" xmlns:x14="http://schemas.microsoft.com/office/spreadsheetml/2009/9/main" xmlns:x14ac="http://schemas.microsoft.com/office/spreadsheetml/2009/9/ac" xmlns:xdr="http://schemas.openxmlformats.org/drawingml/2006/spreadsheetDrawing" mc:Ignorable="x14ac">
  <sheetPr codeName="Sheet9"/>
  <dimension ref="A1:J70"/>
  <sheetViews>
    <sheetView workbookViewId="0">
      <pane activePane="topRight" state="frozen" topLeftCell="B1" xSplit="1"/>
      <selection activeCell="A43" sqref="A43"/>
      <selection activeCell="B1" pane="topRight" sqref="B1:B2"/>
    </sheetView>
  </sheetViews>
  <sheetFormatPr defaultRowHeight="15" x14ac:dyDescent="0.25"/>
  <cols>
    <col min="1" max="1" bestFit="true" customWidth="true" width="34.5703125" collapsed="true"/>
    <col min="2" max="2" bestFit="true" customWidth="true" style="4" width="38.140625" collapsed="true"/>
    <col min="3" max="7" bestFit="true" customWidth="true" width="33.140625" collapsed="true"/>
  </cols>
  <sheetData>
    <row customFormat="1" r="1" s="17" spans="1:9" x14ac:dyDescent="0.25">
      <c r="A1" s="17" t="s">
        <v>4</v>
      </c>
      <c r="B1" s="17" t="s">
        <v>6</v>
      </c>
      <c r="C1" s="17" t="s">
        <v>6</v>
      </c>
      <c r="D1" s="17" t="s">
        <v>6</v>
      </c>
      <c r="E1" s="17" t="s">
        <v>6</v>
      </c>
      <c r="F1" s="17" t="s">
        <v>6</v>
      </c>
      <c r="G1" s="17" t="s">
        <v>6</v>
      </c>
      <c r="H1" s="17" t="s">
        <v>6</v>
      </c>
      <c r="I1" s="17" t="s">
        <v>6</v>
      </c>
    </row>
    <row customFormat="1" r="2" s="17" spans="1:9" x14ac:dyDescent="0.25">
      <c r="A2" s="17" t="s">
        <v>2815</v>
      </c>
      <c r="B2" s="17" t="s">
        <v>2590</v>
      </c>
      <c r="C2" s="17" t="s">
        <v>2590</v>
      </c>
      <c r="D2" s="17" t="s">
        <v>2590</v>
      </c>
      <c r="E2" s="17" t="s">
        <v>2590</v>
      </c>
      <c r="F2" s="17" t="s">
        <v>2590</v>
      </c>
      <c r="G2" s="17" t="s">
        <v>2590</v>
      </c>
      <c r="H2" s="17" t="s">
        <v>2590</v>
      </c>
      <c r="I2" s="17" t="s">
        <v>2590</v>
      </c>
    </row>
    <row customFormat="1" r="3" s="17" spans="1:9" x14ac:dyDescent="0.25">
      <c r="A3" s="17" t="s">
        <v>2816</v>
      </c>
    </row>
    <row customFormat="1" r="4" s="17" spans="1:9" x14ac:dyDescent="0.25">
      <c r="A4" s="17" t="s">
        <v>2935</v>
      </c>
      <c r="B4" s="17">
        <f ref="B4:G4" si="0" t="shared">COUNTIFS($A$12:$A$15,"*$*",B12:B15,"")+COUNTIFS($A$17:$A$20,"*$*",B17:B20,"")+COUNTIFS($A$25:$A$26,"*$*",B25:B26,"")+COUNTIFS($A$35,"*$*",B35,"")+IF(B18="Used",COUNTIFS($A$29:$A$33,"*$*",B29:B33,""),0)+IF(B26="Percentage",COUNTIFS($A$27,"*$*",B27,""),COUNTIFS($A$28,"*$*",B28,""))+IF(B37="No",COUNTIFS($A$38:$A$39,"*$*",B38:B39,""),0)+IF(AND(B41="No",B42="Personal"),COUNTIFS($A$42:$A$44,"*$*",B42:B44,"")+COUNTIFS($A$48:$A$49,"*$*",B48:B49,""),0)+IF(AND(B41="No",B42="Company"),COUNTIFS($A$42:$A$44,"*$*",B42:B44,"")+COUNTIFS($A$47:$A$49,"*$*",B47:B49,""),0)+IF(B52="Yes",COUNTIFS($A$53,"*$*",B53,""),0)+IF(B52="No",COUNTIFS($A$54:$A$60,"*$*",B54:B60,""),0)</f>
        <v>0</v>
      </c>
      <c r="C4" s="17">
        <f si="0" t="shared"/>
        <v>2</v>
      </c>
      <c r="D4" s="17">
        <f si="0" t="shared"/>
        <v>2</v>
      </c>
      <c r="E4" s="17">
        <f si="0" t="shared"/>
        <v>2</v>
      </c>
      <c r="F4" s="17">
        <f si="0" t="shared"/>
        <v>2</v>
      </c>
      <c r="G4" s="17">
        <f si="0" t="shared"/>
        <v>2</v>
      </c>
    </row>
    <row customFormat="1" r="5" s="17" spans="1:9" x14ac:dyDescent="0.25"/>
    <row customFormat="1" r="6" s="17" spans="1:9" x14ac:dyDescent="0.25"/>
    <row customFormat="1" r="7" s="17" spans="1:9" x14ac:dyDescent="0.25"/>
    <row customFormat="1" r="8" s="17" spans="1:9" x14ac:dyDescent="0.25">
      <c r="A8" s="17" t="s">
        <v>5</v>
      </c>
      <c r="B8" s="17" t="str">
        <f>'1.TabCustomerMainData'!B$13</f>
        <v>0002APP20221206120</v>
      </c>
    </row>
    <row customFormat="1" r="9" s="17" spans="1:9" x14ac:dyDescent="0.25">
      <c r="A9" s="29" t="s">
        <v>3102</v>
      </c>
      <c r="B9" s="29"/>
    </row>
    <row customFormat="1" r="10" s="17" spans="1:9" x14ac:dyDescent="0.25">
      <c r="A10" s="17" t="s">
        <v>3071</v>
      </c>
      <c r="B10" s="17" t="str">
        <f>'1.TabCustomerMainData'!$B$10</f>
        <v>No</v>
      </c>
    </row>
    <row customFormat="1" r="11" s="139" spans="1:9" x14ac:dyDescent="0.25">
      <c r="A11" s="137" t="s">
        <v>2567</v>
      </c>
      <c r="B11" s="138"/>
      <c r="C11" s="138"/>
      <c r="D11" s="138"/>
      <c r="E11" s="138"/>
    </row>
    <row customFormat="1" r="12" s="17" spans="1:9" x14ac:dyDescent="0.25">
      <c r="A12" s="45" t="s">
        <v>2994</v>
      </c>
      <c r="B12" s="6" t="s">
        <v>3088</v>
      </c>
      <c r="C12" s="6"/>
      <c r="D12" s="6"/>
      <c r="E12" s="6"/>
      <c r="F12" s="6"/>
      <c r="G12" s="6"/>
    </row>
    <row customFormat="1" r="13" s="17" spans="1:9" x14ac:dyDescent="0.25">
      <c r="A13" s="45" t="s">
        <v>2995</v>
      </c>
      <c r="B13" s="6" t="s">
        <v>2693</v>
      </c>
      <c r="C13" s="6" t="s">
        <v>2693</v>
      </c>
      <c r="D13" s="6" t="s">
        <v>2693</v>
      </c>
      <c r="E13" s="6" t="s">
        <v>2693</v>
      </c>
      <c r="F13" s="6" t="s">
        <v>2693</v>
      </c>
      <c r="G13" s="6" t="s">
        <v>2693</v>
      </c>
    </row>
    <row customFormat="1" r="14" s="17" spans="1:9" x14ac:dyDescent="0.25">
      <c r="A14" s="45" t="s">
        <v>2996</v>
      </c>
      <c r="B14" s="8" t="s">
        <v>2617</v>
      </c>
      <c r="C14" s="8" t="s">
        <v>2617</v>
      </c>
      <c r="D14" s="8" t="s">
        <v>2617</v>
      </c>
      <c r="E14" s="8" t="s">
        <v>2617</v>
      </c>
      <c r="F14" s="8" t="s">
        <v>2617</v>
      </c>
      <c r="G14" s="8" t="s">
        <v>2617</v>
      </c>
    </row>
    <row customFormat="1" r="15" s="17" spans="1:9" x14ac:dyDescent="0.25">
      <c r="A15" s="11" t="s">
        <v>89</v>
      </c>
      <c r="B15" s="8" t="s">
        <v>2618</v>
      </c>
      <c r="C15" s="8" t="s">
        <v>2618</v>
      </c>
      <c r="D15" s="8" t="s">
        <v>2618</v>
      </c>
      <c r="E15" s="8" t="s">
        <v>2618</v>
      </c>
      <c r="F15" s="8" t="s">
        <v>2618</v>
      </c>
      <c r="G15" s="8" t="s">
        <v>2618</v>
      </c>
    </row>
    <row customFormat="1" r="16" s="94" spans="1:9" x14ac:dyDescent="0.25">
      <c r="A16" s="95" t="s">
        <v>2568</v>
      </c>
      <c r="B16" s="96"/>
      <c r="C16" s="96"/>
      <c r="D16" s="96"/>
      <c r="E16" s="96"/>
      <c r="F16" s="96"/>
      <c r="G16" s="96"/>
    </row>
    <row customFormat="1" r="17" s="17" spans="1:7" x14ac:dyDescent="0.25">
      <c r="A17" s="45" t="s">
        <v>2997</v>
      </c>
      <c r="B17" s="17" t="s">
        <v>2622</v>
      </c>
      <c r="C17" s="17" t="s">
        <v>2840</v>
      </c>
      <c r="D17" s="17" t="s">
        <v>2841</v>
      </c>
      <c r="E17" s="17" t="s">
        <v>2842</v>
      </c>
      <c r="F17" s="17" t="s">
        <v>2843</v>
      </c>
      <c r="G17" s="17" t="s">
        <v>2844</v>
      </c>
    </row>
    <row customFormat="1" r="18" s="17" spans="1:7" x14ac:dyDescent="0.25">
      <c r="A18" s="45" t="s">
        <v>2998</v>
      </c>
      <c r="B18" s="5" t="s">
        <v>3190</v>
      </c>
      <c r="C18" s="5" t="s">
        <v>2787</v>
      </c>
      <c r="D18" s="5" t="s">
        <v>2787</v>
      </c>
      <c r="E18" s="5" t="s">
        <v>2787</v>
      </c>
      <c r="F18" s="5" t="s">
        <v>2787</v>
      </c>
      <c r="G18" s="5" t="s">
        <v>2787</v>
      </c>
    </row>
    <row customFormat="1" r="19" s="17" spans="1:7" x14ac:dyDescent="0.25">
      <c r="A19" s="45" t="s">
        <v>2999</v>
      </c>
      <c r="B19" s="42">
        <v>1000000000</v>
      </c>
      <c r="C19" s="42">
        <v>500000001</v>
      </c>
      <c r="D19" s="42">
        <v>500000002</v>
      </c>
      <c r="E19" s="42">
        <v>500000003</v>
      </c>
      <c r="F19" s="42">
        <v>500000004</v>
      </c>
      <c r="G19" s="42">
        <v>500000005</v>
      </c>
    </row>
    <row customFormat="1" r="20" s="17" spans="1:7" x14ac:dyDescent="0.25">
      <c r="A20" s="45" t="s">
        <v>3000</v>
      </c>
      <c r="B20" s="5" t="s">
        <v>2688</v>
      </c>
      <c r="C20" s="5" t="s">
        <v>2688</v>
      </c>
      <c r="D20" s="5" t="s">
        <v>2688</v>
      </c>
      <c r="E20" s="5" t="s">
        <v>2688</v>
      </c>
      <c r="F20" s="5" t="s">
        <v>2688</v>
      </c>
      <c r="G20" s="5" t="s">
        <v>2688</v>
      </c>
    </row>
    <row customFormat="1" r="21" s="17" spans="1:7" x14ac:dyDescent="0.25">
      <c r="A21" s="17" t="s">
        <v>90</v>
      </c>
      <c r="B21" s="5"/>
      <c r="C21" s="5" t="s">
        <v>2689</v>
      </c>
      <c r="D21" s="5" t="s">
        <v>2689</v>
      </c>
      <c r="E21" s="5" t="s">
        <v>2689</v>
      </c>
      <c r="F21" s="5" t="s">
        <v>2689</v>
      </c>
      <c r="G21" s="5" t="s">
        <v>2689</v>
      </c>
    </row>
    <row customFormat="1" r="22" s="17" spans="1:7" x14ac:dyDescent="0.25">
      <c r="A22" s="17" t="s">
        <v>91</v>
      </c>
      <c r="B22" s="65"/>
      <c r="C22" s="65" t="s">
        <v>2690</v>
      </c>
      <c r="D22" s="65" t="s">
        <v>2690</v>
      </c>
      <c r="E22" s="65" t="s">
        <v>2690</v>
      </c>
      <c r="F22" s="65" t="s">
        <v>2690</v>
      </c>
      <c r="G22" s="65" t="s">
        <v>2690</v>
      </c>
    </row>
    <row customFormat="1" r="23" s="17" spans="1:7" x14ac:dyDescent="0.25">
      <c r="A23" s="17" t="s">
        <v>92</v>
      </c>
      <c r="B23" s="58"/>
      <c r="C23" s="58">
        <v>44540</v>
      </c>
      <c r="D23" s="58">
        <v>44541</v>
      </c>
      <c r="E23" s="58">
        <v>44542</v>
      </c>
      <c r="F23" s="58">
        <v>44543</v>
      </c>
      <c r="G23" s="58">
        <v>44544</v>
      </c>
    </row>
    <row customFormat="1" r="24" s="17" spans="1:7" x14ac:dyDescent="0.25">
      <c r="A24" s="17" t="s">
        <v>93</v>
      </c>
      <c r="B24" s="5"/>
      <c r="C24" s="5"/>
      <c r="D24" s="5"/>
      <c r="E24" s="5"/>
      <c r="F24" s="5"/>
      <c r="G24" s="5"/>
    </row>
    <row customFormat="1" r="25" s="17" spans="1:7" x14ac:dyDescent="0.25">
      <c r="A25" s="45" t="s">
        <v>3001</v>
      </c>
      <c r="B25" s="5">
        <v>2020</v>
      </c>
      <c r="C25" s="5">
        <v>2023</v>
      </c>
      <c r="D25" s="5">
        <v>2024</v>
      </c>
      <c r="E25" s="5">
        <v>2025</v>
      </c>
      <c r="F25" s="5">
        <v>2026</v>
      </c>
      <c r="G25" s="5">
        <v>2027</v>
      </c>
    </row>
    <row customFormat="1" r="26" s="17" spans="1:7" x14ac:dyDescent="0.25">
      <c r="A26" s="45" t="s">
        <v>3002</v>
      </c>
      <c r="B26" s="5" t="s">
        <v>104</v>
      </c>
      <c r="C26" s="5" t="s">
        <v>94</v>
      </c>
      <c r="D26" s="5" t="s">
        <v>94</v>
      </c>
      <c r="E26" s="5" t="s">
        <v>94</v>
      </c>
      <c r="F26" s="5" t="s">
        <v>94</v>
      </c>
      <c r="G26" s="5" t="s">
        <v>94</v>
      </c>
    </row>
    <row customFormat="1" r="27" s="17" spans="1:7" x14ac:dyDescent="0.25">
      <c r="A27" s="46" t="s">
        <v>3003</v>
      </c>
      <c r="B27" s="8">
        <v>35</v>
      </c>
      <c r="C27" s="8">
        <v>30</v>
      </c>
      <c r="D27" s="8">
        <v>30</v>
      </c>
      <c r="E27" s="8">
        <v>30</v>
      </c>
      <c r="F27" s="8">
        <v>30</v>
      </c>
      <c r="G27" s="8">
        <v>30</v>
      </c>
    </row>
    <row customFormat="1" r="28" s="17" spans="1:7" x14ac:dyDescent="0.25">
      <c r="A28" s="46" t="s">
        <v>3004</v>
      </c>
      <c r="B28" s="42">
        <v>350000000</v>
      </c>
      <c r="C28" s="42">
        <v>100000000</v>
      </c>
      <c r="D28" s="42">
        <v>100000000</v>
      </c>
      <c r="E28" s="42">
        <v>100000000</v>
      </c>
      <c r="F28" s="42">
        <v>100000000</v>
      </c>
      <c r="G28" s="42">
        <v>100000000</v>
      </c>
    </row>
    <row customFormat="1" r="29" s="17" spans="1:7" x14ac:dyDescent="0.25">
      <c r="A29" s="45" t="s">
        <v>3005</v>
      </c>
      <c r="B29" s="63"/>
      <c r="C29" s="63">
        <v>12398042</v>
      </c>
      <c r="D29" s="63">
        <v>12398042</v>
      </c>
      <c r="E29" s="63">
        <v>12398042</v>
      </c>
      <c r="F29" s="63">
        <v>12398042</v>
      </c>
      <c r="G29" s="63">
        <v>12398042</v>
      </c>
    </row>
    <row customFormat="1" r="30" s="17" spans="1:7" x14ac:dyDescent="0.25">
      <c r="A30" s="45" t="s">
        <v>3006</v>
      </c>
      <c r="B30" s="63"/>
      <c r="C30" s="63">
        <v>12039814</v>
      </c>
      <c r="D30" s="63">
        <v>12039814</v>
      </c>
      <c r="E30" s="63">
        <v>12039814</v>
      </c>
      <c r="F30" s="63">
        <v>12039814</v>
      </c>
      <c r="G30" s="63">
        <v>12039814</v>
      </c>
    </row>
    <row customFormat="1" r="31" s="17" spans="1:7" x14ac:dyDescent="0.25">
      <c r="A31" s="45" t="s">
        <v>3007</v>
      </c>
      <c r="B31" s="63"/>
      <c r="C31" s="63" t="s">
        <v>2788</v>
      </c>
      <c r="D31" s="63" t="s">
        <v>2788</v>
      </c>
      <c r="E31" s="63" t="s">
        <v>2788</v>
      </c>
      <c r="F31" s="63" t="s">
        <v>2788</v>
      </c>
      <c r="G31" s="63" t="s">
        <v>2788</v>
      </c>
    </row>
    <row customFormat="1" r="32" s="17" spans="1:7" x14ac:dyDescent="0.25">
      <c r="A32" s="45" t="s">
        <v>3008</v>
      </c>
      <c r="B32" s="63"/>
      <c r="C32" s="63">
        <v>1238905</v>
      </c>
      <c r="D32" s="63">
        <v>1238906</v>
      </c>
      <c r="E32" s="63">
        <v>1238907</v>
      </c>
      <c r="F32" s="63">
        <v>1238908</v>
      </c>
      <c r="G32" s="63">
        <v>1238909</v>
      </c>
    </row>
    <row customFormat="1" r="33" s="17" spans="1:7" x14ac:dyDescent="0.25">
      <c r="A33" s="45" t="s">
        <v>3009</v>
      </c>
      <c r="B33" s="5"/>
      <c r="C33" s="5"/>
      <c r="D33" s="5"/>
      <c r="E33" s="5"/>
      <c r="F33" s="5"/>
      <c r="G33" s="5"/>
    </row>
    <row customFormat="1" r="34" s="94" spans="1:7" x14ac:dyDescent="0.25">
      <c r="A34" s="95" t="s">
        <v>2569</v>
      </c>
      <c r="B34" s="96"/>
      <c r="C34" s="96"/>
      <c r="D34" s="96"/>
      <c r="E34" s="96"/>
      <c r="F34" s="96"/>
      <c r="G34" s="96"/>
    </row>
    <row customFormat="1" r="35" s="17" spans="1:7" x14ac:dyDescent="0.25">
      <c r="A35" s="45" t="s">
        <v>3010</v>
      </c>
      <c r="B35" s="5" t="s">
        <v>2619</v>
      </c>
      <c r="C35" s="5" t="s">
        <v>2845</v>
      </c>
      <c r="D35" s="5" t="s">
        <v>2846</v>
      </c>
      <c r="E35" s="5" t="s">
        <v>2847</v>
      </c>
      <c r="F35" s="5" t="s">
        <v>2848</v>
      </c>
      <c r="G35" s="5" t="s">
        <v>2849</v>
      </c>
    </row>
    <row customFormat="1" r="36" s="94" spans="1:7" x14ac:dyDescent="0.25">
      <c r="A36" s="95" t="s">
        <v>2570</v>
      </c>
      <c r="B36" s="96"/>
      <c r="C36" s="96"/>
      <c r="D36" s="96"/>
      <c r="E36" s="96"/>
      <c r="F36" s="96"/>
      <c r="G36" s="96"/>
    </row>
    <row customFormat="1" r="37" s="17" spans="1:7" x14ac:dyDescent="0.25">
      <c r="A37" s="11" t="s">
        <v>95</v>
      </c>
      <c r="B37" s="5" t="s">
        <v>31</v>
      </c>
      <c r="C37" s="5" t="s">
        <v>31</v>
      </c>
      <c r="D37" s="5" t="s">
        <v>31</v>
      </c>
      <c r="E37" s="5" t="s">
        <v>31</v>
      </c>
      <c r="F37" s="5" t="s">
        <v>31</v>
      </c>
      <c r="G37" s="5" t="s">
        <v>31</v>
      </c>
    </row>
    <row customFormat="1" r="38" s="17" spans="1:7" x14ac:dyDescent="0.25">
      <c r="A38" s="46" t="s">
        <v>3011</v>
      </c>
      <c r="B38" s="5" t="s">
        <v>2722</v>
      </c>
      <c r="C38" s="5" t="s">
        <v>2613</v>
      </c>
      <c r="D38" s="5" t="s">
        <v>2613</v>
      </c>
      <c r="E38" s="5" t="s">
        <v>2613</v>
      </c>
      <c r="F38" s="5" t="s">
        <v>2613</v>
      </c>
      <c r="G38" s="5" t="s">
        <v>2613</v>
      </c>
    </row>
    <row customFormat="1" r="39" s="17" spans="1:7" x14ac:dyDescent="0.25">
      <c r="A39" s="46" t="s">
        <v>3012</v>
      </c>
      <c r="B39" s="5" t="s">
        <v>268</v>
      </c>
      <c r="C39" s="5" t="s">
        <v>268</v>
      </c>
      <c r="D39" s="5" t="s">
        <v>268</v>
      </c>
      <c r="E39" s="5" t="s">
        <v>268</v>
      </c>
      <c r="F39" s="5" t="s">
        <v>268</v>
      </c>
      <c r="G39" s="5" t="s">
        <v>268</v>
      </c>
    </row>
    <row customFormat="1" r="40" s="94" spans="1:7" x14ac:dyDescent="0.25">
      <c r="A40" s="95" t="s">
        <v>2571</v>
      </c>
      <c r="B40" s="96"/>
      <c r="C40" s="96"/>
      <c r="D40" s="96"/>
      <c r="E40" s="96"/>
      <c r="F40" s="96"/>
      <c r="G40" s="96"/>
    </row>
    <row customFormat="1" r="41" s="17" spans="1:7" x14ac:dyDescent="0.25">
      <c r="A41" s="11" t="s">
        <v>96</v>
      </c>
      <c r="B41" s="17" t="s">
        <v>31</v>
      </c>
      <c r="C41" s="17" t="s">
        <v>31</v>
      </c>
      <c r="D41" s="17" t="s">
        <v>31</v>
      </c>
      <c r="E41" s="17" t="s">
        <v>31</v>
      </c>
      <c r="F41" s="17" t="s">
        <v>31</v>
      </c>
      <c r="G41" s="17" t="s">
        <v>31</v>
      </c>
    </row>
    <row customFormat="1" r="42" s="17" spans="1:7" x14ac:dyDescent="0.25">
      <c r="A42" s="46" t="s">
        <v>3013</v>
      </c>
      <c r="B42" s="17" t="s">
        <v>38</v>
      </c>
      <c r="C42" s="17" t="s">
        <v>41</v>
      </c>
      <c r="D42" s="17" t="s">
        <v>38</v>
      </c>
      <c r="E42" s="17" t="s">
        <v>41</v>
      </c>
      <c r="F42" s="17" t="s">
        <v>41</v>
      </c>
      <c r="G42" s="17" t="s">
        <v>41</v>
      </c>
    </row>
    <row customFormat="1" r="43" s="17" spans="1:7" x14ac:dyDescent="0.25">
      <c r="A43" s="46" t="s">
        <v>3014</v>
      </c>
      <c r="B43" s="5" t="s">
        <v>3085</v>
      </c>
      <c r="C43" s="5" t="s">
        <v>2684</v>
      </c>
      <c r="D43" s="5" t="s">
        <v>2684</v>
      </c>
      <c r="E43" s="5" t="s">
        <v>2684</v>
      </c>
      <c r="F43" s="5" t="s">
        <v>2684</v>
      </c>
      <c r="G43" s="5" t="s">
        <v>2684</v>
      </c>
    </row>
    <row customFormat="1" r="44" s="17" spans="1:7" x14ac:dyDescent="0.25">
      <c r="A44" s="46" t="s">
        <v>3015</v>
      </c>
      <c r="B44" s="17" t="s">
        <v>43</v>
      </c>
      <c r="C44" s="17" t="s">
        <v>268</v>
      </c>
      <c r="D44" s="17" t="s">
        <v>268</v>
      </c>
      <c r="E44" s="17" t="s">
        <v>268</v>
      </c>
      <c r="F44" s="17" t="s">
        <v>268</v>
      </c>
      <c r="G44" s="17" t="s">
        <v>268</v>
      </c>
    </row>
    <row customFormat="1" r="45" s="17" spans="1:7" x14ac:dyDescent="0.25">
      <c r="A45" s="48" t="s">
        <v>98</v>
      </c>
      <c r="B45" s="17" t="e">
        <f>VLOOKUP(B46,Master!$A:$B,2,FALSE)</f>
        <v>#N/A</v>
      </c>
      <c r="C45" s="17" t="e">
        <f>VLOOKUP(C46,Master!$A:$B,2,FALSE)</f>
        <v>#N/A</v>
      </c>
      <c r="D45" s="17" t="e">
        <f>VLOOKUP(D46,Master!$A:$B,2,FALSE)</f>
        <v>#N/A</v>
      </c>
      <c r="E45" s="17" t="e">
        <f>VLOOKUP(E46,Master!$A:$B,2,FALSE)</f>
        <v>#N/A</v>
      </c>
      <c r="F45" s="17" t="e">
        <f>VLOOKUP(F46,Master!$A:$B,2,FALSE)</f>
        <v>#N/A</v>
      </c>
      <c r="G45" s="17" t="e">
        <f>VLOOKUP(G46,Master!$A:$B,2,FALSE)</f>
        <v>#N/A</v>
      </c>
    </row>
    <row customFormat="1" r="46" s="17" spans="1:7" x14ac:dyDescent="0.25">
      <c r="A46" s="17" t="s">
        <v>99</v>
      </c>
    </row>
    <row customFormat="1" r="47" s="17" spans="1:7" x14ac:dyDescent="0.25">
      <c r="A47" s="17" t="s">
        <v>100</v>
      </c>
      <c r="B47" s="17" t="s">
        <v>44</v>
      </c>
      <c r="C47" s="17" t="s">
        <v>44</v>
      </c>
      <c r="D47" s="17" t="s">
        <v>44</v>
      </c>
      <c r="E47" s="17" t="s">
        <v>44</v>
      </c>
      <c r="F47" s="17" t="s">
        <v>44</v>
      </c>
      <c r="G47" s="17" t="s">
        <v>44</v>
      </c>
    </row>
    <row customFormat="1" r="48" s="17" spans="1:7" x14ac:dyDescent="0.25">
      <c r="A48" s="46" t="s">
        <v>3016</v>
      </c>
      <c r="B48" s="17" t="s">
        <v>13</v>
      </c>
      <c r="C48" s="17" t="s">
        <v>13</v>
      </c>
      <c r="D48" s="17" t="s">
        <v>13</v>
      </c>
      <c r="E48" s="17" t="s">
        <v>13</v>
      </c>
      <c r="F48" s="17" t="s">
        <v>13</v>
      </c>
      <c r="G48" s="17" t="s">
        <v>13</v>
      </c>
    </row>
    <row customFormat="1" r="49" s="17" spans="1:8" x14ac:dyDescent="0.25">
      <c r="A49" s="46" t="s">
        <v>3017</v>
      </c>
      <c r="B49" s="2" t="s">
        <v>2682</v>
      </c>
      <c r="C49" s="2" t="s">
        <v>2682</v>
      </c>
      <c r="D49" s="2" t="s">
        <v>2682</v>
      </c>
      <c r="E49" s="2" t="s">
        <v>2682</v>
      </c>
      <c r="F49" s="2" t="s">
        <v>2682</v>
      </c>
      <c r="G49" s="2" t="s">
        <v>2682</v>
      </c>
    </row>
    <row customFormat="1" r="50" s="17" spans="1:8" x14ac:dyDescent="0.25">
      <c r="A50" s="17" t="s">
        <v>101</v>
      </c>
      <c r="B50" s="2"/>
      <c r="C50" s="2">
        <v>1231413</v>
      </c>
      <c r="D50" s="2">
        <v>1231414</v>
      </c>
      <c r="E50" s="2">
        <v>1231415</v>
      </c>
      <c r="F50" s="2">
        <v>1231416</v>
      </c>
      <c r="G50" s="2">
        <v>1231417</v>
      </c>
    </row>
    <row customFormat="1" r="51" s="94" spans="1:8" x14ac:dyDescent="0.25">
      <c r="A51" s="95" t="s">
        <v>2966</v>
      </c>
      <c r="B51" s="96"/>
      <c r="C51" s="96"/>
      <c r="D51" s="96"/>
      <c r="E51" s="96"/>
      <c r="F51" s="96"/>
      <c r="G51" s="96"/>
    </row>
    <row customFormat="1" r="52" s="17" spans="1:8" x14ac:dyDescent="0.25">
      <c r="A52" s="44" t="s">
        <v>30</v>
      </c>
      <c r="B52" s="17" t="s">
        <v>31</v>
      </c>
      <c r="C52" s="17" t="s">
        <v>40</v>
      </c>
      <c r="D52" s="17" t="s">
        <v>40</v>
      </c>
      <c r="E52" s="17" t="s">
        <v>40</v>
      </c>
      <c r="F52" s="17" t="s">
        <v>40</v>
      </c>
      <c r="G52" s="17" t="s">
        <v>40</v>
      </c>
    </row>
    <row customFormat="1" r="53" s="17" spans="1:8" x14ac:dyDescent="0.25">
      <c r="A53" s="46" t="s">
        <v>3018</v>
      </c>
      <c r="B53" s="17" t="s">
        <v>102</v>
      </c>
      <c r="C53" s="17" t="s">
        <v>102</v>
      </c>
      <c r="D53" s="17" t="s">
        <v>102</v>
      </c>
      <c r="E53" s="17" t="s">
        <v>102</v>
      </c>
      <c r="F53" s="17" t="s">
        <v>102</v>
      </c>
      <c r="G53" s="17" t="s">
        <v>102</v>
      </c>
    </row>
    <row customFormat="1" r="54" s="17" spans="1:8" x14ac:dyDescent="0.25">
      <c r="A54" s="46" t="s">
        <v>2927</v>
      </c>
      <c r="B54" s="17" t="s">
        <v>2685</v>
      </c>
      <c r="C54" s="17" t="s">
        <v>2685</v>
      </c>
      <c r="D54" s="17" t="s">
        <v>2685</v>
      </c>
      <c r="E54" s="17" t="s">
        <v>2685</v>
      </c>
      <c r="F54" s="17" t="s">
        <v>2685</v>
      </c>
      <c r="G54" s="17" t="s">
        <v>2685</v>
      </c>
    </row>
    <row customFormat="1" r="55" s="17" spans="1:8" x14ac:dyDescent="0.25">
      <c r="A55" s="46" t="s">
        <v>2928</v>
      </c>
      <c r="B55" s="2">
        <v>1</v>
      </c>
      <c r="C55" s="2">
        <v>1</v>
      </c>
      <c r="D55" s="2">
        <v>1</v>
      </c>
      <c r="E55" s="2">
        <v>1</v>
      </c>
      <c r="F55" s="2">
        <v>1</v>
      </c>
      <c r="G55" s="2">
        <v>1</v>
      </c>
    </row>
    <row customFormat="1" r="56" s="17" spans="1:8" x14ac:dyDescent="0.25">
      <c r="A56" s="46" t="s">
        <v>2929</v>
      </c>
      <c r="B56" s="2">
        <v>1</v>
      </c>
      <c r="C56" s="2">
        <v>1</v>
      </c>
      <c r="D56" s="2">
        <v>1</v>
      </c>
      <c r="E56" s="2">
        <v>1</v>
      </c>
      <c r="F56" s="2">
        <v>1</v>
      </c>
      <c r="G56" s="2">
        <v>1</v>
      </c>
    </row>
    <row customFormat="1" r="57" s="17" spans="1:8" x14ac:dyDescent="0.25">
      <c r="A57" s="46" t="s">
        <v>2930</v>
      </c>
      <c r="B57" s="2">
        <v>40242</v>
      </c>
      <c r="C57" s="2">
        <v>40242</v>
      </c>
      <c r="D57" s="2">
        <v>40242</v>
      </c>
      <c r="E57" s="2">
        <v>40242</v>
      </c>
      <c r="F57" s="2">
        <v>40242</v>
      </c>
      <c r="G57" s="2">
        <v>40242</v>
      </c>
    </row>
    <row customFormat="1" r="58" s="17" spans="1:8" x14ac:dyDescent="0.25">
      <c r="A58" s="46" t="s">
        <v>2932</v>
      </c>
      <c r="B58" s="17" t="s">
        <v>2614</v>
      </c>
      <c r="C58" s="17" t="s">
        <v>2614</v>
      </c>
      <c r="D58" s="17" t="s">
        <v>2614</v>
      </c>
      <c r="E58" s="17" t="s">
        <v>2614</v>
      </c>
      <c r="F58" s="17" t="s">
        <v>2614</v>
      </c>
      <c r="G58" s="17" t="s">
        <v>2615</v>
      </c>
    </row>
    <row customFormat="1" r="59" s="17" spans="1:8" x14ac:dyDescent="0.25">
      <c r="A59" s="46" t="s">
        <v>2931</v>
      </c>
      <c r="B59" s="17" t="s">
        <v>2615</v>
      </c>
      <c r="C59" s="17" t="s">
        <v>2615</v>
      </c>
      <c r="D59" s="17" t="s">
        <v>2615</v>
      </c>
      <c r="E59" s="17" t="s">
        <v>2615</v>
      </c>
      <c r="F59" s="17" t="s">
        <v>2615</v>
      </c>
      <c r="G59" s="17" t="s">
        <v>2614</v>
      </c>
    </row>
    <row customFormat="1" r="60" s="17" spans="1:8" x14ac:dyDescent="0.25">
      <c r="A60" s="46" t="s">
        <v>2963</v>
      </c>
      <c r="B60" s="17" t="s">
        <v>2683</v>
      </c>
      <c r="C60" s="17" t="s">
        <v>2683</v>
      </c>
      <c r="D60" s="17" t="s">
        <v>2683</v>
      </c>
      <c r="E60" s="17" t="s">
        <v>2683</v>
      </c>
      <c r="F60" s="17" t="s">
        <v>2683</v>
      </c>
      <c r="G60" s="17" t="s">
        <v>2683</v>
      </c>
    </row>
    <row customFormat="1" r="61" s="94" spans="1:8" x14ac:dyDescent="0.25">
      <c r="A61" s="95" t="s">
        <v>2623</v>
      </c>
      <c r="B61" s="96"/>
      <c r="C61" s="96"/>
      <c r="D61" s="96"/>
      <c r="E61" s="96"/>
      <c r="F61" s="96"/>
      <c r="G61" s="96"/>
    </row>
    <row r="62" spans="1:8" x14ac:dyDescent="0.25">
      <c r="A62" s="110" t="s">
        <v>3019</v>
      </c>
      <c r="B62" s="33" t="s">
        <v>31</v>
      </c>
      <c r="C62" s="33" t="s">
        <v>31</v>
      </c>
      <c r="D62" s="33" t="s">
        <v>31</v>
      </c>
      <c r="E62" s="33" t="s">
        <v>31</v>
      </c>
      <c r="F62" s="33" t="s">
        <v>31</v>
      </c>
      <c r="G62" s="33" t="s">
        <v>31</v>
      </c>
      <c r="H62" s="16"/>
    </row>
    <row customFormat="1" r="63" s="140" spans="1:8" x14ac:dyDescent="0.25">
      <c r="A63" s="137" t="s">
        <v>3121</v>
      </c>
      <c r="B63" s="138"/>
    </row>
    <row customFormat="1" r="64" s="17" spans="1:8" x14ac:dyDescent="0.25">
      <c r="A64" s="17" t="s">
        <v>3122</v>
      </c>
    </row>
    <row customFormat="1" r="65" s="17" spans="1:2" x14ac:dyDescent="0.25">
      <c r="A65" s="17" t="s">
        <v>3123</v>
      </c>
    </row>
    <row customFormat="1" r="66" s="17" spans="1:2" x14ac:dyDescent="0.25">
      <c r="A66" s="17" t="s">
        <v>1986</v>
      </c>
    </row>
    <row customFormat="1" r="67" s="17" spans="1:2" x14ac:dyDescent="0.25">
      <c r="A67" s="11" t="s">
        <v>3124</v>
      </c>
      <c r="B67" s="5"/>
    </row>
    <row customFormat="1" r="68" s="140" spans="1:2" x14ac:dyDescent="0.25">
      <c r="A68" s="137" t="s">
        <v>3135</v>
      </c>
      <c r="B68" s="138"/>
    </row>
    <row r="69" spans="1:2" x14ac:dyDescent="0.25">
      <c r="A69" s="118" t="s">
        <v>3128</v>
      </c>
      <c r="B69" s="119">
        <f>IF(B26 = "Percentage",B27,B28/B19*100)</f>
        <v>35</v>
      </c>
    </row>
    <row r="70" spans="1:2" x14ac:dyDescent="0.25">
      <c r="A70" s="118" t="s">
        <v>3127</v>
      </c>
      <c r="B70" s="119">
        <f>IF(B26 = "Amount", B28, B19*B27%)</f>
        <v>350000000</v>
      </c>
    </row>
  </sheetData>
  <mergeCells count="3">
    <mergeCell ref="A11:XFD11"/>
    <mergeCell ref="A63:XFD63"/>
    <mergeCell ref="A68:XFD68"/>
  </mergeCells>
  <conditionalFormatting sqref="B27:XFD27">
    <cfRule dxfId="152" priority="22" type="expression">
      <formula>B$26="Amount"</formula>
    </cfRule>
  </conditionalFormatting>
  <conditionalFormatting sqref="B28:XFD28">
    <cfRule dxfId="151" priority="21" type="expression">
      <formula>B$26="Percentage"</formula>
    </cfRule>
  </conditionalFormatting>
  <conditionalFormatting sqref="B38:XFD39">
    <cfRule dxfId="150" priority="20" type="expression">
      <formula>B$37="Yes"</formula>
    </cfRule>
  </conditionalFormatting>
  <conditionalFormatting sqref="B42:XFD50">
    <cfRule dxfId="149" priority="19" type="expression">
      <formula>B$41="Yes"</formula>
    </cfRule>
  </conditionalFormatting>
  <conditionalFormatting sqref="H54:XFD60">
    <cfRule dxfId="148" priority="16" type="expression">
      <formula>H$52="Yes"</formula>
    </cfRule>
  </conditionalFormatting>
  <conditionalFormatting sqref="B53:XFD53">
    <cfRule dxfId="147" priority="15" type="expression">
      <formula>B$52="No"</formula>
    </cfRule>
  </conditionalFormatting>
  <conditionalFormatting sqref="B47:XFD47">
    <cfRule dxfId="146" priority="14" type="expression">
      <formula>B$42="Personal"</formula>
    </cfRule>
  </conditionalFormatting>
  <conditionalFormatting sqref="B45:XFD46">
    <cfRule dxfId="145" priority="13" type="expression">
      <formula>B$42="Company"</formula>
    </cfRule>
  </conditionalFormatting>
  <conditionalFormatting sqref="B62:XFD62">
    <cfRule dxfId="144" priority="12" type="expression">
      <formula>B$18="New"</formula>
    </cfRule>
  </conditionalFormatting>
  <conditionalFormatting sqref="B54:G60">
    <cfRule dxfId="143" priority="11" type="expression">
      <formula>B$41="Yes"</formula>
    </cfRule>
  </conditionalFormatting>
  <conditionalFormatting sqref="B54:G60">
    <cfRule dxfId="142" priority="10" type="expression">
      <formula>#REF!="Yes"</formula>
    </cfRule>
  </conditionalFormatting>
  <conditionalFormatting sqref="A27">
    <cfRule dxfId="141" priority="9" type="expression">
      <formula>A$26="Amount"</formula>
    </cfRule>
  </conditionalFormatting>
  <conditionalFormatting sqref="A28">
    <cfRule dxfId="140" priority="8" type="expression">
      <formula>A$26="Percentage"</formula>
    </cfRule>
  </conditionalFormatting>
  <conditionalFormatting sqref="A38:A39">
    <cfRule dxfId="139" priority="7" type="expression">
      <formula>A$37="Yes"</formula>
    </cfRule>
  </conditionalFormatting>
  <conditionalFormatting sqref="A42:A50">
    <cfRule dxfId="138" priority="6" type="expression">
      <formula>A$41="Yes"</formula>
    </cfRule>
  </conditionalFormatting>
  <conditionalFormatting sqref="A47">
    <cfRule dxfId="137" priority="5" type="expression">
      <formula>A$42="Personal"</formula>
    </cfRule>
  </conditionalFormatting>
  <conditionalFormatting sqref="A45:A46">
    <cfRule dxfId="136" priority="4" type="expression">
      <formula>A$42="Company"</formula>
    </cfRule>
  </conditionalFormatting>
  <conditionalFormatting sqref="A54:A60">
    <cfRule dxfId="135" priority="3" type="expression">
      <formula>A$52="Yes"</formula>
    </cfRule>
  </conditionalFormatting>
  <conditionalFormatting sqref="A53">
    <cfRule dxfId="134" priority="2" type="expression">
      <formula>A$52="No"</formula>
    </cfRule>
  </conditionalFormatting>
  <conditionalFormatting sqref="A62">
    <cfRule dxfId="133" priority="1" type="expression">
      <formula>A$18="New"</formula>
    </cfRule>
  </conditionalFormatting>
  <dataValidations count="30">
    <dataValidation errorStyle="information" showErrorMessage="1" showInputMessage="1" sqref="B18:G18" type="list">
      <formula1>"New, Used"</formula1>
    </dataValidation>
    <dataValidation errorStyle="information" showErrorMessage="1" showInputMessage="1" sqref="B20:G20" type="list">
      <formula1>"Commercial, Non Commercial"</formula1>
    </dataValidation>
    <dataValidation allowBlank="1" errorStyle="information" showErrorMessage="1" showInputMessage="1" sqref="B26:G26" type="list">
      <formula1>"Amount, Percentage"</formula1>
    </dataValidation>
    <dataValidation errorStyle="information" showErrorMessage="1" showInputMessage="1" sqref="B35:G35" type="list">
      <formula1>"REGION1, REGION2, REGION3"</formula1>
    </dataValidation>
    <dataValidation showErrorMessage="1" showInputMessage="1" sqref="B41:G41 B66" type="list">
      <formula1>"Yes, No"</formula1>
    </dataValidation>
    <dataValidation errorStyle="information" showErrorMessage="1" showInputMessage="1" sqref="B45:G45" type="custom">
      <formula1>AND(B41="No",B42="Personal")</formula1>
    </dataValidation>
    <dataValidation allowBlank="1" errorStyle="information" showErrorMessage="1" showInputMessage="1" sqref="B38:G38" type="custom">
      <formula1>B37="No"</formula1>
    </dataValidation>
    <dataValidation allowBlank="1" errorStyle="information" showErrorMessage="1" showInputMessage="1" sqref="B27:G27" type="custom">
      <formula1>AND(B26="Percentage",ISNUMBER(B27))</formula1>
    </dataValidation>
    <dataValidation allowBlank="1" errorStyle="information" showErrorMessage="1" showInputMessage="1" sqref="B28:G28" type="custom">
      <formula1>AND(B26="Amount",ISNUMBER(19))</formula1>
    </dataValidation>
    <dataValidation allowBlank="1" errorStyle="information" showErrorMessage="1" showInputMessage="1" sqref="B43:G43" type="custom">
      <formula1>B41="No"</formula1>
    </dataValidation>
    <dataValidation allowBlank="1" errorStyle="information" showErrorMessage="1" showInputMessage="1" sqref="B50:G50" type="custom">
      <formula1>B41="No"</formula1>
    </dataValidation>
    <dataValidation allowBlank="1" showErrorMessage="1" showInputMessage="1" sqref="B19:G19" type="custom">
      <formula1>ISNUMBER(B19)</formula1>
    </dataValidation>
    <dataValidation allowBlank="1" errorStyle="information" showErrorMessage="1" showInputMessage="1" sqref="B42:G42" type="list">
      <formula1>IF(B41="No",ListOwnerType)</formula1>
    </dataValidation>
    <dataValidation allowBlank="1" errorStyle="information" showErrorMessage="1" showInputMessage="1" sqref="B47:G47" type="list">
      <formula1>IF(AND(B41="No",B42="Company"),ListCompanyType)</formula1>
    </dataValidation>
    <dataValidation allowBlank="1" errorStyle="information" showErrorMessage="1" showInputMessage="1" sqref="B46:G46" type="list">
      <formula1>IF(AND(B41="No",B42="Personal"),ListJobProfessionEMP)</formula1>
    </dataValidation>
    <dataValidation errorStyle="information" showErrorMessage="1" showInputMessage="1" sqref="B44:G44" type="list">
      <formula1>IF(AND(B41="No",B42="Personal"),ListCustomerRelationship,ListGuarantorRelationshipCompany)</formula1>
    </dataValidation>
    <dataValidation allowBlank="1" errorStyle="information" showErrorMessage="1" showInputMessage="1" sqref="B48:G48" type="list">
      <formula1>IF(B41="No",ListIdType)</formula1>
    </dataValidation>
    <dataValidation allowBlank="1" errorStyle="information" showErrorMessage="1" showInputMessage="1" sqref="B53:G53" type="list">
      <formula1>IF(B52="Yes",ListCopyAddressCAPS)</formula1>
    </dataValidation>
    <dataValidation allowBlank="1" errorStyle="information" showErrorMessage="1" showInputMessage="1" sqref="B39:C39" type="list">
      <formula1>IF(B37="No",ListCustomerRelationship)</formula1>
    </dataValidation>
    <dataValidation allowBlank="1" errorStyle="information" showErrorMessage="1" showInputMessage="1" sqref="B49:G49" type="custom">
      <formula1>AND(B41="No",IF(B48="E-KTP",LEN(B49)=16,IF(B48="NPWP",LEN(B49)=15,LEN(B49)&gt;0)))</formula1>
    </dataValidation>
    <dataValidation allowBlank="1" errorStyle="information" showErrorMessage="1" showInputMessage="1" sqref="B62:G62" type="list">
      <formula1>"Yes, No"</formula1>
    </dataValidation>
    <dataValidation errorStyle="information" showErrorMessage="1" showInputMessage="1" sqref="B37:G37 B52:G52" type="list">
      <formula1>"Yes, No"</formula1>
    </dataValidation>
    <dataValidation allowBlank="1" errorStyle="information" showErrorMessage="1" showInputMessage="1" sqref="B54:G54" type="custom">
      <formula1>AND(#REF!="No",B52="No")</formula1>
    </dataValidation>
    <dataValidation allowBlank="1" errorStyle="information" showErrorMessage="1" showInputMessage="1" sqref="B55:G55" type="custom">
      <formula1>AND(#REF!="No",B52="No")</formula1>
    </dataValidation>
    <dataValidation allowBlank="1" errorStyle="information" showErrorMessage="1" showInputMessage="1" sqref="B56:G56" type="custom">
      <formula1>AND(#REF!="No",B52="No")</formula1>
    </dataValidation>
    <dataValidation allowBlank="1" errorStyle="information" showErrorMessage="1" showInputMessage="1" sqref="B57:G57" type="custom">
      <formula1>AND(#REF!="No",B52="No")</formula1>
    </dataValidation>
    <dataValidation allowBlank="1" errorStyle="information" showErrorMessage="1" showInputMessage="1" sqref="B59:F59 G58" type="custom">
      <formula1>AND(#REF!="No",B52="No")</formula1>
    </dataValidation>
    <dataValidation allowBlank="1" errorStyle="information" showErrorMessage="1" showInputMessage="1" sqref="B58:F58 G59" type="custom">
      <formula1>AND(#REF!="No",B51="No")</formula1>
    </dataValidation>
    <dataValidation allowBlank="1" errorStyle="information" showErrorMessage="1" showInputMessage="1" sqref="B60:G60" type="custom">
      <formula1>AND(#REF!="No",B52="No")</formula1>
    </dataValidation>
    <dataValidation allowBlank="1" errorStyle="information" showErrorMessage="1" showInputMessage="1" sqref="D39:G39" type="list">
      <formula1>IF(D37="No",ListGuarantorRelationshipCompany)</formula1>
    </dataValidation>
  </dataValidations>
  <pageMargins bottom="0.75" footer="0.3" header="0.3" left="0.7" right="0.7" top="0.75"/>
  <pageSetup orientation="portrait" paperSize="9" r:id="rId1"/>
  <legacyDrawing r:id="rId2"/>
  <extLst>
    <ext uri="{CCE6A557-97BC-4b89-ADB6-D9C93CAAB3DF}">
      <x14:dataValidations xmlns:xm="http://schemas.microsoft.com/office/excel/2006/main" count="1">
        <x14:dataValidation allowBlank="1" showErrorMessage="1" showInputMessage="1" type="list">
          <x14:formula1>
            <xm:f>IF(B66="Yes",'C:\Users\jeremy.andreas\git\NAP-CF4W-UF-Sprint16\Excel\[2.1 DataFile_NAP_CF4W.xlsx]Master'!#REF!)</xm:f>
          </x14:formula1>
          <xm:sqref>B65</xm:sqref>
        </x14:dataValidation>
      </x14:dataValidations>
    </ext>
  </extLst>
</worksheet>
</file>

<file path=xl/worksheets/sheet11.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sheetPr codeName="Sheet10"/>
  <dimension ref="A1:J24"/>
  <sheetViews>
    <sheetView workbookViewId="0">
      <pane activePane="topRight" state="frozen" topLeftCell="B1" xSplit="1"/>
      <selection activeCell="D1" pane="topRight" sqref="B1:D2"/>
    </sheetView>
  </sheetViews>
  <sheetFormatPr defaultRowHeight="15" x14ac:dyDescent="0.25"/>
  <cols>
    <col min="1" max="1" bestFit="true" customWidth="true" width="29.7109375" collapsed="true"/>
    <col min="2" max="2" bestFit="true" customWidth="true" width="22.7109375" collapsed="true"/>
    <col min="3" max="5" bestFit="true" customWidth="true" width="19.85546875" collapsed="true"/>
    <col min="6" max="6" bestFit="true" customWidth="true" width="18.42578125" collapsed="true"/>
    <col min="7" max="8" bestFit="true" customWidth="true" width="19.85546875" collapsed="true"/>
  </cols>
  <sheetData>
    <row customFormat="1" r="1" s="17" spans="1:9" x14ac:dyDescent="0.25">
      <c r="A1" s="17" t="s">
        <v>4</v>
      </c>
      <c r="B1" s="17" t="s">
        <v>6</v>
      </c>
      <c r="C1" s="17" t="s">
        <v>6</v>
      </c>
      <c r="D1" s="17" t="s">
        <v>6</v>
      </c>
      <c r="E1" s="17" t="s">
        <v>6</v>
      </c>
      <c r="F1" s="17" t="s">
        <v>6</v>
      </c>
      <c r="G1" s="17" t="s">
        <v>6</v>
      </c>
      <c r="H1" s="17" t="s">
        <v>6</v>
      </c>
      <c r="I1" s="17" t="s">
        <v>6</v>
      </c>
    </row>
    <row customFormat="1" r="2" s="17" spans="1:9" x14ac:dyDescent="0.25">
      <c r="A2" s="17" t="s">
        <v>2815</v>
      </c>
      <c r="B2" s="17" t="s">
        <v>2590</v>
      </c>
      <c r="C2" s="17" t="s">
        <v>2590</v>
      </c>
      <c r="D2" s="17" t="s">
        <v>2590</v>
      </c>
      <c r="E2" s="17" t="s">
        <v>2590</v>
      </c>
      <c r="F2" s="17" t="s">
        <v>2590</v>
      </c>
      <c r="G2" s="17" t="s">
        <v>2590</v>
      </c>
      <c r="H2" s="17" t="s">
        <v>2590</v>
      </c>
      <c r="I2" s="17" t="s">
        <v>2590</v>
      </c>
    </row>
    <row customFormat="1" r="3" s="17" spans="1:9" x14ac:dyDescent="0.25">
      <c r="A3" s="17" t="s">
        <v>2816</v>
      </c>
    </row>
    <row customFormat="1" r="4" s="17" spans="1:9" x14ac:dyDescent="0.25">
      <c r="A4" s="17" t="s">
        <v>3022</v>
      </c>
      <c r="B4" s="17">
        <f>IF(B18="Amount",COUNTIFS($A13:$A18,"*$*",B13:B18,"")+COUNTIFS($A20:$A20,"*$*",B20:B20,""),IF(B18="Percentage",COUNTIFS($A13:$A18,"*$*",B13:B18,"")+COUNTIFS($A19:$A19,"*$*",B19:B19,"")))</f>
        <v>0</v>
      </c>
      <c r="C4" s="17">
        <f>IF(C18="Amount",COUNTIFS($A13:$A18,"*$*",C13:C18,"")+COUNTIFS($A20:$A20,"*$*",C20:C20,""),IF(C18="Percentage",COUNTIFS($A13:$A18,"*$*",C13:C18,"")+COUNTIFS($A19:$A19,"*$*",C19:C19,"")))</f>
        <v>0</v>
      </c>
    </row>
    <row customFormat="1" r="5" s="17" spans="1:9" x14ac:dyDescent="0.25"/>
    <row customFormat="1" r="6" s="17" spans="1:9" x14ac:dyDescent="0.25"/>
    <row customFormat="1" r="7" s="17" spans="1:9" x14ac:dyDescent="0.25"/>
    <row customFormat="1" r="8" s="17" spans="1:9" x14ac:dyDescent="0.25"/>
    <row customFormat="1" r="9" s="17" spans="1:9" x14ac:dyDescent="0.25"/>
    <row customFormat="1" r="10" s="17" spans="1:9" x14ac:dyDescent="0.25"/>
    <row customFormat="1" r="11" s="87" spans="1:9" x14ac:dyDescent="0.25">
      <c r="B11" s="80"/>
      <c r="C11" s="80"/>
      <c r="D11" s="80"/>
      <c r="E11" s="80"/>
      <c r="G11" s="80"/>
      <c r="H11" s="80"/>
    </row>
    <row customFormat="1" r="12" s="17" spans="1:9" x14ac:dyDescent="0.25">
      <c r="A12" s="59" t="s">
        <v>5</v>
      </c>
      <c r="B12" s="39" t="str">
        <f>'1.TabCustomerMainData'!$B$13</f>
        <v>0002APP20221206120</v>
      </c>
      <c r="C12" s="39" t="str">
        <f>'1.TabCustomerMainData'!$B$13</f>
        <v>0002APP20221206120</v>
      </c>
    </row>
    <row customFormat="1" r="13" s="17" spans="1:9" x14ac:dyDescent="0.25">
      <c r="A13" s="46" t="s">
        <v>3086</v>
      </c>
      <c r="B13" s="5" t="s">
        <v>3088</v>
      </c>
      <c r="C13" s="5" t="s">
        <v>3088</v>
      </c>
      <c r="D13" s="5"/>
      <c r="E13" s="5"/>
      <c r="F13" s="5"/>
      <c r="G13" s="5"/>
      <c r="H13" s="5"/>
    </row>
    <row customFormat="1" r="14" s="17" spans="1:9" x14ac:dyDescent="0.25">
      <c r="A14" s="46" t="s">
        <v>2995</v>
      </c>
      <c r="B14" s="6" t="s">
        <v>2693</v>
      </c>
      <c r="C14" s="6" t="s">
        <v>2693</v>
      </c>
      <c r="D14" s="6" t="s">
        <v>2693</v>
      </c>
      <c r="E14" s="6" t="s">
        <v>2693</v>
      </c>
      <c r="F14" s="6" t="s">
        <v>2693</v>
      </c>
      <c r="G14" s="6" t="s">
        <v>2693</v>
      </c>
      <c r="H14" s="6" t="s">
        <v>2693</v>
      </c>
    </row>
    <row customFormat="1" r="15" s="17" spans="1:9" x14ac:dyDescent="0.25">
      <c r="A15" s="46" t="s">
        <v>3087</v>
      </c>
      <c r="B15" s="7" t="s">
        <v>3119</v>
      </c>
      <c r="C15" s="7" t="s">
        <v>3089</v>
      </c>
      <c r="D15" s="7"/>
      <c r="E15" s="7"/>
      <c r="F15" s="7"/>
      <c r="G15" s="7"/>
      <c r="H15" s="7"/>
    </row>
    <row customFormat="1" r="16" s="17" spans="1:9" x14ac:dyDescent="0.25">
      <c r="A16" s="46" t="s">
        <v>3020</v>
      </c>
      <c r="B16" s="7" t="s">
        <v>3120</v>
      </c>
      <c r="C16" s="7" t="s">
        <v>2620</v>
      </c>
      <c r="D16" s="7" t="s">
        <v>2620</v>
      </c>
      <c r="E16" s="7" t="s">
        <v>2620</v>
      </c>
      <c r="F16" s="7" t="s">
        <v>2620</v>
      </c>
      <c r="G16" s="7" t="s">
        <v>2620</v>
      </c>
      <c r="H16" s="7" t="s">
        <v>2620</v>
      </c>
    </row>
    <row customFormat="1" r="17" s="17" spans="1:8" x14ac:dyDescent="0.25">
      <c r="A17" s="46" t="s">
        <v>3021</v>
      </c>
      <c r="B17" s="24">
        <v>1000000</v>
      </c>
      <c r="C17" s="24">
        <v>1000000</v>
      </c>
      <c r="D17" s="24">
        <v>10000002</v>
      </c>
      <c r="E17" s="24">
        <v>10000003</v>
      </c>
      <c r="F17" s="24">
        <v>10000004</v>
      </c>
      <c r="G17" s="24">
        <v>10000005</v>
      </c>
      <c r="H17" s="24">
        <v>10000006</v>
      </c>
    </row>
    <row customFormat="1" r="18" s="17" spans="1:8" x14ac:dyDescent="0.25">
      <c r="A18" s="46" t="s">
        <v>3002</v>
      </c>
      <c r="B18" s="17" t="s">
        <v>104</v>
      </c>
      <c r="C18" s="17" t="s">
        <v>94</v>
      </c>
      <c r="D18" s="17" t="s">
        <v>104</v>
      </c>
      <c r="E18" s="17" t="s">
        <v>104</v>
      </c>
      <c r="F18" s="17" t="s">
        <v>104</v>
      </c>
      <c r="G18" s="17" t="s">
        <v>104</v>
      </c>
      <c r="H18" s="17" t="s">
        <v>104</v>
      </c>
    </row>
    <row customFormat="1" r="19" s="17" spans="1:8" x14ac:dyDescent="0.25">
      <c r="A19" s="46" t="s">
        <v>3003</v>
      </c>
      <c r="B19" s="17">
        <v>12</v>
      </c>
      <c r="C19" s="17">
        <v>50</v>
      </c>
      <c r="D19" s="17">
        <v>12</v>
      </c>
      <c r="E19" s="17">
        <v>12</v>
      </c>
      <c r="F19" s="17">
        <v>12</v>
      </c>
      <c r="G19" s="17">
        <v>12</v>
      </c>
      <c r="H19" s="17">
        <v>12</v>
      </c>
    </row>
    <row customFormat="1" r="20" s="17" spans="1:8" x14ac:dyDescent="0.25">
      <c r="A20" s="46" t="s">
        <v>3004</v>
      </c>
      <c r="B20" s="24">
        <v>120000</v>
      </c>
      <c r="C20" s="24">
        <v>500000</v>
      </c>
      <c r="D20" s="24">
        <v>0</v>
      </c>
      <c r="E20" s="24">
        <v>0</v>
      </c>
      <c r="F20" s="24">
        <v>0</v>
      </c>
      <c r="G20" s="24">
        <v>0</v>
      </c>
      <c r="H20" s="24">
        <v>0</v>
      </c>
    </row>
    <row customFormat="1" r="21" s="17" spans="1:8" x14ac:dyDescent="0.25">
      <c r="A21" s="17" t="s">
        <v>93</v>
      </c>
    </row>
    <row customFormat="1" r="22" s="140" spans="1:8" x14ac:dyDescent="0.25">
      <c r="A22" s="137" t="s">
        <v>3135</v>
      </c>
      <c r="B22" s="138"/>
    </row>
    <row r="23" spans="1:8" x14ac:dyDescent="0.25">
      <c r="A23" s="118" t="s">
        <v>3128</v>
      </c>
      <c r="B23" s="119">
        <f>IF(B18="Percentage",B19,B20/B17*100)</f>
        <v>12</v>
      </c>
      <c r="C23" s="119">
        <f>IF(C18="Percentage",C19,C20/C17*100)</f>
        <v>50</v>
      </c>
    </row>
    <row r="24" spans="1:8" x14ac:dyDescent="0.25">
      <c r="A24" s="118" t="s">
        <v>3127</v>
      </c>
      <c r="B24" s="119">
        <f>IF(B18="Amount",B20,B17*B19%)</f>
        <v>120000</v>
      </c>
      <c r="C24" s="119">
        <f>IF(C18="Amount",C20,C17*C19%)</f>
        <v>500000</v>
      </c>
    </row>
  </sheetData>
  <mergeCells count="1">
    <mergeCell ref="A22:XFD22"/>
  </mergeCells>
  <conditionalFormatting sqref="C19:XFD19">
    <cfRule dxfId="132" priority="7" type="expression">
      <formula>C$18="Amount"</formula>
    </cfRule>
  </conditionalFormatting>
  <conditionalFormatting sqref="B20:XFD20">
    <cfRule dxfId="131" priority="6" type="expression">
      <formula>B$18="Percentage"</formula>
    </cfRule>
  </conditionalFormatting>
  <conditionalFormatting sqref="A19">
    <cfRule dxfId="130" priority="3" type="expression">
      <formula>A$18="Amount"</formula>
    </cfRule>
  </conditionalFormatting>
  <conditionalFormatting sqref="A20">
    <cfRule dxfId="129" priority="2" type="expression">
      <formula>A$18="Percentage"</formula>
    </cfRule>
  </conditionalFormatting>
  <conditionalFormatting sqref="B19">
    <cfRule dxfId="128" priority="1" type="expression">
      <formula>B$18="Amount"</formula>
    </cfRule>
  </conditionalFormatting>
  <dataValidations count="5">
    <dataValidation allowBlank="1" errorStyle="information" showErrorMessage="1" showInputMessage="1" sqref="B13:C16 D12:H16 B21:H21"/>
    <dataValidation allowBlank="1" errorStyle="information" showErrorMessage="1" showInputMessage="1" sqref="B17:H17" type="custom">
      <formula1>ISNUMBER(B17)</formula1>
    </dataValidation>
    <dataValidation errorStyle="information" showErrorMessage="1" showInputMessage="1" sqref="B18:H18" type="list">
      <formula1>"Amount, Percentage"</formula1>
    </dataValidation>
    <dataValidation allowBlank="1" errorStyle="information" showErrorMessage="1" showInputMessage="1" sqref="B20:H20" type="custom">
      <formula1>AND(B18="Amount",ISNUMBER(B20))</formula1>
    </dataValidation>
    <dataValidation allowBlank="1" errorStyle="information" showErrorMessage="1" showInputMessage="1" sqref="B19:H19" type="custom">
      <formula1>AND(B18="Percentage",ISNUMBER(B19))</formula1>
    </dataValidation>
  </dataValidations>
  <pageMargins bottom="0.75" footer="0.3" header="0.3" left="0.7" right="0.7" top="0.75"/>
  <pageSetup orientation="portrait" paperSize="9" r:id="rId1"/>
</worksheet>
</file>

<file path=xl/worksheets/sheet12.xml><?xml version="1.0" encoding="utf-8"?>
<worksheet xmlns="http://schemas.openxmlformats.org/spreadsheetml/2006/main" xmlns:mc="http://schemas.openxmlformats.org/markup-compatibility/2006" xmlns:r="http://schemas.openxmlformats.org/officeDocument/2006/relationships" xmlns:x14="http://schemas.microsoft.com/office/spreadsheetml/2009/9/main" xmlns:x14ac="http://schemas.microsoft.com/office/spreadsheetml/2009/9/ac" xmlns:xdr="http://schemas.openxmlformats.org/drawingml/2006/spreadsheetDrawing" mc:Ignorable="x14ac">
  <sheetPr codeName="Sheet11"/>
  <dimension ref="A1:K96"/>
  <sheetViews>
    <sheetView workbookViewId="0">
      <pane activePane="topRight" state="frozen" topLeftCell="B1" xSplit="1"/>
      <selection activeCell="A10" sqref="A10"/>
      <selection activeCell="B1" pane="topRight" sqref="B1:B2"/>
    </sheetView>
  </sheetViews>
  <sheetFormatPr defaultRowHeight="15" x14ac:dyDescent="0.25"/>
  <cols>
    <col min="1" max="1" bestFit="true" customWidth="true" style="16" width="66.7109375" collapsed="true"/>
    <col min="2" max="6" bestFit="true" customWidth="true" style="16" width="34.7109375" collapsed="true"/>
    <col min="7" max="16384" style="16" width="9.140625" collapsed="true"/>
  </cols>
  <sheetData>
    <row customFormat="1" r="1" s="17" spans="1:10" x14ac:dyDescent="0.25">
      <c r="A1" s="17" t="s">
        <v>4</v>
      </c>
      <c r="B1" s="17" t="s">
        <v>6</v>
      </c>
      <c r="C1" s="17" t="s">
        <v>6</v>
      </c>
      <c r="D1" s="17" t="s">
        <v>6</v>
      </c>
      <c r="E1" s="17" t="s">
        <v>6</v>
      </c>
      <c r="F1" s="17" t="s">
        <v>6</v>
      </c>
      <c r="G1" s="17" t="s">
        <v>6</v>
      </c>
      <c r="H1" s="17" t="s">
        <v>6</v>
      </c>
      <c r="I1" s="17" t="s">
        <v>6</v>
      </c>
      <c r="J1" s="17" t="s">
        <v>6</v>
      </c>
    </row>
    <row customFormat="1" r="2" s="17" spans="1:10" x14ac:dyDescent="0.25">
      <c r="A2" s="17" t="s">
        <v>2815</v>
      </c>
      <c r="B2" s="17" t="s">
        <v>2590</v>
      </c>
      <c r="C2" s="17" t="s">
        <v>2590</v>
      </c>
      <c r="D2" s="17" t="s">
        <v>2590</v>
      </c>
      <c r="E2" s="17" t="s">
        <v>2590</v>
      </c>
      <c r="F2" s="17" t="s">
        <v>2590</v>
      </c>
      <c r="G2" s="17" t="s">
        <v>2590</v>
      </c>
      <c r="H2" s="17" t="s">
        <v>2590</v>
      </c>
      <c r="I2" s="17" t="s">
        <v>2590</v>
      </c>
      <c r="J2" s="17" t="s">
        <v>2590</v>
      </c>
    </row>
    <row customFormat="1" r="3" s="17" spans="1:10" x14ac:dyDescent="0.25">
      <c r="A3" s="17" t="s">
        <v>2816</v>
      </c>
    </row>
    <row customFormat="1" r="4" s="17" spans="1:10" x14ac:dyDescent="0.25">
      <c r="A4" s="17" t="s">
        <v>3022</v>
      </c>
      <c r="B4" s="17">
        <f>IF(B12="Customer",COUNTIFS($A12:$A20,"*$*",B12:B20,""),IF(B12="Off System",COUNTIFS($A12:$A12,"*$*",B12:B12,""),IF(AND(B12="Multifinance",OR(B24="Over Tenor",B24="Partial Tenor")),COUNTIFS($A12:$A12,"*$*",B12:B12,"")+COUNTIFS($A22:$A43,"*$*",B22:B43,""),IF(AND(B12="Multifinance",OR(B24="Full Tenor",B24="Annualy")),COUNTIFS($A12:$A12,"*$*",B12:B12,"")+COUNTIFS($A22:$A26,"*$*",B22:B26,"")+COUNTIFS($A34:$A43,"*$*",B34:B43,""),IF(AND(B12="Customer - Multifinance",OR(B24="Over Tenor",B24="Partial Tenor")),COUNTIFS($A12:$A43,"*$*",B12:B43,""),IF(AND(B12="Customer - Multifinance",OR(B24="Full Tenor",B24="Annualy")),COUNTIFS($A12:$A26,"*$*",B12:B26,"")+COUNTIFS($A34:$A43,"*$*",B34:B43,"")))))))</f>
        <v>0</v>
      </c>
    </row>
    <row customFormat="1" r="5" s="17" spans="1:10" x14ac:dyDescent="0.25"/>
    <row customFormat="1" r="6" s="17" spans="1:10" x14ac:dyDescent="0.25"/>
    <row customFormat="1" r="7" s="17" spans="1:10" x14ac:dyDescent="0.25"/>
    <row customFormat="1" r="8" s="17" spans="1:10" x14ac:dyDescent="0.25">
      <c r="A8" s="17" t="s">
        <v>5</v>
      </c>
      <c r="B8" s="17" t="str">
        <f>'1.TabCustomerMainData'!B$13</f>
        <v>0002APP20221206120</v>
      </c>
    </row>
    <row customFormat="1" r="9" s="17" spans="1:10" x14ac:dyDescent="0.25">
      <c r="A9" s="29" t="s">
        <v>3102</v>
      </c>
      <c r="B9" s="29"/>
    </row>
    <row customFormat="1" r="10" s="17" spans="1:10" x14ac:dyDescent="0.25">
      <c r="A10" s="17" t="s">
        <v>3071</v>
      </c>
      <c r="B10" s="17" t="str">
        <f>'1.TabCustomerMainData'!$B$10</f>
        <v>No</v>
      </c>
    </row>
    <row customFormat="1" r="11" s="136" spans="1:10" x14ac:dyDescent="0.25">
      <c r="A11" s="146" t="s">
        <v>2572</v>
      </c>
      <c r="B11" s="147"/>
      <c r="C11" s="147"/>
      <c r="D11" s="147"/>
      <c r="E11" s="148"/>
    </row>
    <row customFormat="1" r="12" s="17" spans="1:10" x14ac:dyDescent="0.25">
      <c r="A12" s="45" t="s">
        <v>3023</v>
      </c>
      <c r="B12" s="17" t="s">
        <v>105</v>
      </c>
      <c r="C12" s="17" t="s">
        <v>105</v>
      </c>
      <c r="D12" s="17" t="s">
        <v>105</v>
      </c>
      <c r="E12" s="17" t="s">
        <v>105</v>
      </c>
      <c r="F12" s="17" t="s">
        <v>105</v>
      </c>
    </row>
    <row customFormat="1" r="13" s="99" spans="1:10" x14ac:dyDescent="0.25">
      <c r="A13" s="97" t="s">
        <v>47</v>
      </c>
      <c r="B13" s="98"/>
      <c r="C13" s="98"/>
      <c r="D13" s="98"/>
      <c r="E13" s="98"/>
      <c r="F13" s="98"/>
    </row>
    <row customFormat="1" r="14" s="17" spans="1:10" x14ac:dyDescent="0.25">
      <c r="A14" s="46" t="s">
        <v>3024</v>
      </c>
      <c r="B14" s="17" t="s">
        <v>2686</v>
      </c>
      <c r="C14" s="17" t="s">
        <v>2686</v>
      </c>
      <c r="D14" s="17" t="s">
        <v>2686</v>
      </c>
      <c r="E14" s="17" t="s">
        <v>2686</v>
      </c>
      <c r="F14" s="17" t="s">
        <v>2686</v>
      </c>
    </row>
    <row customFormat="1" r="15" s="17" spans="1:10" x14ac:dyDescent="0.25">
      <c r="A15" s="46" t="s">
        <v>3025</v>
      </c>
      <c r="B15" s="23">
        <v>700000000</v>
      </c>
      <c r="C15" s="23">
        <v>700000001</v>
      </c>
      <c r="D15" s="23">
        <v>700000002</v>
      </c>
      <c r="E15" s="23">
        <v>700000003</v>
      </c>
      <c r="F15" s="23">
        <v>700000004</v>
      </c>
    </row>
    <row customFormat="1" r="16" s="17" spans="1:10" x14ac:dyDescent="0.25">
      <c r="A16" s="17" t="s">
        <v>106</v>
      </c>
    </row>
    <row customFormat="1" r="17" s="17" spans="1:6" x14ac:dyDescent="0.25">
      <c r="A17" s="17" t="s">
        <v>107</v>
      </c>
    </row>
    <row customFormat="1" r="18" s="17" spans="1:6" x14ac:dyDescent="0.25">
      <c r="A18" s="46" t="s">
        <v>3026</v>
      </c>
      <c r="B18" s="57">
        <v>44197</v>
      </c>
      <c r="C18" s="57">
        <v>44197</v>
      </c>
      <c r="D18" s="57">
        <v>44197</v>
      </c>
      <c r="E18" s="57">
        <v>44197</v>
      </c>
      <c r="F18" s="57">
        <v>44197</v>
      </c>
    </row>
    <row customFormat="1" r="19" s="17" spans="1:6" x14ac:dyDescent="0.25">
      <c r="A19" s="46" t="s">
        <v>3027</v>
      </c>
      <c r="B19" s="57">
        <v>44741</v>
      </c>
      <c r="C19" s="57">
        <v>44741</v>
      </c>
      <c r="D19" s="57">
        <v>44741</v>
      </c>
      <c r="E19" s="57">
        <v>44741</v>
      </c>
      <c r="F19" s="57">
        <v>44741</v>
      </c>
    </row>
    <row customFormat="1" r="20" s="17" spans="1:6" x14ac:dyDescent="0.25">
      <c r="A20" s="17" t="s">
        <v>108</v>
      </c>
    </row>
    <row customFormat="1" r="21" s="99" spans="1:6" x14ac:dyDescent="0.25">
      <c r="A21" s="97" t="s">
        <v>41</v>
      </c>
      <c r="B21" s="98"/>
      <c r="C21" s="98"/>
      <c r="D21" s="98"/>
      <c r="E21" s="98"/>
      <c r="F21" s="98"/>
    </row>
    <row customFormat="1" r="22" s="17" spans="1:6" x14ac:dyDescent="0.25">
      <c r="A22" s="46" t="s">
        <v>3010</v>
      </c>
      <c r="B22" s="17" t="s">
        <v>191</v>
      </c>
      <c r="C22" s="17" t="s">
        <v>109</v>
      </c>
      <c r="D22" s="17" t="s">
        <v>239</v>
      </c>
      <c r="E22" s="17" t="s">
        <v>257</v>
      </c>
      <c r="F22" s="17" t="s">
        <v>2850</v>
      </c>
    </row>
    <row customFormat="1" r="23" s="17" spans="1:6" x14ac:dyDescent="0.25">
      <c r="A23" s="46" t="s">
        <v>3025</v>
      </c>
      <c r="B23" s="23">
        <v>300000000</v>
      </c>
      <c r="C23" s="23">
        <v>300000001</v>
      </c>
      <c r="D23" s="23">
        <v>300000002</v>
      </c>
      <c r="E23" s="23">
        <v>300000003</v>
      </c>
      <c r="F23" s="23">
        <v>300000004</v>
      </c>
    </row>
    <row customFormat="1" r="24" s="17" spans="1:6" x14ac:dyDescent="0.25">
      <c r="A24" s="46" t="s">
        <v>3028</v>
      </c>
      <c r="B24" s="17" t="s">
        <v>258</v>
      </c>
      <c r="C24" s="17" t="s">
        <v>258</v>
      </c>
      <c r="D24" s="17" t="s">
        <v>258</v>
      </c>
      <c r="E24" s="17" t="s">
        <v>258</v>
      </c>
      <c r="F24" s="17" t="s">
        <v>258</v>
      </c>
    </row>
    <row customFormat="1" r="25" s="17" spans="1:6" x14ac:dyDescent="0.25">
      <c r="A25" s="46" t="s">
        <v>3029</v>
      </c>
      <c r="B25" s="17" t="s">
        <v>188</v>
      </c>
      <c r="C25" s="17" t="s">
        <v>188</v>
      </c>
      <c r="D25" s="17" t="s">
        <v>188</v>
      </c>
      <c r="E25" s="17" t="s">
        <v>188</v>
      </c>
      <c r="F25" s="17" t="s">
        <v>188</v>
      </c>
    </row>
    <row customFormat="1" r="26" s="17" spans="1:6" x14ac:dyDescent="0.25">
      <c r="A26" s="46" t="s">
        <v>3024</v>
      </c>
      <c r="B26" s="17" t="s">
        <v>112</v>
      </c>
      <c r="C26" s="17" t="s">
        <v>241</v>
      </c>
      <c r="D26" s="17" t="s">
        <v>2851</v>
      </c>
      <c r="E26" s="17" t="s">
        <v>2852</v>
      </c>
      <c r="F26" s="17" t="s">
        <v>2853</v>
      </c>
    </row>
    <row customFormat="1" r="27" s="17" spans="1:6" x14ac:dyDescent="0.25">
      <c r="A27" s="17" t="s">
        <v>108</v>
      </c>
    </row>
    <row customFormat="1" r="28" s="17" spans="1:6" x14ac:dyDescent="0.25">
      <c r="A28" s="46" t="s">
        <v>3030</v>
      </c>
      <c r="B28" s="17">
        <v>50</v>
      </c>
      <c r="C28" s="17">
        <v>17</v>
      </c>
      <c r="D28" s="17">
        <v>18</v>
      </c>
      <c r="E28" s="17">
        <v>19</v>
      </c>
      <c r="F28" s="17">
        <v>20</v>
      </c>
    </row>
    <row customFormat="1" r="29" s="94" spans="1:6" x14ac:dyDescent="0.25">
      <c r="A29" s="91" t="s">
        <v>2573</v>
      </c>
      <c r="B29" s="92"/>
      <c r="C29" s="92"/>
      <c r="D29" s="92"/>
      <c r="E29" s="92"/>
      <c r="F29" s="92"/>
    </row>
    <row customFormat="1" r="30" s="17" spans="1:6" x14ac:dyDescent="0.25">
      <c r="A30" s="49" t="s">
        <v>113</v>
      </c>
      <c r="B30" s="31" t="s">
        <v>114</v>
      </c>
      <c r="C30" s="31" t="s">
        <v>114</v>
      </c>
      <c r="D30" s="31" t="s">
        <v>114</v>
      </c>
      <c r="E30" s="31" t="s">
        <v>114</v>
      </c>
      <c r="F30" s="31" t="s">
        <v>114</v>
      </c>
    </row>
    <row customFormat="1" r="31" s="17" spans="1:6" x14ac:dyDescent="0.25">
      <c r="A31" s="31" t="s">
        <v>115</v>
      </c>
      <c r="B31" s="32">
        <v>700000</v>
      </c>
      <c r="C31" s="32">
        <v>800000</v>
      </c>
      <c r="D31" s="32">
        <v>800000</v>
      </c>
      <c r="E31" s="32">
        <v>800000</v>
      </c>
      <c r="F31" s="32">
        <v>800000</v>
      </c>
    </row>
    <row customFormat="1" r="32" s="17" spans="1:6" x14ac:dyDescent="0.25">
      <c r="A32" s="31" t="s">
        <v>116</v>
      </c>
      <c r="B32" s="32">
        <v>800000</v>
      </c>
      <c r="C32" s="32">
        <v>800000</v>
      </c>
      <c r="D32" s="32">
        <v>800000</v>
      </c>
      <c r="E32" s="32">
        <v>800000</v>
      </c>
      <c r="F32" s="32">
        <v>800000</v>
      </c>
    </row>
    <row customFormat="1" r="33" s="107" spans="1:6" x14ac:dyDescent="0.25">
      <c r="A33" s="105" t="s">
        <v>2574</v>
      </c>
      <c r="B33" s="106"/>
      <c r="C33" s="106"/>
      <c r="D33" s="106"/>
      <c r="E33" s="106"/>
      <c r="F33" s="106"/>
    </row>
    <row customFormat="1" r="34" s="17" spans="1:6" x14ac:dyDescent="0.25">
      <c r="A34" s="46" t="s">
        <v>3031</v>
      </c>
      <c r="B34" s="17" t="s">
        <v>118</v>
      </c>
      <c r="C34" s="17" t="s">
        <v>118</v>
      </c>
      <c r="D34" s="17" t="s">
        <v>118</v>
      </c>
      <c r="E34" s="17" t="s">
        <v>118</v>
      </c>
      <c r="F34" s="17" t="s">
        <v>118</v>
      </c>
    </row>
    <row customFormat="1" r="35" s="97" spans="1:6" x14ac:dyDescent="0.25">
      <c r="A35" s="97" t="s">
        <v>119</v>
      </c>
      <c r="B35" s="98"/>
      <c r="C35" s="98"/>
      <c r="D35" s="98"/>
      <c r="E35" s="98"/>
      <c r="F35" s="98"/>
    </row>
    <row customFormat="1" r="36" s="17" spans="1:6" x14ac:dyDescent="0.25">
      <c r="A36" s="46" t="s">
        <v>3032</v>
      </c>
      <c r="B36" s="31" t="s">
        <v>84</v>
      </c>
      <c r="C36" s="31" t="s">
        <v>114</v>
      </c>
      <c r="D36" s="31" t="s">
        <v>114</v>
      </c>
      <c r="E36" s="31" t="s">
        <v>114</v>
      </c>
      <c r="F36" s="31" t="s">
        <v>114</v>
      </c>
    </row>
    <row customFormat="1" r="37" s="17" spans="1:6" x14ac:dyDescent="0.25">
      <c r="A37" s="46" t="s">
        <v>3033</v>
      </c>
      <c r="B37" s="31" t="s">
        <v>84</v>
      </c>
      <c r="C37" s="31" t="s">
        <v>114</v>
      </c>
      <c r="D37" s="31" t="s">
        <v>114</v>
      </c>
      <c r="E37" s="31" t="s">
        <v>114</v>
      </c>
      <c r="F37" s="31" t="s">
        <v>114</v>
      </c>
    </row>
    <row customFormat="1" r="38" s="17" spans="1:6" x14ac:dyDescent="0.25">
      <c r="A38" s="46" t="s">
        <v>3034</v>
      </c>
      <c r="B38" s="31" t="s">
        <v>84</v>
      </c>
      <c r="C38" s="31" t="s">
        <v>114</v>
      </c>
      <c r="D38" s="31" t="s">
        <v>114</v>
      </c>
      <c r="E38" s="31" t="s">
        <v>114</v>
      </c>
      <c r="F38" s="31" t="s">
        <v>114</v>
      </c>
    </row>
    <row customFormat="1" r="39" s="17" spans="1:6" x14ac:dyDescent="0.25">
      <c r="A39" s="46" t="s">
        <v>3035</v>
      </c>
      <c r="B39" s="31" t="s">
        <v>84</v>
      </c>
      <c r="C39" s="31" t="s">
        <v>114</v>
      </c>
      <c r="D39" s="31" t="s">
        <v>114</v>
      </c>
      <c r="E39" s="31" t="s">
        <v>114</v>
      </c>
      <c r="F39" s="31" t="s">
        <v>114</v>
      </c>
    </row>
    <row customFormat="1" r="40" s="17" spans="1:6" x14ac:dyDescent="0.25">
      <c r="A40" s="46" t="s">
        <v>3036</v>
      </c>
      <c r="B40" s="31" t="s">
        <v>84</v>
      </c>
      <c r="C40" s="31" t="s">
        <v>114</v>
      </c>
      <c r="D40" s="31" t="s">
        <v>114</v>
      </c>
      <c r="E40" s="31" t="s">
        <v>114</v>
      </c>
      <c r="F40" s="31" t="s">
        <v>114</v>
      </c>
    </row>
    <row customFormat="1" r="41" s="17" spans="1:6" x14ac:dyDescent="0.25">
      <c r="A41" s="46" t="s">
        <v>3037</v>
      </c>
      <c r="B41" s="31" t="s">
        <v>84</v>
      </c>
      <c r="C41" s="31" t="s">
        <v>114</v>
      </c>
      <c r="D41" s="31" t="s">
        <v>114</v>
      </c>
      <c r="E41" s="31" t="s">
        <v>114</v>
      </c>
      <c r="F41" s="31" t="s">
        <v>114</v>
      </c>
    </row>
    <row customFormat="1" r="42" s="17" spans="1:6" x14ac:dyDescent="0.25">
      <c r="A42" s="46" t="s">
        <v>3038</v>
      </c>
      <c r="B42" s="31" t="s">
        <v>84</v>
      </c>
      <c r="C42" s="31" t="s">
        <v>114</v>
      </c>
      <c r="D42" s="31" t="s">
        <v>114</v>
      </c>
      <c r="E42" s="31" t="s">
        <v>114</v>
      </c>
      <c r="F42" s="31" t="s">
        <v>114</v>
      </c>
    </row>
    <row customFormat="1" r="43" s="68" spans="1:6" x14ac:dyDescent="0.25">
      <c r="A43" s="111" t="s">
        <v>3039</v>
      </c>
      <c r="B43" s="31" t="s">
        <v>84</v>
      </c>
      <c r="C43" s="31" t="s">
        <v>114</v>
      </c>
      <c r="D43" s="31" t="s">
        <v>114</v>
      </c>
      <c r="E43" s="31" t="s">
        <v>114</v>
      </c>
      <c r="F43" s="31" t="s">
        <v>114</v>
      </c>
    </row>
    <row customFormat="1" r="44" s="103" spans="1:6" x14ac:dyDescent="0.25">
      <c r="A44" s="103" t="s">
        <v>2714</v>
      </c>
      <c r="B44" s="104"/>
      <c r="C44" s="104"/>
      <c r="D44" s="104"/>
      <c r="E44" s="104"/>
      <c r="F44" s="104"/>
    </row>
    <row customFormat="1" r="45" s="69" spans="1:6" x14ac:dyDescent="0.25">
      <c r="A45" s="69" t="s">
        <v>2697</v>
      </c>
      <c r="B45" s="70" t="s">
        <v>3217</v>
      </c>
      <c r="C45" s="70" t="s">
        <v>2790</v>
      </c>
      <c r="D45" s="70" t="s">
        <v>2790</v>
      </c>
      <c r="E45" s="70" t="s">
        <v>2790</v>
      </c>
      <c r="F45" s="70" t="s">
        <v>2790</v>
      </c>
    </row>
    <row customFormat="1" r="46" s="69" spans="1:6" x14ac:dyDescent="0.25">
      <c r="A46" s="69" t="s">
        <v>2698</v>
      </c>
      <c r="B46" s="70"/>
      <c r="C46" s="70" t="s">
        <v>2791</v>
      </c>
      <c r="D46" s="70" t="s">
        <v>2791</v>
      </c>
      <c r="E46" s="70" t="s">
        <v>2791</v>
      </c>
      <c r="F46" s="70" t="s">
        <v>2791</v>
      </c>
    </row>
    <row customFormat="1" r="47" s="69" spans="1:6" x14ac:dyDescent="0.25">
      <c r="A47" s="69" t="s">
        <v>2699</v>
      </c>
      <c r="B47" s="70"/>
      <c r="C47" s="70" t="s">
        <v>2854</v>
      </c>
      <c r="D47" s="70" t="s">
        <v>2855</v>
      </c>
      <c r="E47" s="70" t="s">
        <v>2856</v>
      </c>
      <c r="F47" s="70" t="s">
        <v>2857</v>
      </c>
    </row>
    <row customFormat="1" r="48" s="69" spans="1:6" x14ac:dyDescent="0.25">
      <c r="A48" s="69" t="s">
        <v>117</v>
      </c>
      <c r="B48" s="70" t="s">
        <v>3221</v>
      </c>
      <c r="C48" s="70" t="s">
        <v>2792</v>
      </c>
      <c r="D48" s="70" t="s">
        <v>2792</v>
      </c>
      <c r="E48" s="70" t="s">
        <v>2792</v>
      </c>
      <c r="F48" s="70" t="s">
        <v>2792</v>
      </c>
    </row>
    <row customFormat="1" r="49" s="100" spans="1:6" x14ac:dyDescent="0.25">
      <c r="A49" s="100" t="s">
        <v>119</v>
      </c>
      <c r="B49" s="101"/>
      <c r="C49" s="101"/>
      <c r="D49" s="101"/>
      <c r="E49" s="101"/>
      <c r="F49" s="101"/>
    </row>
    <row customFormat="1" r="50" s="69" spans="1:6" x14ac:dyDescent="0.25">
      <c r="A50" s="69" t="s">
        <v>120</v>
      </c>
      <c r="B50" s="71"/>
      <c r="C50" s="71" t="s">
        <v>2790</v>
      </c>
      <c r="D50" s="71" t="s">
        <v>2790</v>
      </c>
      <c r="E50" s="71" t="s">
        <v>2790</v>
      </c>
      <c r="F50" s="71" t="s">
        <v>2790</v>
      </c>
    </row>
    <row customFormat="1" r="51" s="69" spans="1:6" x14ac:dyDescent="0.25">
      <c r="A51" s="69" t="s">
        <v>121</v>
      </c>
      <c r="B51" s="71" t="s">
        <v>3222</v>
      </c>
      <c r="C51" s="71" t="s">
        <v>2793</v>
      </c>
      <c r="D51" s="71" t="s">
        <v>2793</v>
      </c>
      <c r="E51" s="71" t="s">
        <v>2793</v>
      </c>
      <c r="F51" s="71" t="s">
        <v>2793</v>
      </c>
    </row>
    <row customFormat="1" r="52" s="69" spans="1:6" x14ac:dyDescent="0.25">
      <c r="A52" s="69" t="s">
        <v>122</v>
      </c>
      <c r="B52" s="71" t="s">
        <v>3218</v>
      </c>
      <c r="C52" s="71" t="s">
        <v>2794</v>
      </c>
      <c r="D52" s="71" t="s">
        <v>2794</v>
      </c>
      <c r="E52" s="71" t="s">
        <v>2794</v>
      </c>
      <c r="F52" s="71" t="s">
        <v>2794</v>
      </c>
    </row>
    <row customFormat="1" r="53" s="69" spans="1:6" x14ac:dyDescent="0.25">
      <c r="A53" s="69" t="s">
        <v>123</v>
      </c>
      <c r="B53" s="71"/>
      <c r="C53" s="71" t="s">
        <v>2795</v>
      </c>
      <c r="D53" s="71" t="s">
        <v>2795</v>
      </c>
      <c r="E53" s="71" t="s">
        <v>2795</v>
      </c>
      <c r="F53" s="71" t="s">
        <v>2795</v>
      </c>
    </row>
    <row customFormat="1" r="54" s="69" spans="1:6" x14ac:dyDescent="0.25">
      <c r="A54" s="69" t="s">
        <v>124</v>
      </c>
      <c r="B54" s="71" t="s">
        <v>3219</v>
      </c>
      <c r="C54" s="71" t="s">
        <v>2796</v>
      </c>
      <c r="D54" s="71" t="s">
        <v>2796</v>
      </c>
      <c r="E54" s="71" t="s">
        <v>2796</v>
      </c>
      <c r="F54" s="71" t="s">
        <v>2796</v>
      </c>
    </row>
    <row customFormat="1" r="55" s="69" spans="1:6" x14ac:dyDescent="0.25">
      <c r="A55" s="69" t="s">
        <v>125</v>
      </c>
      <c r="B55" s="71" t="s">
        <v>3220</v>
      </c>
      <c r="C55" s="71" t="s">
        <v>2793</v>
      </c>
      <c r="D55" s="71" t="s">
        <v>2793</v>
      </c>
      <c r="E55" s="71" t="s">
        <v>2793</v>
      </c>
      <c r="F55" s="71" t="s">
        <v>2793</v>
      </c>
    </row>
    <row customFormat="1" r="56" s="69" spans="1:6" x14ac:dyDescent="0.25">
      <c r="A56" s="69" t="s">
        <v>126</v>
      </c>
      <c r="B56" s="71"/>
      <c r="C56" s="71" t="s">
        <v>2795</v>
      </c>
      <c r="D56" s="71" t="s">
        <v>2795</v>
      </c>
      <c r="E56" s="71" t="s">
        <v>2795</v>
      </c>
      <c r="F56" s="71" t="s">
        <v>2795</v>
      </c>
    </row>
    <row customFormat="1" r="57" s="69" spans="1:6" x14ac:dyDescent="0.25">
      <c r="A57" s="69" t="s">
        <v>2789</v>
      </c>
      <c r="B57" s="71"/>
      <c r="C57" s="71" t="s">
        <v>2796</v>
      </c>
      <c r="D57" s="71" t="s">
        <v>2796</v>
      </c>
      <c r="E57" s="71" t="s">
        <v>2796</v>
      </c>
      <c r="F57" s="71" t="s">
        <v>2796</v>
      </c>
    </row>
    <row customFormat="1" r="58" s="102" spans="1:6" x14ac:dyDescent="0.25">
      <c r="A58" s="102" t="s">
        <v>2700</v>
      </c>
    </row>
    <row customFormat="1" r="59" s="81" spans="1:6" x14ac:dyDescent="0.25">
      <c r="A59" s="11" t="s">
        <v>2701</v>
      </c>
      <c r="B59" s="11"/>
      <c r="C59" s="11" t="s">
        <v>2858</v>
      </c>
      <c r="D59" s="11" t="s">
        <v>2859</v>
      </c>
      <c r="E59" s="11" t="s">
        <v>2860</v>
      </c>
      <c r="F59" s="11" t="s">
        <v>2861</v>
      </c>
    </row>
    <row customFormat="1" r="60" s="81" spans="1:6" x14ac:dyDescent="0.25">
      <c r="A60" s="11" t="s">
        <v>2702</v>
      </c>
      <c r="B60" s="11"/>
      <c r="C60" s="11" t="s">
        <v>2862</v>
      </c>
      <c r="D60" s="11" t="s">
        <v>2863</v>
      </c>
      <c r="E60" s="11" t="s">
        <v>2864</v>
      </c>
      <c r="F60" s="11" t="s">
        <v>2865</v>
      </c>
    </row>
    <row customFormat="1" r="61" s="81" spans="1:6" x14ac:dyDescent="0.25">
      <c r="A61" s="11" t="s">
        <v>2703</v>
      </c>
      <c r="B61" s="11"/>
      <c r="C61" s="11" t="s">
        <v>2866</v>
      </c>
      <c r="D61" s="11" t="s">
        <v>2867</v>
      </c>
      <c r="E61" s="11" t="s">
        <v>2868</v>
      </c>
      <c r="F61" s="11" t="s">
        <v>2869</v>
      </c>
    </row>
    <row customFormat="1" r="62" s="81" spans="1:6" x14ac:dyDescent="0.25">
      <c r="A62" s="11" t="s">
        <v>2705</v>
      </c>
      <c r="B62" s="11"/>
      <c r="C62" s="11" t="s">
        <v>2870</v>
      </c>
      <c r="D62" s="11" t="s">
        <v>2871</v>
      </c>
      <c r="E62" s="11" t="s">
        <v>2872</v>
      </c>
      <c r="F62" s="11" t="s">
        <v>2873</v>
      </c>
    </row>
    <row customFormat="1" r="63" s="81" spans="1:6" x14ac:dyDescent="0.25">
      <c r="A63" s="11" t="s">
        <v>2704</v>
      </c>
      <c r="B63" s="11"/>
      <c r="C63" s="11" t="s">
        <v>2797</v>
      </c>
      <c r="D63" s="11" t="s">
        <v>2858</v>
      </c>
      <c r="E63" s="11" t="s">
        <v>2859</v>
      </c>
      <c r="F63" s="11" t="s">
        <v>2860</v>
      </c>
    </row>
    <row customFormat="1" r="64" s="81" spans="1:6" x14ac:dyDescent="0.25">
      <c r="A64" s="11" t="s">
        <v>2706</v>
      </c>
      <c r="B64" s="11"/>
      <c r="C64" s="11" t="s">
        <v>2874</v>
      </c>
      <c r="D64" s="11" t="s">
        <v>2875</v>
      </c>
      <c r="E64" s="11" t="s">
        <v>2876</v>
      </c>
      <c r="F64" s="11" t="s">
        <v>2877</v>
      </c>
    </row>
    <row customFormat="1" r="65" s="81" spans="1:6" x14ac:dyDescent="0.25">
      <c r="A65" s="11" t="s">
        <v>2707</v>
      </c>
      <c r="B65" s="11"/>
      <c r="C65" s="11" t="s">
        <v>2694</v>
      </c>
      <c r="D65" s="11" t="s">
        <v>2694</v>
      </c>
      <c r="E65" s="11" t="s">
        <v>2694</v>
      </c>
      <c r="F65" s="11" t="s">
        <v>2694</v>
      </c>
    </row>
    <row customFormat="1" r="66" s="81" spans="1:6" x14ac:dyDescent="0.25">
      <c r="A66" s="11" t="s">
        <v>2798</v>
      </c>
      <c r="B66" s="11"/>
      <c r="C66" s="11" t="s">
        <v>2799</v>
      </c>
      <c r="D66" s="11" t="s">
        <v>2799</v>
      </c>
      <c r="E66" s="11" t="s">
        <v>2799</v>
      </c>
      <c r="F66" s="11" t="s">
        <v>2799</v>
      </c>
    </row>
    <row customFormat="1" r="67" s="81" spans="1:6" x14ac:dyDescent="0.25">
      <c r="A67" s="11" t="s">
        <v>2800</v>
      </c>
      <c r="B67" s="11"/>
      <c r="C67" s="11"/>
      <c r="D67" s="11"/>
      <c r="E67" s="11"/>
      <c r="F67" s="11"/>
    </row>
    <row customFormat="1" r="68" s="81" spans="1:6" x14ac:dyDescent="0.25">
      <c r="A68" s="81" t="s">
        <v>2801</v>
      </c>
      <c r="B68" s="82"/>
      <c r="C68" s="82"/>
      <c r="D68" s="82"/>
      <c r="E68" s="82"/>
      <c r="F68" s="82"/>
    </row>
    <row customFormat="1" r="69" s="81" spans="1:6" x14ac:dyDescent="0.25">
      <c r="A69" s="11" t="s">
        <v>2802</v>
      </c>
      <c r="B69" s="11"/>
      <c r="C69" s="11" t="s">
        <v>2878</v>
      </c>
      <c r="D69" s="11" t="s">
        <v>2879</v>
      </c>
      <c r="E69" s="11" t="s">
        <v>2880</v>
      </c>
      <c r="F69" s="11" t="s">
        <v>2881</v>
      </c>
    </row>
    <row customFormat="1" r="70" s="81" spans="1:6" x14ac:dyDescent="0.25">
      <c r="A70" s="83" t="s">
        <v>2803</v>
      </c>
      <c r="B70" s="83"/>
      <c r="C70" s="83"/>
      <c r="D70" s="83"/>
      <c r="E70" s="83"/>
      <c r="F70" s="83"/>
    </row>
    <row customFormat="1" r="71" s="81" spans="1:6" x14ac:dyDescent="0.25">
      <c r="A71" s="11" t="s">
        <v>2804</v>
      </c>
      <c r="B71" s="11"/>
      <c r="C71" s="11"/>
      <c r="D71" s="11"/>
      <c r="E71" s="11"/>
      <c r="F71" s="11"/>
    </row>
    <row customFormat="1" r="72" s="81" spans="1:6" x14ac:dyDescent="0.25">
      <c r="A72" s="11" t="s">
        <v>2805</v>
      </c>
      <c r="B72" s="11"/>
      <c r="C72" s="11" t="s">
        <v>2882</v>
      </c>
      <c r="D72" s="11" t="s">
        <v>2883</v>
      </c>
      <c r="E72" s="11" t="s">
        <v>2884</v>
      </c>
      <c r="F72" s="11" t="s">
        <v>2885</v>
      </c>
    </row>
    <row customFormat="1" r="73" s="81" spans="1:6" x14ac:dyDescent="0.25">
      <c r="A73" s="11" t="s">
        <v>2806</v>
      </c>
      <c r="B73" s="11"/>
      <c r="C73" s="11" t="s">
        <v>2886</v>
      </c>
      <c r="D73" s="11" t="s">
        <v>2887</v>
      </c>
      <c r="E73" s="11" t="s">
        <v>2888</v>
      </c>
      <c r="F73" s="11" t="s">
        <v>2889</v>
      </c>
    </row>
    <row customFormat="1" r="74" s="11" spans="1:6" x14ac:dyDescent="0.25">
      <c r="A74" s="11" t="s">
        <v>2807</v>
      </c>
      <c r="C74" s="11" t="s">
        <v>2890</v>
      </c>
      <c r="D74" s="11" t="s">
        <v>2891</v>
      </c>
      <c r="E74" s="11" t="s">
        <v>2892</v>
      </c>
      <c r="F74" s="11" t="s">
        <v>2893</v>
      </c>
    </row>
    <row customFormat="1" r="75" s="11" spans="1:6" x14ac:dyDescent="0.25">
      <c r="A75" s="11" t="s">
        <v>2808</v>
      </c>
      <c r="C75" s="11" t="s">
        <v>2809</v>
      </c>
      <c r="D75" s="11" t="s">
        <v>2809</v>
      </c>
      <c r="E75" s="11" t="s">
        <v>2809</v>
      </c>
      <c r="F75" s="11" t="s">
        <v>2809</v>
      </c>
    </row>
    <row customFormat="1" r="76" s="11" spans="1:6" x14ac:dyDescent="0.25">
      <c r="A76" s="11" t="s">
        <v>2810</v>
      </c>
      <c r="C76" s="11" t="s">
        <v>2894</v>
      </c>
      <c r="D76" s="11" t="s">
        <v>2895</v>
      </c>
      <c r="E76" s="11" t="s">
        <v>2896</v>
      </c>
      <c r="F76" s="11" t="s">
        <v>2897</v>
      </c>
    </row>
    <row customFormat="1" r="77" s="11" spans="1:6" x14ac:dyDescent="0.25">
      <c r="A77" s="11" t="s">
        <v>2811</v>
      </c>
      <c r="C77" s="11" t="s">
        <v>2898</v>
      </c>
      <c r="D77" s="11" t="s">
        <v>2899</v>
      </c>
      <c r="E77" s="11" t="s">
        <v>2900</v>
      </c>
      <c r="F77" s="11" t="s">
        <v>2901</v>
      </c>
    </row>
    <row customFormat="1" r="78" s="69" spans="1:6" x14ac:dyDescent="0.25">
      <c r="A78" s="69" t="s">
        <v>2789</v>
      </c>
      <c r="B78" s="70"/>
      <c r="C78" s="70" t="s">
        <v>2902</v>
      </c>
      <c r="D78" s="70" t="s">
        <v>2903</v>
      </c>
      <c r="E78" s="70" t="s">
        <v>2904</v>
      </c>
      <c r="F78" s="70" t="s">
        <v>2905</v>
      </c>
    </row>
    <row customFormat="1" r="79" s="81" spans="1:6" x14ac:dyDescent="0.25">
      <c r="A79" s="11" t="s">
        <v>2812</v>
      </c>
      <c r="B79" s="11"/>
      <c r="C79" s="11"/>
      <c r="D79" s="11"/>
      <c r="E79" s="11"/>
      <c r="F79" s="11"/>
    </row>
    <row customFormat="1" r="80" s="91" spans="1:6" x14ac:dyDescent="0.25">
      <c r="A80" s="91" t="s">
        <v>2575</v>
      </c>
      <c r="B80" s="92"/>
      <c r="C80" s="92"/>
      <c r="D80" s="92"/>
      <c r="E80" s="92"/>
      <c r="F80" s="92"/>
    </row>
    <row customFormat="1" r="81" s="17" spans="1:6" x14ac:dyDescent="0.25">
      <c r="A81" s="17" t="s">
        <v>127</v>
      </c>
      <c r="B81" s="23">
        <v>0</v>
      </c>
      <c r="C81" s="23">
        <v>100001</v>
      </c>
      <c r="D81" s="23">
        <v>100002</v>
      </c>
      <c r="E81" s="23">
        <v>100003</v>
      </c>
      <c r="F81" s="23">
        <v>100004</v>
      </c>
    </row>
    <row customFormat="1" r="82" s="72" spans="1:6" x14ac:dyDescent="0.25">
      <c r="A82" s="72" t="s">
        <v>2710</v>
      </c>
      <c r="B82" s="16" t="s">
        <v>2813</v>
      </c>
      <c r="C82" s="16" t="s">
        <v>2906</v>
      </c>
      <c r="D82" s="16" t="s">
        <v>2907</v>
      </c>
      <c r="E82" s="16" t="s">
        <v>2908</v>
      </c>
      <c r="F82" s="16" t="s">
        <v>2909</v>
      </c>
    </row>
    <row customFormat="1" r="83" s="80" spans="1:6" x14ac:dyDescent="0.25">
      <c r="A83" s="112" t="s">
        <v>3059</v>
      </c>
    </row>
    <row customFormat="1" r="84" s="17" spans="1:6" x14ac:dyDescent="0.25">
      <c r="A84" s="17" t="s">
        <v>3060</v>
      </c>
      <c r="B84" s="17" t="s">
        <v>114</v>
      </c>
    </row>
    <row customFormat="1" r="85" s="17" spans="1:6" x14ac:dyDescent="0.25">
      <c r="A85" s="17" t="s">
        <v>3061</v>
      </c>
      <c r="B85">
        <v>14816000</v>
      </c>
    </row>
    <row customFormat="1" r="86" s="140" spans="1:6" x14ac:dyDescent="0.25">
      <c r="A86" s="137" t="s">
        <v>3136</v>
      </c>
      <c r="B86" s="138"/>
    </row>
    <row r="87" spans="1:6" x14ac:dyDescent="0.25">
      <c r="A87" s="16" t="s">
        <v>3129</v>
      </c>
      <c r="B87" s="117">
        <f>SUM(B31:B32)</f>
        <v>1500000</v>
      </c>
    </row>
    <row r="88" spans="1:6" x14ac:dyDescent="0.25">
      <c r="A88" s="16" t="s">
        <v>3130</v>
      </c>
      <c r="B88" s="117">
        <f>'7.TabAssetData'!B19</f>
        <v>1000000000</v>
      </c>
    </row>
    <row r="89" spans="1:6" x14ac:dyDescent="0.25">
      <c r="A89" s="33" t="s">
        <v>3131</v>
      </c>
      <c r="B89" s="117">
        <f>B88+SUMIFS('7a.Accessories'!17:17,'7a.Accessories'!12:12,B8,'7a.Accessories'!4:4,"0",'7a.Accessories'!1:1,"SUCCESS")</f>
        <v>1000000000</v>
      </c>
    </row>
    <row r="91" spans="1:6" x14ac:dyDescent="0.25">
      <c r="A91" s="142" t="s">
        <v>2709</v>
      </c>
      <c r="B91" s="143"/>
    </row>
    <row ht="30" r="92" spans="1:6" x14ac:dyDescent="0.25">
      <c r="A92" s="75" t="s">
        <v>2712</v>
      </c>
      <c r="B92" s="76">
        <v>1</v>
      </c>
    </row>
    <row customHeight="1" ht="30" r="93" spans="1:6" x14ac:dyDescent="0.25">
      <c r="A93" s="144" t="s">
        <v>2708</v>
      </c>
      <c r="B93" s="145"/>
    </row>
    <row r="94" spans="1:6" x14ac:dyDescent="0.25">
      <c r="A94" s="68" t="s">
        <v>2713</v>
      </c>
      <c r="B94" s="76">
        <f>B92+1</f>
        <v>2</v>
      </c>
    </row>
    <row r="95" spans="1:6" x14ac:dyDescent="0.25">
      <c r="A95" s="141" t="s">
        <v>2715</v>
      </c>
      <c r="B95" s="141"/>
    </row>
    <row customHeight="1" ht="45.75" r="96" spans="1:6" x14ac:dyDescent="0.25">
      <c r="A96" s="141"/>
      <c r="B96" s="141"/>
    </row>
  </sheetData>
  <mergeCells count="5">
    <mergeCell ref="A95:B96"/>
    <mergeCell ref="A91:B91"/>
    <mergeCell ref="A93:B93"/>
    <mergeCell ref="A11:XFD11"/>
    <mergeCell ref="A86:XFD86"/>
  </mergeCells>
  <conditionalFormatting sqref="B28:XFD28">
    <cfRule dxfId="127" priority="18" type="expression">
      <formula>OR(B$24="Annualy",B$24="Full Tenor")</formula>
    </cfRule>
  </conditionalFormatting>
  <conditionalFormatting sqref="A35 A44 A49 A58 G74:XFD78 A68:A71 B22:XFD28 A30:XFD32 B34:XFD34 A81:XFD82 A72:F73 A79:F79 B59:F71 B36:XFD43 A45:XFD48 A50:XFD57">
    <cfRule dxfId="126" priority="17" type="expression">
      <formula>A$12="Customer"</formula>
    </cfRule>
  </conditionalFormatting>
  <conditionalFormatting sqref="A35 A44 A49 A58 G74:XFD78 A68:A71 B22:XFD28 A30:XFD32 B34:XFD34 A81:XFD82 B14:XFD20 A72:F73 A79:F79 B59:F71 B36:XFD43 A45:XFD48 A50:XFD57">
    <cfRule dxfId="125" priority="16" type="expression">
      <formula>A$12="Off System"</formula>
    </cfRule>
  </conditionalFormatting>
  <conditionalFormatting sqref="B14:XFD20">
    <cfRule dxfId="124" priority="15" type="expression">
      <formula>B$12="Multifinance"</formula>
    </cfRule>
  </conditionalFormatting>
  <conditionalFormatting sqref="A31:XFD32">
    <cfRule dxfId="123" priority="14" type="expression">
      <formula>A$30="YES"</formula>
    </cfRule>
  </conditionalFormatting>
  <conditionalFormatting sqref="A62:A66">
    <cfRule dxfId="122" priority="13" type="expression">
      <formula>A$12="Customer"</formula>
    </cfRule>
  </conditionalFormatting>
  <conditionalFormatting sqref="A62:A66">
    <cfRule dxfId="121" priority="12" type="expression">
      <formula>A$12="Off System"</formula>
    </cfRule>
  </conditionalFormatting>
  <conditionalFormatting sqref="A82:XFD82">
    <cfRule dxfId="120" priority="11" type="expression">
      <formula>A$82="Discount Amount (Paid By MF)"</formula>
    </cfRule>
  </conditionalFormatting>
  <conditionalFormatting sqref="A14:A20">
    <cfRule dxfId="119" priority="10" type="expression">
      <formula>A$12="Off System"</formula>
    </cfRule>
  </conditionalFormatting>
  <conditionalFormatting sqref="A14:A20">
    <cfRule dxfId="118" priority="9" type="expression">
      <formula>A$12="Multifinance"</formula>
    </cfRule>
  </conditionalFormatting>
  <conditionalFormatting sqref="A28">
    <cfRule dxfId="117" priority="8" type="expression">
      <formula>OR(A$24="Annualy",A$24="Full Tenor")</formula>
    </cfRule>
  </conditionalFormatting>
  <conditionalFormatting sqref="A22:A28">
    <cfRule dxfId="116" priority="7" type="expression">
      <formula>A$12="Customer"</formula>
    </cfRule>
  </conditionalFormatting>
  <conditionalFormatting sqref="A22:A28">
    <cfRule dxfId="115" priority="6" type="expression">
      <formula>A$12="Off System"</formula>
    </cfRule>
  </conditionalFormatting>
  <conditionalFormatting sqref="A34">
    <cfRule dxfId="114" priority="5" type="expression">
      <formula>A$12="Customer"</formula>
    </cfRule>
  </conditionalFormatting>
  <conditionalFormatting sqref="A34">
    <cfRule dxfId="113" priority="4" type="expression">
      <formula>A$12="Off System"</formula>
    </cfRule>
  </conditionalFormatting>
  <conditionalFormatting sqref="A36:A43">
    <cfRule dxfId="112" priority="3" type="expression">
      <formula>A$12="Customer"</formula>
    </cfRule>
  </conditionalFormatting>
  <conditionalFormatting sqref="A36:A43">
    <cfRule dxfId="111" priority="2" type="expression">
      <formula>A$12="Off System"</formula>
    </cfRule>
  </conditionalFormatting>
  <conditionalFormatting sqref="A85:XFD85">
    <cfRule dxfId="110" priority="1" type="expression">
      <formula>A$84="YES"</formula>
    </cfRule>
  </conditionalFormatting>
  <dataValidations count="15">
    <dataValidation allowBlank="1" errorStyle="information" showErrorMessage="1" showInputMessage="1" sqref="B26:F26" type="list">
      <formula1>IF(OR(B$12="Multifinance",B$12="Customer - Multifinance"),ListInscoBranchName)</formula1>
    </dataValidation>
    <dataValidation allowBlank="1" errorStyle="information" showErrorMessage="1" showInputMessage="1" sqref="B27:F27" type="custom">
      <formula1>OR(B$12="Multifinance",B$12="Customer - Multifinance")</formula1>
    </dataValidation>
    <dataValidation allowBlank="1" errorStyle="information" showErrorMessage="1" showInputMessage="1" sqref="B15:F15" type="custom">
      <formula1>AND(OR(B$12="Customer", B$12="Customer - Multifinance"),ISNUMBER(B$15))</formula1>
    </dataValidation>
    <dataValidation allowBlank="1" errorStyle="information" showErrorMessage="1" showInputMessage="1" sqref="B14:F14 B16:F20" type="custom">
      <formula1>OR(B$12="Customer", B$12="Customer - Multifinance")</formula1>
    </dataValidation>
    <dataValidation allowBlank="1" errorStyle="information" showErrorMessage="1" showInputMessage="1" sqref="B12:F12" type="list">
      <formula1>ListInsuredBy</formula1>
    </dataValidation>
    <dataValidation allowBlank="1" errorStyle="information" showErrorMessage="1" showInputMessage="1" sqref="B22:F22" type="list">
      <formula1>IF(OR(B$12="Multifinance",B$12="Customer - Multifinance"),ListAssetRegion)</formula1>
    </dataValidation>
    <dataValidation allowBlank="1" errorStyle="information" showErrorMessage="1" showInputMessage="1" sqref="B24:F24" type="list">
      <formula1>IF(OR(B$12="Multifinance",B$12="Customer - Multifinance"),ListCoverPeriod)</formula1>
    </dataValidation>
    <dataValidation allowBlank="1" errorStyle="information" showErrorMessage="1" showInputMessage="1" sqref="B25:F25" type="list">
      <formula1>IF(OR(B$12="Multifinance",B$12="Customer - Multifinance"),ListPaymentType)</formula1>
    </dataValidation>
    <dataValidation allowBlank="1" errorStyle="information" showErrorMessage="1" showInputMessage="1" sqref="B34:F34" type="list">
      <formula1>IF(OR(B$12="Multifinance",B$12="Customer - Multifinance"),ListInsMainCoverage)</formula1>
    </dataValidation>
    <dataValidation allowBlank="1" errorStyle="information" showErrorMessage="1" showInputMessage="1" sqref="B23:F23 B81:F82" type="custom">
      <formula1>AND(OR(B$12="Multifinance",B$12="Customer - Multifinance"),ISNUMBER(B23))</formula1>
    </dataValidation>
    <dataValidation allowBlank="1" showErrorMessage="1" showInputMessage="1" sqref="B28:F28" type="custom">
      <formula1>AND(OR(B$12="Multifinance",B$12="Customer - Multifinance"),B24&lt;&gt;"Annualy",B24&lt;&gt;"Full Tenor",ISNUMBER(B28))</formula1>
    </dataValidation>
    <dataValidation allowBlank="1" errorStyle="information" showErrorMessage="1" showInputMessage="1" sqref="B32:F32" type="custom">
      <formula1>AND(OR(B$12="Multifinance",B$12="Customer - Multifinance"),B30="NO",ISNUMBER(B32))</formula1>
    </dataValidation>
    <dataValidation allowBlank="1" errorStyle="information" showErrorMessage="1" showInputMessage="1" sqref="B31:F31" type="custom">
      <formula1>AND(OR(B$12="Multifinance",B$12="Customer - Multifinance"),B30="NO",ISNUMBER(B31))</formula1>
    </dataValidation>
    <dataValidation allowBlank="1" errorStyle="information" showErrorMessage="1" showInputMessage="1" sqref="B45:F79"/>
    <dataValidation allowBlank="1" errorStyle="information" showErrorMessage="1" showInputMessage="1" sqref="B84" type="list">
      <formula1>"YES,NO"</formula1>
    </dataValidation>
  </dataValidations>
  <pageMargins bottom="0.75" footer="0.3" header="0.3" left="0.7" right="0.7" top="0.75"/>
  <pageSetup orientation="portrait" paperSize="9" r:id="rId1"/>
  <legacyDrawing r:id="rId2"/>
  <extLst>
    <ext uri="{CCE6A557-97BC-4b89-ADB6-D9C93CAAB3DF}">
      <x14:dataValidations xmlns:xm="http://schemas.microsoft.com/office/excel/2006/main" count="1">
        <x14:dataValidation allowBlank="1" errorStyle="information" showErrorMessage="1" showInputMessage="1" type="list">
          <x14:formula1>
            <xm:f>IF(OR(B$12="Multifinance",B$12="Customer - Multifinance"),Master!$CL$2:$CL$3)</xm:f>
          </x14:formula1>
          <xm:sqref>B30:F30 B36:F43</xm:sqref>
        </x14:dataValidation>
      </x14:dataValidations>
    </ext>
  </extLst>
</worksheet>
</file>

<file path=xl/worksheets/sheet13.xml><?xml version="1.0" encoding="utf-8"?>
<worksheet xmlns="http://schemas.openxmlformats.org/spreadsheetml/2006/main" xmlns:mc="http://schemas.openxmlformats.org/markup-compatibility/2006" xmlns:r="http://schemas.openxmlformats.org/officeDocument/2006/relationships" xmlns:x14="http://schemas.microsoft.com/office/spreadsheetml/2009/9/main" xmlns:x14ac="http://schemas.microsoft.com/office/spreadsheetml/2009/9/ac" xmlns:xdr="http://schemas.openxmlformats.org/drawingml/2006/spreadsheetDrawing" mc:Ignorable="x14ac">
  <sheetPr codeName="Sheet20"/>
  <dimension ref="A1:L71"/>
  <sheetViews>
    <sheetView topLeftCell="B1" workbookViewId="0">
      <selection activeCell="C1" sqref="C1:K2"/>
    </sheetView>
  </sheetViews>
  <sheetFormatPr defaultRowHeight="15" x14ac:dyDescent="0.25"/>
  <cols>
    <col min="1" max="1" bestFit="true" customWidth="true" style="16" width="43.0" collapsed="true"/>
    <col min="2" max="2" bestFit="true" customWidth="true" style="16" width="47.42578125" collapsed="true"/>
    <col min="3" max="6" bestFit="true" customWidth="true" style="16" width="19.0" collapsed="true"/>
    <col min="7" max="16384" style="16" width="9.140625" collapsed="true"/>
  </cols>
  <sheetData>
    <row customFormat="1" r="1" s="17" spans="1:11" x14ac:dyDescent="0.25">
      <c r="A1" s="17" t="s">
        <v>4</v>
      </c>
      <c r="B1" s="17" t="s">
        <v>6</v>
      </c>
      <c r="C1" s="17" t="s">
        <v>6</v>
      </c>
      <c r="D1" s="17" t="s">
        <v>6</v>
      </c>
      <c r="E1" s="17" t="s">
        <v>6</v>
      </c>
      <c r="F1" s="17" t="s">
        <v>6</v>
      </c>
      <c r="G1" s="17" t="s">
        <v>6</v>
      </c>
      <c r="H1" s="17" t="s">
        <v>6</v>
      </c>
      <c r="I1" s="17" t="s">
        <v>6</v>
      </c>
      <c r="J1" s="17" t="s">
        <v>6</v>
      </c>
      <c r="K1" s="17" t="s">
        <v>6</v>
      </c>
    </row>
    <row customFormat="1" r="2" s="17" spans="1:11" x14ac:dyDescent="0.25">
      <c r="A2" s="17" t="s">
        <v>2815</v>
      </c>
      <c r="B2" s="17" t="s">
        <v>2590</v>
      </c>
      <c r="C2" s="17" t="s">
        <v>2590</v>
      </c>
      <c r="D2" s="17" t="s">
        <v>2590</v>
      </c>
      <c r="E2" s="17" t="s">
        <v>2590</v>
      </c>
      <c r="F2" s="17" t="s">
        <v>2590</v>
      </c>
      <c r="G2" s="17" t="s">
        <v>2590</v>
      </c>
      <c r="H2" s="17" t="s">
        <v>2590</v>
      </c>
      <c r="I2" s="17" t="s">
        <v>2590</v>
      </c>
      <c r="J2" s="17" t="s">
        <v>2590</v>
      </c>
      <c r="K2" s="17" t="s">
        <v>2590</v>
      </c>
    </row>
    <row customFormat="1" r="3" s="17" spans="1:11" x14ac:dyDescent="0.25">
      <c r="A3" s="17" t="s">
        <v>2816</v>
      </c>
    </row>
    <row customFormat="1" r="4" s="17" spans="1:11" x14ac:dyDescent="0.25">
      <c r="A4" s="17" t="s">
        <v>3022</v>
      </c>
      <c r="B4" s="17">
        <f>IF(AND('8.TabInsuranceData'!B81&gt;0,B46="Yes"),COUNTIFS($A12:$A18,"*$*",B12:B18,"")+COUNTIFS($A47:$A48,"*$*",B47:B48,""),IF(AND('8.TabInsuranceData'!B81&gt;0,B46="No"),COUNTIFS($A12:$A18,"*$*",B12:B18,""),IF(AND(OR('8.TabInsuranceData'!B81&lt;=0,ISBLANK(B82)),B46="Yes"),COUNTIFS($A47:$A48,"*$*",B47:B48,""),0)))</f>
        <v>0</v>
      </c>
    </row>
    <row customFormat="1" r="5" s="17" spans="1:11" x14ac:dyDescent="0.25"/>
    <row customFormat="1" r="6" s="17" spans="1:11" x14ac:dyDescent="0.25"/>
    <row customFormat="1" r="7" s="17" spans="1:11" x14ac:dyDescent="0.25"/>
    <row customFormat="1" r="8" s="17" spans="1:11" x14ac:dyDescent="0.25">
      <c r="A8" s="17" t="s">
        <v>5</v>
      </c>
      <c r="B8" s="17" t="str">
        <f>'1.TabCustomerMainData'!B$13</f>
        <v>0002APP20221206120</v>
      </c>
    </row>
    <row customFormat="1" r="9" s="17" spans="1:11" x14ac:dyDescent="0.25">
      <c r="A9" s="29" t="s">
        <v>3102</v>
      </c>
      <c r="B9" s="29"/>
    </row>
    <row customFormat="1" r="10" s="17" spans="1:11" x14ac:dyDescent="0.25">
      <c r="A10" s="17" t="s">
        <v>3071</v>
      </c>
      <c r="B10" s="17" t="str">
        <f>'1.TabCustomerMainData'!$B$10</f>
        <v>No</v>
      </c>
    </row>
    <row customFormat="1" r="11" s="94" spans="1:11" x14ac:dyDescent="0.25">
      <c r="A11" s="91" t="s">
        <v>2576</v>
      </c>
      <c r="B11" s="92"/>
      <c r="C11" s="92"/>
      <c r="D11" s="92"/>
      <c r="E11" s="93"/>
    </row>
    <row customFormat="1" r="12" s="17" spans="1:11" x14ac:dyDescent="0.25">
      <c r="A12" s="50" t="s">
        <v>3040</v>
      </c>
      <c r="B12" s="17" t="s">
        <v>133</v>
      </c>
      <c r="C12" s="17" t="s">
        <v>3092</v>
      </c>
      <c r="D12" s="17" t="s">
        <v>105</v>
      </c>
      <c r="E12" s="17" t="s">
        <v>105</v>
      </c>
      <c r="F12" s="17" t="s">
        <v>105</v>
      </c>
    </row>
    <row customFormat="1" r="13" s="17" spans="1:11" x14ac:dyDescent="0.25">
      <c r="A13" s="50" t="s">
        <v>3091</v>
      </c>
      <c r="B13" s="17" t="s">
        <v>2693</v>
      </c>
      <c r="C13" s="17" t="s">
        <v>3093</v>
      </c>
    </row>
    <row customFormat="1" r="14" s="17" spans="1:11" x14ac:dyDescent="0.25">
      <c r="A14" s="50" t="s">
        <v>3041</v>
      </c>
      <c r="B14" s="17" t="s">
        <v>2589</v>
      </c>
      <c r="C14" s="17" t="s">
        <v>3094</v>
      </c>
      <c r="D14" s="17" t="s">
        <v>137</v>
      </c>
      <c r="E14" s="17" t="s">
        <v>137</v>
      </c>
      <c r="F14" s="17" t="s">
        <v>137</v>
      </c>
    </row>
    <row customFormat="1" r="15" s="17" spans="1:11" x14ac:dyDescent="0.25">
      <c r="A15" s="50" t="s">
        <v>3042</v>
      </c>
      <c r="B15" s="17" t="s">
        <v>136</v>
      </c>
      <c r="C15" s="17" t="s">
        <v>3095</v>
      </c>
      <c r="D15" s="17" t="s">
        <v>138</v>
      </c>
      <c r="E15" s="17" t="s">
        <v>138</v>
      </c>
      <c r="F15" s="17" t="s">
        <v>138</v>
      </c>
    </row>
    <row customFormat="1" r="16" s="17" spans="1:11" x14ac:dyDescent="0.25">
      <c r="A16" s="50" t="s">
        <v>3043</v>
      </c>
      <c r="B16" s="17" t="s">
        <v>94</v>
      </c>
      <c r="C16" s="17" t="s">
        <v>3096</v>
      </c>
      <c r="D16" s="17" t="s">
        <v>94</v>
      </c>
      <c r="E16" s="17" t="s">
        <v>94</v>
      </c>
      <c r="F16" s="17" t="s">
        <v>94</v>
      </c>
    </row>
    <row customFormat="1" r="17" s="17" spans="1:6" x14ac:dyDescent="0.25">
      <c r="A17" s="50" t="s">
        <v>3044</v>
      </c>
      <c r="B17" s="23">
        <v>300000</v>
      </c>
      <c r="C17" s="17" t="s">
        <v>3097</v>
      </c>
      <c r="D17" s="16">
        <v>1000002</v>
      </c>
      <c r="E17" s="16">
        <v>1000003</v>
      </c>
      <c r="F17" s="16">
        <v>1000004</v>
      </c>
    </row>
    <row customFormat="1" r="18" s="17" spans="1:6" x14ac:dyDescent="0.25">
      <c r="A18" s="50" t="s">
        <v>3045</v>
      </c>
      <c r="B18" s="17">
        <v>0</v>
      </c>
      <c r="C18" s="17" t="s">
        <v>2973</v>
      </c>
    </row>
    <row customFormat="1" r="19" s="91" spans="1:6" x14ac:dyDescent="0.25">
      <c r="A19" s="91" t="s">
        <v>2577</v>
      </c>
      <c r="B19" s="92"/>
      <c r="C19" s="92"/>
      <c r="D19" s="92"/>
      <c r="E19" s="92"/>
      <c r="F19" s="92"/>
    </row>
    <row customFormat="1" r="20" s="17" spans="1:6" x14ac:dyDescent="0.25">
      <c r="A20" s="44" t="s">
        <v>139</v>
      </c>
      <c r="B20" s="17" t="s">
        <v>31</v>
      </c>
      <c r="C20" s="17" t="s">
        <v>31</v>
      </c>
      <c r="D20" s="17" t="s">
        <v>31</v>
      </c>
      <c r="E20" s="17" t="s">
        <v>31</v>
      </c>
      <c r="F20" s="17" t="s">
        <v>31</v>
      </c>
    </row>
    <row customFormat="1" r="21" s="17" spans="1:6" x14ac:dyDescent="0.25">
      <c r="A21" s="17" t="s">
        <v>115</v>
      </c>
      <c r="B21" s="16">
        <v>150000</v>
      </c>
      <c r="C21" s="23">
        <v>150000</v>
      </c>
      <c r="D21" s="23">
        <v>150000</v>
      </c>
      <c r="E21" s="23">
        <v>150000</v>
      </c>
      <c r="F21" s="23">
        <v>150000</v>
      </c>
    </row>
    <row customFormat="1" r="22" s="17" spans="1:6" x14ac:dyDescent="0.25">
      <c r="A22" s="17" t="s">
        <v>140</v>
      </c>
      <c r="B22" s="23">
        <v>50000</v>
      </c>
      <c r="C22" s="23">
        <v>0</v>
      </c>
      <c r="D22" s="23">
        <v>0</v>
      </c>
      <c r="E22" s="23">
        <v>0</v>
      </c>
      <c r="F22" s="23">
        <v>0</v>
      </c>
    </row>
    <row customFormat="1" r="23" s="17" spans="1:6" x14ac:dyDescent="0.25">
      <c r="A23" s="17" t="s">
        <v>141</v>
      </c>
      <c r="B23" s="23">
        <v>1250000</v>
      </c>
      <c r="C23" s="23">
        <v>1100000</v>
      </c>
      <c r="D23" s="23">
        <v>1100000</v>
      </c>
      <c r="E23" s="23">
        <v>1100000</v>
      </c>
      <c r="F23" s="23">
        <v>1100000</v>
      </c>
    </row>
    <row customFormat="1" r="24" s="17" spans="1:6" x14ac:dyDescent="0.25">
      <c r="A24" s="17" t="s">
        <v>142</v>
      </c>
      <c r="B24" s="23">
        <v>50000</v>
      </c>
      <c r="C24" s="23">
        <v>50000</v>
      </c>
      <c r="D24" s="23">
        <v>50000</v>
      </c>
      <c r="E24" s="23">
        <v>50000</v>
      </c>
      <c r="F24" s="23">
        <v>50000</v>
      </c>
    </row>
    <row customFormat="1" r="25" s="17" spans="1:6" x14ac:dyDescent="0.25">
      <c r="A25" s="17" t="s">
        <v>143</v>
      </c>
      <c r="B25" s="23">
        <v>1200000</v>
      </c>
      <c r="C25" s="23">
        <v>1100000</v>
      </c>
      <c r="D25" s="23">
        <v>1100000</v>
      </c>
      <c r="E25" s="23">
        <v>1100000</v>
      </c>
      <c r="F25" s="23">
        <v>1100000</v>
      </c>
    </row>
    <row customFormat="1" r="26" s="17" spans="1:6" x14ac:dyDescent="0.25">
      <c r="A26" s="17" t="s">
        <v>144</v>
      </c>
      <c r="B26" s="17" t="s">
        <v>40</v>
      </c>
      <c r="C26" s="17" t="s">
        <v>40</v>
      </c>
      <c r="D26" s="17" t="s">
        <v>40</v>
      </c>
      <c r="E26" s="17" t="s">
        <v>40</v>
      </c>
      <c r="F26" s="17" t="s">
        <v>40</v>
      </c>
    </row>
    <row customFormat="1" r="27" s="17" spans="1:6" x14ac:dyDescent="0.25">
      <c r="A27" s="17" t="s">
        <v>145</v>
      </c>
      <c r="B27" s="23">
        <v>100000</v>
      </c>
      <c r="C27" s="23">
        <v>100001</v>
      </c>
      <c r="D27" s="23">
        <v>100002</v>
      </c>
      <c r="E27" s="23">
        <v>100003</v>
      </c>
      <c r="F27" s="23">
        <v>100004</v>
      </c>
    </row>
    <row customFormat="1" r="28" s="17" spans="1:6" x14ac:dyDescent="0.25">
      <c r="A28" s="17" t="s">
        <v>146</v>
      </c>
      <c r="B28" s="17" t="s">
        <v>40</v>
      </c>
      <c r="C28" s="17" t="s">
        <v>40</v>
      </c>
      <c r="D28" s="17" t="s">
        <v>40</v>
      </c>
      <c r="E28" s="17" t="s">
        <v>40</v>
      </c>
      <c r="F28" s="17" t="s">
        <v>40</v>
      </c>
    </row>
    <row customFormat="1" r="29" s="17" spans="1:6" x14ac:dyDescent="0.25">
      <c r="A29" s="17" t="s">
        <v>147</v>
      </c>
      <c r="B29" s="23">
        <v>20000</v>
      </c>
      <c r="C29" s="23">
        <v>100001</v>
      </c>
      <c r="D29" s="23">
        <v>100002</v>
      </c>
      <c r="E29" s="23">
        <v>100003</v>
      </c>
      <c r="F29" s="23">
        <v>100004</v>
      </c>
    </row>
    <row customFormat="1" r="30" s="17" spans="1:6" x14ac:dyDescent="0.25">
      <c r="A30" s="17" t="s">
        <v>148</v>
      </c>
      <c r="B30" s="17" t="s">
        <v>40</v>
      </c>
      <c r="C30" s="17" t="s">
        <v>40</v>
      </c>
      <c r="D30" s="17" t="s">
        <v>40</v>
      </c>
      <c r="E30" s="17" t="s">
        <v>40</v>
      </c>
      <c r="F30" s="17" t="s">
        <v>40</v>
      </c>
    </row>
    <row customFormat="1" r="31" s="17" spans="1:6" x14ac:dyDescent="0.25">
      <c r="A31" s="17" t="s">
        <v>149</v>
      </c>
      <c r="B31" s="23">
        <v>250000</v>
      </c>
      <c r="C31" s="23">
        <v>100001</v>
      </c>
      <c r="D31" s="23">
        <v>100002</v>
      </c>
      <c r="E31" s="23">
        <v>100003</v>
      </c>
      <c r="F31" s="23">
        <v>100004</v>
      </c>
    </row>
    <row customFormat="1" r="32" s="17" spans="1:6" x14ac:dyDescent="0.25">
      <c r="A32" s="17" t="s">
        <v>150</v>
      </c>
      <c r="B32" s="17" t="s">
        <v>40</v>
      </c>
      <c r="C32" s="17" t="s">
        <v>40</v>
      </c>
      <c r="D32" s="17" t="s">
        <v>40</v>
      </c>
      <c r="E32" s="17" t="s">
        <v>40</v>
      </c>
      <c r="F32" s="17" t="s">
        <v>40</v>
      </c>
    </row>
    <row customFormat="1" r="33" s="17" spans="1:6" x14ac:dyDescent="0.25">
      <c r="A33" s="17" t="s">
        <v>151</v>
      </c>
      <c r="B33" s="23">
        <v>40000</v>
      </c>
      <c r="C33" s="23">
        <v>100001</v>
      </c>
      <c r="D33" s="23">
        <v>100002</v>
      </c>
      <c r="E33" s="23">
        <v>100003</v>
      </c>
      <c r="F33" s="23">
        <v>100004</v>
      </c>
    </row>
    <row customFormat="1" r="34" s="17" spans="1:6" x14ac:dyDescent="0.25">
      <c r="A34" s="17" t="s">
        <v>152</v>
      </c>
      <c r="B34" s="17" t="s">
        <v>40</v>
      </c>
      <c r="C34" s="17" t="s">
        <v>40</v>
      </c>
      <c r="D34" s="17" t="s">
        <v>40</v>
      </c>
      <c r="E34" s="17" t="s">
        <v>40</v>
      </c>
      <c r="F34" s="17" t="s">
        <v>40</v>
      </c>
    </row>
    <row customFormat="1" r="35" s="17" spans="1:6" x14ac:dyDescent="0.25">
      <c r="A35" s="17" t="s">
        <v>153</v>
      </c>
      <c r="B35" s="23">
        <v>150000</v>
      </c>
      <c r="C35" s="23">
        <v>100001</v>
      </c>
      <c r="D35" s="23">
        <v>100002</v>
      </c>
      <c r="E35" s="23">
        <v>100003</v>
      </c>
      <c r="F35" s="23">
        <v>100004</v>
      </c>
    </row>
    <row customFormat="1" r="36" s="17" spans="1:6" x14ac:dyDescent="0.25">
      <c r="A36" s="17" t="s">
        <v>154</v>
      </c>
      <c r="B36" s="17" t="s">
        <v>94</v>
      </c>
      <c r="C36" s="17" t="s">
        <v>104</v>
      </c>
      <c r="D36" s="17" t="s">
        <v>104</v>
      </c>
      <c r="E36" s="17" t="s">
        <v>104</v>
      </c>
      <c r="F36" s="17" t="s">
        <v>104</v>
      </c>
    </row>
    <row customFormat="1" r="37" s="17" spans="1:6" x14ac:dyDescent="0.25">
      <c r="A37" s="17" t="s">
        <v>155</v>
      </c>
      <c r="B37" s="17" t="s">
        <v>156</v>
      </c>
      <c r="C37" s="17" t="s">
        <v>2586</v>
      </c>
      <c r="D37" s="17" t="s">
        <v>2586</v>
      </c>
      <c r="E37" s="17" t="s">
        <v>2586</v>
      </c>
      <c r="F37" s="17" t="s">
        <v>2586</v>
      </c>
    </row>
    <row customFormat="1" r="38" s="17" spans="1:6" x14ac:dyDescent="0.25">
      <c r="A38" s="17" t="s">
        <v>157</v>
      </c>
      <c r="B38" s="17">
        <v>0</v>
      </c>
      <c r="C38" s="17">
        <v>8.6999999999999993</v>
      </c>
      <c r="D38" s="17">
        <v>8.6999999999999993</v>
      </c>
      <c r="E38" s="17">
        <v>8.6999999999999993</v>
      </c>
      <c r="F38" s="17">
        <v>8.6999999999999993</v>
      </c>
    </row>
    <row customFormat="1" r="39" s="17" spans="1:6" x14ac:dyDescent="0.25">
      <c r="A39" s="17" t="s">
        <v>158</v>
      </c>
      <c r="B39" s="61">
        <v>2250000</v>
      </c>
      <c r="C39" s="61">
        <v>17500000</v>
      </c>
      <c r="D39" s="61">
        <v>17500000</v>
      </c>
      <c r="E39" s="61">
        <v>17500000</v>
      </c>
      <c r="F39" s="61">
        <v>17500000</v>
      </c>
    </row>
    <row customFormat="1" r="40" s="17" spans="1:6" x14ac:dyDescent="0.25">
      <c r="A40" s="17" t="s">
        <v>159</v>
      </c>
      <c r="B40" s="17" t="s">
        <v>40</v>
      </c>
      <c r="C40" s="17" t="s">
        <v>40</v>
      </c>
      <c r="D40" s="17" t="s">
        <v>40</v>
      </c>
      <c r="E40" s="17" t="s">
        <v>40</v>
      </c>
      <c r="F40" s="17" t="s">
        <v>40</v>
      </c>
    </row>
    <row customFormat="1" r="41" s="17" spans="1:6" x14ac:dyDescent="0.25">
      <c r="A41" s="17" t="s">
        <v>160</v>
      </c>
      <c r="B41" s="23">
        <v>1000000</v>
      </c>
      <c r="C41" s="23">
        <v>100001</v>
      </c>
      <c r="D41" s="23">
        <v>100002</v>
      </c>
      <c r="E41" s="23">
        <v>100003</v>
      </c>
      <c r="F41" s="23">
        <v>100004</v>
      </c>
    </row>
    <row customFormat="1" r="42" s="91" spans="1:6" x14ac:dyDescent="0.25">
      <c r="A42" s="91" t="s">
        <v>2578</v>
      </c>
      <c r="B42" s="92"/>
      <c r="C42" s="92"/>
      <c r="D42" s="92"/>
      <c r="E42" s="92"/>
      <c r="F42" s="92"/>
    </row>
    <row customFormat="1" r="43" s="17" spans="1:6" x14ac:dyDescent="0.25">
      <c r="A43" s="17" t="s">
        <v>161</v>
      </c>
      <c r="B43" s="17" t="s">
        <v>163</v>
      </c>
      <c r="C43" s="17" t="s">
        <v>162</v>
      </c>
      <c r="D43" s="17" t="s">
        <v>162</v>
      </c>
      <c r="E43" s="17" t="s">
        <v>162</v>
      </c>
      <c r="F43" s="17" t="s">
        <v>162</v>
      </c>
    </row>
    <row customFormat="1" r="44" s="17" spans="1:6" x14ac:dyDescent="0.25">
      <c r="A44" s="17" t="s">
        <v>163</v>
      </c>
      <c r="B44" t="s">
        <v>3191</v>
      </c>
      <c r="C44" s="2">
        <v>10.007128</v>
      </c>
      <c r="D44" s="2">
        <v>10.007128</v>
      </c>
      <c r="E44" s="2">
        <v>10.007128</v>
      </c>
      <c r="F44" s="2">
        <v>10.007128</v>
      </c>
    </row>
    <row customFormat="1" r="45" s="17" spans="1:6" x14ac:dyDescent="0.25">
      <c r="A45" s="17" t="s">
        <v>162</v>
      </c>
      <c r="B45" s="2">
        <v>20</v>
      </c>
      <c r="C45" s="2">
        <v>20</v>
      </c>
      <c r="D45" s="2">
        <v>20</v>
      </c>
      <c r="E45" s="2">
        <v>20</v>
      </c>
      <c r="F45" s="2">
        <v>20</v>
      </c>
    </row>
    <row customFormat="1" r="46" s="17" spans="1:6" x14ac:dyDescent="0.25">
      <c r="A46" s="44" t="s">
        <v>164</v>
      </c>
      <c r="B46" s="17" t="s">
        <v>40</v>
      </c>
      <c r="C46" s="17" t="s">
        <v>40</v>
      </c>
      <c r="D46" s="17" t="s">
        <v>40</v>
      </c>
      <c r="E46" s="17" t="s">
        <v>40</v>
      </c>
      <c r="F46" s="17" t="s">
        <v>40</v>
      </c>
    </row>
    <row customFormat="1" r="47" s="17" spans="1:6" x14ac:dyDescent="0.25">
      <c r="A47" s="46" t="s">
        <v>3046</v>
      </c>
      <c r="B47" s="17">
        <v>3</v>
      </c>
      <c r="C47" s="17">
        <v>13</v>
      </c>
      <c r="D47" s="17">
        <v>14</v>
      </c>
      <c r="E47" s="17">
        <v>15</v>
      </c>
      <c r="F47" s="17">
        <v>16</v>
      </c>
    </row>
    <row customFormat="1" r="48" s="17" spans="1:6" x14ac:dyDescent="0.25">
      <c r="A48" s="46" t="s">
        <v>3047</v>
      </c>
      <c r="B48" s="17" t="s">
        <v>2597</v>
      </c>
      <c r="C48" s="17" t="s">
        <v>2597</v>
      </c>
      <c r="D48" s="17" t="s">
        <v>2597</v>
      </c>
      <c r="E48" s="17" t="s">
        <v>2597</v>
      </c>
      <c r="F48" s="17" t="s">
        <v>2597</v>
      </c>
    </row>
    <row customFormat="1" r="49" s="39" spans="1:6" x14ac:dyDescent="0.25">
      <c r="A49" s="39" t="s">
        <v>2692</v>
      </c>
      <c r="B49" s="73">
        <v>1000000</v>
      </c>
      <c r="C49" s="73">
        <v>175961001</v>
      </c>
      <c r="D49" s="73">
        <v>175961002</v>
      </c>
      <c r="E49" s="73">
        <v>175961003</v>
      </c>
      <c r="F49" s="73">
        <v>175961004</v>
      </c>
    </row>
    <row customFormat="1" ht="15.75" r="50" s="10" spans="1:6" thickBot="1" x14ac:dyDescent="0.3">
      <c r="A50" s="10" t="s">
        <v>3116</v>
      </c>
      <c r="B50" s="114"/>
      <c r="C50" s="114"/>
      <c r="D50" s="114"/>
      <c r="E50" s="114"/>
      <c r="F50" s="114"/>
    </row>
    <row customFormat="1" ht="15.75" r="51" s="74" spans="1:6" thickTop="1" x14ac:dyDescent="0.25">
      <c r="A51" s="74" t="s">
        <v>2711</v>
      </c>
      <c r="B51" s="74" t="s">
        <v>31</v>
      </c>
      <c r="C51" s="74" t="s">
        <v>31</v>
      </c>
      <c r="D51" s="74" t="s">
        <v>31</v>
      </c>
      <c r="E51" s="74" t="s">
        <v>31</v>
      </c>
      <c r="F51" s="74" t="s">
        <v>31</v>
      </c>
    </row>
    <row customFormat="1" r="52" s="17" spans="1:6" x14ac:dyDescent="0.25">
      <c r="A52" s="11" t="s">
        <v>3138</v>
      </c>
      <c r="B52" s="17">
        <v>1000</v>
      </c>
    </row>
    <row customFormat="1" r="53" s="17" spans="1:6" x14ac:dyDescent="0.25">
      <c r="A53" s="11" t="s">
        <v>3139</v>
      </c>
      <c r="B53">
        <v>300000</v>
      </c>
    </row>
    <row customFormat="1" r="54" s="112" spans="1:6" x14ac:dyDescent="0.25">
      <c r="A54" s="121" t="s">
        <v>3140</v>
      </c>
    </row>
    <row customFormat="1" r="55" s="17" spans="1:6" x14ac:dyDescent="0.25">
      <c r="A55" s="11" t="s">
        <v>3141</v>
      </c>
      <c r="B55" s="122">
        <f>SUM(B56:B57)</f>
        <v>1000000000</v>
      </c>
    </row>
    <row customFormat="1" r="56" s="17" spans="1:6" x14ac:dyDescent="0.25">
      <c r="A56" s="11" t="s">
        <v>3130</v>
      </c>
      <c r="B56" s="122">
        <f>'7.TabAssetData'!B19</f>
        <v>1000000000</v>
      </c>
    </row>
    <row customFormat="1" r="57" s="17" spans="1:6" x14ac:dyDescent="0.25">
      <c r="A57" s="11" t="s">
        <v>3142</v>
      </c>
      <c r="B57" s="122">
        <f>SUMIFS('7a.Accessories'!17:17,'7a.Accessories'!12:12,B8,'7a.Accessories'!4:4,"0",'7a.Accessories'!1:1,"SUCCESS")</f>
        <v>0</v>
      </c>
    </row>
    <row customFormat="1" r="58" s="17" spans="1:6" x14ac:dyDescent="0.25">
      <c r="A58" s="11" t="s">
        <v>3129</v>
      </c>
      <c r="B58" s="122">
        <f>SUM(B21:B25,B39)</f>
        <v>4950000</v>
      </c>
    </row>
    <row customFormat="1" r="59" s="17" spans="1:6" x14ac:dyDescent="0.25">
      <c r="A59" s="11" t="s">
        <v>3143</v>
      </c>
      <c r="B59" s="122">
        <f>SUM(B27,B29,B31,B33,B35,B41)</f>
        <v>1560000</v>
      </c>
    </row>
    <row customFormat="1" r="60" s="17" spans="1:6" x14ac:dyDescent="0.25">
      <c r="A60" s="11" t="s">
        <v>3144</v>
      </c>
      <c r="B60" s="122">
        <f>'8.TabInsuranceData'!B85</f>
        <v>2000000</v>
      </c>
    </row>
    <row customFormat="1" r="61" s="17" spans="1:6" x14ac:dyDescent="0.25">
      <c r="A61" s="11" t="s">
        <v>3145</v>
      </c>
      <c r="B61" s="122">
        <f>SUMIFS('7a.Accessories'!24:24,'7a.Accessories'!12:12,B8,'7a.Accessories'!4:4,"0",'7a.Accessories'!1:1,"SUCCESS")+'7.TabAssetData'!B70</f>
        <v>350000000</v>
      </c>
    </row>
    <row customFormat="1" r="62" s="17" spans="1:6" x14ac:dyDescent="0.25">
      <c r="A62" s="11" t="s">
        <v>3146</v>
      </c>
      <c r="B62" s="122">
        <f>B61-B53</f>
        <v>349700000</v>
      </c>
    </row>
    <row customFormat="1" r="63" s="17" spans="1:6" x14ac:dyDescent="0.25">
      <c r="A63" s="11" t="s">
        <v>3147</v>
      </c>
      <c r="B63" s="123">
        <f>IF(B37= "OTR-DP",B39/(B55-B61)*100,IF(B37="OTR-DP + Ins Cptlz + Fee Cptlz(Excl. Provision)",B39*100/(B55-B61+B60+(B59-B41))))</f>
        <v>0.34479588083854357</v>
      </c>
    </row>
    <row customFormat="1" r="64" s="17" spans="1:6" x14ac:dyDescent="0.25">
      <c r="A64" s="11" t="s">
        <v>3148</v>
      </c>
      <c r="B64" s="122">
        <f>IF(B37= "OTR-DP",(B55-B61)*B38/100,IF(B37="OTR-DP + Ins Cptlz + Fee Cptlz(Excl. Provision)",(B55-B61+B60+(B59-B41))*B38/100))</f>
        <v>0</v>
      </c>
    </row>
    <row customFormat="1" r="65" s="79" spans="1:3" x14ac:dyDescent="0.25">
      <c r="A65" s="120" t="s">
        <v>3149</v>
      </c>
    </row>
    <row customFormat="1" r="66" s="17" spans="1:3" x14ac:dyDescent="0.25">
      <c r="A66" s="11" t="s">
        <v>3150</v>
      </c>
      <c r="B66" s="16">
        <v>140676435</v>
      </c>
    </row>
    <row customFormat="1" r="67" s="17" spans="1:3" x14ac:dyDescent="0.25">
      <c r="A67" s="11" t="s">
        <v>3151</v>
      </c>
      <c r="B67" s="16">
        <v>506660115</v>
      </c>
    </row>
    <row customFormat="1" r="68" s="17" spans="1:3" x14ac:dyDescent="0.25">
      <c r="A68" s="11" t="s">
        <v>3152</v>
      </c>
      <c r="B68" s="16">
        <v>62017000</v>
      </c>
    </row>
    <row customFormat="1" r="69" s="17" spans="1:3" x14ac:dyDescent="0.25">
      <c r="A69" s="11" t="s">
        <v>3153</v>
      </c>
      <c r="B69" s="16">
        <v>51492885.490000002</v>
      </c>
    </row>
    <row customFormat="1" r="70" s="17" spans="1:3" x14ac:dyDescent="0.25">
      <c r="A70" s="11" t="s">
        <v>3154</v>
      </c>
      <c r="B70" s="16">
        <v>558153000.49000001</v>
      </c>
      <c r="C70" s="124"/>
    </row>
    <row customFormat="1" r="71" s="17" spans="1:3" x14ac:dyDescent="0.25">
      <c r="A71" s="11" t="s">
        <v>3155</v>
      </c>
      <c r="B71" s="16">
        <v>15.93666706</v>
      </c>
    </row>
  </sheetData>
  <conditionalFormatting sqref="A21:A41 C21:XFD41">
    <cfRule dxfId="109" priority="49" type="expression">
      <formula>A$20="Yes"</formula>
    </cfRule>
  </conditionalFormatting>
  <conditionalFormatting sqref="A35 C35:XFD35">
    <cfRule dxfId="108" priority="44" type="expression">
      <formula>A$34="No"</formula>
    </cfRule>
  </conditionalFormatting>
  <conditionalFormatting sqref="A27 C27:XFD27">
    <cfRule dxfId="107" priority="48" type="expression">
      <formula>A$26="No"</formula>
    </cfRule>
  </conditionalFormatting>
  <conditionalFormatting sqref="A29 C29:XFD29">
    <cfRule dxfId="106" priority="47" type="expression">
      <formula>A$28="No"</formula>
    </cfRule>
  </conditionalFormatting>
  <conditionalFormatting sqref="A31 C31:XFD31">
    <cfRule dxfId="105" priority="46" type="expression">
      <formula>A$30="No"</formula>
    </cfRule>
  </conditionalFormatting>
  <conditionalFormatting sqref="A33 C33:XFD33">
    <cfRule dxfId="104" priority="45" type="expression">
      <formula>A$32="No"</formula>
    </cfRule>
  </conditionalFormatting>
  <conditionalFormatting sqref="A38 C38:XFD38">
    <cfRule dxfId="103" priority="43" type="expression">
      <formula>A$36="Amount"</formula>
    </cfRule>
  </conditionalFormatting>
  <conditionalFormatting sqref="A39 C39:XFD39">
    <cfRule dxfId="102" priority="42" type="expression">
      <formula>A$36="Percentage"</formula>
    </cfRule>
  </conditionalFormatting>
  <conditionalFormatting sqref="A41 C41:XFD41">
    <cfRule dxfId="101" priority="41" type="expression">
      <formula>A$40="No"</formula>
    </cfRule>
  </conditionalFormatting>
  <conditionalFormatting sqref="A45 C45:XFD45">
    <cfRule dxfId="100" priority="40" type="expression">
      <formula>A$43="Effective Rate"</formula>
    </cfRule>
  </conditionalFormatting>
  <conditionalFormatting sqref="A44 C44:XFD44">
    <cfRule dxfId="99" priority="39" type="expression">
      <formula>A$43="Flat Rate"</formula>
    </cfRule>
  </conditionalFormatting>
  <conditionalFormatting sqref="C47:XFD48">
    <cfRule dxfId="98" priority="36" type="expression">
      <formula>C$46="No"</formula>
    </cfRule>
  </conditionalFormatting>
  <conditionalFormatting sqref="C29:F29">
    <cfRule dxfId="97" priority="32" type="expression">
      <formula>C$26="No"</formula>
    </cfRule>
  </conditionalFormatting>
  <conditionalFormatting sqref="C31:F31">
    <cfRule dxfId="96" priority="31" type="expression">
      <formula>C$28="No"</formula>
    </cfRule>
  </conditionalFormatting>
  <conditionalFormatting sqref="C31:F31">
    <cfRule dxfId="95" priority="30" type="expression">
      <formula>C$26="No"</formula>
    </cfRule>
  </conditionalFormatting>
  <conditionalFormatting sqref="C33:F33">
    <cfRule dxfId="94" priority="29" type="expression">
      <formula>C$28="No"</formula>
    </cfRule>
  </conditionalFormatting>
  <conditionalFormatting sqref="C33:F33">
    <cfRule dxfId="93" priority="28" type="expression">
      <formula>C$26="No"</formula>
    </cfRule>
  </conditionalFormatting>
  <conditionalFormatting sqref="C35:F35">
    <cfRule dxfId="92" priority="27" type="expression">
      <formula>C$28="No"</formula>
    </cfRule>
  </conditionalFormatting>
  <conditionalFormatting sqref="C35:F35">
    <cfRule dxfId="91" priority="26" type="expression">
      <formula>C$26="No"</formula>
    </cfRule>
  </conditionalFormatting>
  <conditionalFormatting sqref="C35:F35">
    <cfRule dxfId="90" priority="25" type="expression">
      <formula>C$28="No"</formula>
    </cfRule>
  </conditionalFormatting>
  <conditionalFormatting sqref="C35:F35">
    <cfRule dxfId="89" priority="24" type="expression">
      <formula>C$26="No"</formula>
    </cfRule>
  </conditionalFormatting>
  <conditionalFormatting sqref="C41:F41">
    <cfRule dxfId="88" priority="23" type="expression">
      <formula>C$34="No"</formula>
    </cfRule>
  </conditionalFormatting>
  <conditionalFormatting sqref="C41:F41">
    <cfRule dxfId="87" priority="22" type="expression">
      <formula>C$28="No"</formula>
    </cfRule>
  </conditionalFormatting>
  <conditionalFormatting sqref="C41:F41">
    <cfRule dxfId="86" priority="21" type="expression">
      <formula>C$26="No"</formula>
    </cfRule>
  </conditionalFormatting>
  <conditionalFormatting sqref="C41:F41">
    <cfRule dxfId="85" priority="20" type="expression">
      <formula>C$28="No"</formula>
    </cfRule>
  </conditionalFormatting>
  <conditionalFormatting sqref="C41:F41">
    <cfRule dxfId="84" priority="19" type="expression">
      <formula>C$26="No"</formula>
    </cfRule>
  </conditionalFormatting>
  <conditionalFormatting sqref="A18">
    <cfRule dxfId="83" priority="17" type="expression">
      <formula>#REF!="Amount"</formula>
    </cfRule>
  </conditionalFormatting>
  <conditionalFormatting sqref="A17">
    <cfRule dxfId="82" priority="16" type="expression">
      <formula>#REF!="Percentage"</formula>
    </cfRule>
  </conditionalFormatting>
  <conditionalFormatting sqref="A47:A48">
    <cfRule dxfId="81" priority="14" type="expression">
      <formula>A$46="No"</formula>
    </cfRule>
  </conditionalFormatting>
  <conditionalFormatting sqref="B21:B41">
    <cfRule dxfId="80" priority="13" type="expression">
      <formula>B$20="Yes"</formula>
    </cfRule>
  </conditionalFormatting>
  <conditionalFormatting sqref="B35">
    <cfRule dxfId="79" priority="8" type="expression">
      <formula>B$34="No"</formula>
    </cfRule>
  </conditionalFormatting>
  <conditionalFormatting sqref="B27">
    <cfRule dxfId="78" priority="12" type="expression">
      <formula>B$26="No"</formula>
    </cfRule>
  </conditionalFormatting>
  <conditionalFormatting sqref="B29">
    <cfRule dxfId="77" priority="11" type="expression">
      <formula>B$28="No"</formula>
    </cfRule>
  </conditionalFormatting>
  <conditionalFormatting sqref="B31">
    <cfRule dxfId="76" priority="10" type="expression">
      <formula>B$30="No"</formula>
    </cfRule>
  </conditionalFormatting>
  <conditionalFormatting sqref="B33">
    <cfRule dxfId="75" priority="9" type="expression">
      <formula>B$32="No"</formula>
    </cfRule>
  </conditionalFormatting>
  <conditionalFormatting sqref="B38">
    <cfRule dxfId="74" priority="7" type="expression">
      <formula>B$36="Amount"</formula>
    </cfRule>
  </conditionalFormatting>
  <conditionalFormatting sqref="B39">
    <cfRule dxfId="73" priority="6" type="expression">
      <formula>B$36="Percentage"</formula>
    </cfRule>
  </conditionalFormatting>
  <conditionalFormatting sqref="B41">
    <cfRule dxfId="72" priority="5" type="expression">
      <formula>B$40="No"</formula>
    </cfRule>
  </conditionalFormatting>
  <conditionalFormatting sqref="B45">
    <cfRule dxfId="71" priority="4" type="expression">
      <formula>B$43="Effective Rate"</formula>
    </cfRule>
  </conditionalFormatting>
  <conditionalFormatting sqref="B44">
    <cfRule dxfId="70" priority="3" type="expression">
      <formula>B$43="Flat Rate"</formula>
    </cfRule>
  </conditionalFormatting>
  <conditionalFormatting sqref="B47:B48">
    <cfRule dxfId="69" priority="1" type="expression">
      <formula>B$46="No"</formula>
    </cfRule>
  </conditionalFormatting>
  <dataValidations count="18">
    <dataValidation errorStyle="information" showErrorMessage="1" showInputMessage="1" sqref="C37:F37" type="list">
      <formula1>IF(C$20="No",ListProvisionCalculationBase)</formula1>
    </dataValidation>
    <dataValidation errorStyle="information" showErrorMessage="1" showInputMessage="1" sqref="C36:F36" type="list">
      <formula1>IF(C$20="No",ListValueType)</formula1>
    </dataValidation>
    <dataValidation allowBlank="1" errorStyle="information" showErrorMessage="1" showInputMessage="1" sqref="B21:F25" type="custom">
      <formula1>AND(B$20="No",ISNUMBER(B21))</formula1>
    </dataValidation>
    <dataValidation allowBlank="1" errorStyle="information" showErrorMessage="1" showInputMessage="1" sqref="B45:F45" type="custom">
      <formula1>AND(B$43="Flat Rate",ISNUMBER(B45))</formula1>
    </dataValidation>
    <dataValidation allowBlank="1" errorStyle="information" showErrorMessage="1" showInputMessage="1" sqref="B44:F44" type="custom">
      <formula1>AND(B$43="Effective Rate",ISNUMBER(B44))</formula1>
    </dataValidation>
    <dataValidation allowBlank="1" errorStyle="information" showErrorMessage="1" showInputMessage="1" sqref="B39:F39" type="custom">
      <formula1>AND(B$20="No",B$36="Amount",ISNUMBER(B39))</formula1>
    </dataValidation>
    <dataValidation allowBlank="1" errorStyle="information" showErrorMessage="1" showInputMessage="1" sqref="B38:F38" type="custom">
      <formula1>AND(B$20="No",B$36="Percentage",ISNUMBER(B38))</formula1>
    </dataValidation>
    <dataValidation allowBlank="1" errorStyle="information" showErrorMessage="1" showInputMessage="1" sqref="B43:F43" type="list">
      <formula1>"Effective Rate, Flat Rate"</formula1>
    </dataValidation>
    <dataValidation errorStyle="information" showErrorMessage="1" showInputMessage="1" sqref="C20:F20" type="list">
      <formula1>"Yes, No"</formula1>
    </dataValidation>
    <dataValidation errorStyle="information" showErrorMessage="1" showInputMessage="1" sqref="B51:F51" type="list">
      <formula1>"Yes,No"</formula1>
    </dataValidation>
    <dataValidation allowBlank="1" errorStyle="information" showErrorMessage="1" showInputMessage="1" sqref="C17:F18 C12:F15 B49:F50"/>
    <dataValidation errorStyle="information" showErrorMessage="1" showInputMessage="1" sqref="C16:F16"/>
    <dataValidation allowBlank="1" errorStyle="information" showErrorMessage="1" showInputMessage="1" sqref="B29:F29 B31:F31 B33:F33 B35:F35 B41:F41 B27:F27" type="custom">
      <formula1>AND(B$20="No",B26="Yes",ISNUMBER(B27))</formula1>
    </dataValidation>
    <dataValidation showErrorMessage="1" showInputMessage="1" sqref="B16"/>
    <dataValidation allowBlank="1" errorStyle="information" showErrorMessage="1" showInputMessage="1" sqref="B37" type="list">
      <formula1>ListProvisionCalculationBase</formula1>
    </dataValidation>
    <dataValidation allowBlank="1" errorStyle="information" showErrorMessage="1" showInputMessage="1" sqref="B36" type="list">
      <formula1>ListValueType</formula1>
    </dataValidation>
    <dataValidation allowBlank="1" errorStyle="information" showErrorMessage="1" showInputMessage="1" sqref="B20" type="list">
      <formula1>"Yes, No"</formula1>
    </dataValidation>
    <dataValidation allowBlank="1" errorStyle="information" showErrorMessage="1" showInputMessage="1" sqref="B48" type="list">
      <formula1>ListGracePeriodType</formula1>
    </dataValidation>
  </dataValidations>
  <pageMargins bottom="0.75" footer="0.3" header="0.3" left="0.7" right="0.7" top="0.75"/>
  <pageSetup orientation="portrait" paperSize="9" r:id="rId1"/>
  <legacyDrawing r:id="rId2"/>
  <extLst>
    <ext uri="{78C0D931-6437-407d-A8EE-F0AAD7539E65}">
      <x14:conditionalFormattings>
        <x14:conditionalFormatting xmlns:xm="http://schemas.microsoft.com/office/excel/2006/main">
          <x14:cfRule id="{F1CB72E9-B0E8-454A-B2A6-DE2FCCCC5EA6}" priority="37" type="expression">
            <xm:f>AND('6.TabApplicationData'!A$18&lt;&gt;"Arrear",'6.TabApplicationData'!A$18&lt;&gt;"",'6.TabApplicationData'!A$18&lt;&gt;"First Installment Type")</xm:f>
            <x14:dxf>
              <fill>
                <patternFill>
                  <bgColor theme="1" tint="0.34998626667073579"/>
                </patternFill>
              </fill>
            </x14:dxf>
          </x14:cfRule>
          <xm:sqref>A46 C46:XFD48</xm:sqref>
        </x14:conditionalFormatting>
        <x14:conditionalFormatting xmlns:xm="http://schemas.microsoft.com/office/excel/2006/main">
          <x14:cfRule id="{296B1780-A9CB-4CC8-A736-380CB3E0D390}" priority="18" type="expression">
            <xm:f>AND('\Users\jeremy.andreas\Desktop\New folder (2)\[2.1 DataFile_NAP_CF4W j.xlsx]8.TabInsuranceData'!#REF!&lt;=0,'\Users\jeremy.andreas\Desktop\New folder (2)\[2.1 DataFile_NAP_CF4W j.xlsx]8.TabInsuranceData'!#REF!&lt;&gt;"Discount",'\Users\jeremy.andreas\Desktop\New folder (2)\[2.1 DataFile_NAP_CF4W j.xlsx]8.TabInsuranceData'!#REF!&lt;&gt;"")</xm:f>
            <x14:dxf>
              <fill>
                <patternFill>
                  <bgColor theme="1" tint="0.34998626667073579"/>
                </patternFill>
              </fill>
            </x14:dxf>
          </x14:cfRule>
          <xm:sqref>A12:A18</xm:sqref>
        </x14:conditionalFormatting>
        <x14:conditionalFormatting xmlns:xm="http://schemas.microsoft.com/office/excel/2006/main">
          <x14:cfRule id="{A1550B97-3EEC-4A7F-8FC2-2A1552355D9D}" priority="15" type="expression">
            <xm:f>AND('\Users\jeremy.andreas\Desktop\New folder (2)\[2.1 DataFile_NAP_CF4W j.xlsx]6.TabApplicationData'!#REF!&lt;&gt;"Arrear",'\Users\jeremy.andreas\Desktop\New folder (2)\[2.1 DataFile_NAP_CF4W j.xlsx]6.TabApplicationData'!#REF!&lt;&gt;"",'\Users\jeremy.andreas\Desktop\New folder (2)\[2.1 DataFile_NAP_CF4W j.xlsx]6.TabApplicationData'!#REF!&lt;&gt;"First Installment Type")</xm:f>
            <x14:dxf>
              <fill>
                <patternFill>
                  <bgColor theme="1" tint="0.34998626667073579"/>
                </patternFill>
              </fill>
            </x14:dxf>
          </x14:cfRule>
          <xm:sqref>A47:A48</xm:sqref>
        </x14:conditionalFormatting>
        <x14:conditionalFormatting xmlns:xm="http://schemas.microsoft.com/office/excel/2006/main">
          <x14:cfRule id="{FAF8DEB5-3B55-45D1-A5A6-B02F4CEEB23D}" priority="2" type="expression">
            <xm:f>AND('\Users\jeremy.andreas\git\NAP-CF4W-UF-Sprint16\Excel\[2.1 DataFile_NAP_CF4W.xlsx]6.TabApplicationData'!#REF!&lt;&gt;"Arrear",'\Users\jeremy.andreas\git\NAP-CF4W-UF-Sprint16\Excel\[2.1 DataFile_NAP_CF4W.xlsx]6.TabApplicationData'!#REF!&lt;&gt;"",'\Users\jeremy.andreas\git\NAP-CF4W-UF-Sprint16\Excel\[2.1 DataFile_NAP_CF4W.xlsx]6.TabApplicationData'!#REF!&lt;&gt;"First Installment Type")</xm:f>
            <x14:dxf>
              <fill>
                <patternFill>
                  <bgColor theme="1" tint="0.34998626667073579"/>
                </patternFill>
              </fill>
            </x14:dxf>
          </x14:cfRule>
          <xm:sqref>B46:B48</xm:sqref>
        </x14:conditionalFormatting>
      </x14:conditionalFormattings>
    </ext>
    <ext uri="{CCE6A557-97BC-4b89-ADB6-D9C93CAAB3DF}">
      <x14:dataValidations xmlns:xm="http://schemas.microsoft.com/office/excel/2006/main" count="7">
        <x14:dataValidation errorStyle="information" showErrorMessage="1" showInputMessage="1" type="list">
          <x14:formula1>
            <xm:f>IF(C$20="No",Master!$CL$5:$CL$6)</xm:f>
          </x14:formula1>
          <xm:sqref>C28:F28 C32:F32 C30:F30 C34:F34 C40:F40 C26:F26</xm:sqref>
        </x14:dataValidation>
        <x14:dataValidation allowBlank="1" errorStyle="information" showErrorMessage="1" showInputMessage="1" type="list">
          <x14:formula1>
            <xm:f>'C:\Users\jeremy.andreas\git\NAP-CF4W-UF-Sprint16\Excel\[2.1 DataFile_NAP_CF4W.xlsx]Master'!#REF!</xm:f>
          </x14:formula1>
          <xm:sqref>B26 B28 B30 B32 B34 B40</xm:sqref>
        </x14:dataValidation>
        <x14:dataValidation allowBlank="1" errorStyle="information" showErrorMessage="1" showInputMessage="1" type="custom">
          <x14:formula1>
            <xm:f>AND('C:\Users\jeremy.andreas\git\NAP-CF4W-UF-Sprint16\Excel\[2.1 DataFile_NAP_CF4W.xlsx]6.TabApplicationData'!#REF!="Arrear",B$46="Yes",ISNUMBER(B47))</xm:f>
          </x14:formula1>
          <xm:sqref>B47</xm:sqref>
        </x14:dataValidation>
        <x14:dataValidation errorStyle="information" showErrorMessage="1" showInputMessage="1" type="list">
          <x14:formula1>
            <xm:f>'C:\Users\jeremy.andreas\git\NAP-CF4W-UF-Sprint16\Excel\[2.1 DataFile_NAP_CF4W.xlsx]Master'!#REF!</xm:f>
          </x14:formula1>
          <xm:sqref>B46</xm:sqref>
        </x14:dataValidation>
        <x14:dataValidation allowBlank="1" errorStyle="information" showErrorMessage="1" showInputMessage="1" type="custom">
          <x14:formula1>
            <xm:f>AND('6.TabApplicationData'!C$18="Arrear",C$46="Yes",ISNUMBER(C47))</xm:f>
          </x14:formula1>
          <xm:sqref>C47:F47</xm:sqref>
        </x14:dataValidation>
        <x14:dataValidation allowBlank="1" errorStyle="information" showErrorMessage="1" showInputMessage="1" type="list">
          <x14:formula1>
            <xm:f>IF(AND('6.TabApplicationData'!C$18="Arrear",C$46="Yes"),ListGracePeriodType)</xm:f>
          </x14:formula1>
          <xm:sqref>C48:F48</xm:sqref>
        </x14:dataValidation>
        <x14:dataValidation errorStyle="information" showErrorMessage="1" showInputMessage="1" type="list">
          <x14:formula1>
            <xm:f>IF('6.TabApplicationData'!C$18="Arrear",Master!$CL$5:$CL$6)</xm:f>
          </x14:formula1>
          <xm:sqref>C46:F46</xm:sqref>
        </x14:dataValidation>
      </x14:dataValidations>
    </ext>
  </extLst>
</worksheet>
</file>

<file path=xl/worksheets/sheet14.xml><?xml version="1.0" encoding="utf-8"?>
<worksheet xmlns="http://schemas.openxmlformats.org/spreadsheetml/2006/main" xmlns:mc="http://schemas.openxmlformats.org/markup-compatibility/2006" xmlns:r="http://schemas.openxmlformats.org/officeDocument/2006/relationships" xmlns:x14="http://schemas.microsoft.com/office/spreadsheetml/2009/9/main" xmlns:x14ac="http://schemas.microsoft.com/office/spreadsheetml/2009/9/ac" xmlns:xdr="http://schemas.openxmlformats.org/drawingml/2006/spreadsheetDrawing" mc:Ignorable="x14ac">
  <sheetPr codeName="Sheet14"/>
  <dimension ref="A1:I20"/>
  <sheetViews>
    <sheetView workbookViewId="0">
      <selection activeCell="B1" sqref="B1:B2"/>
    </sheetView>
  </sheetViews>
  <sheetFormatPr defaultRowHeight="15" x14ac:dyDescent="0.25"/>
  <cols>
    <col min="1" max="1" bestFit="true" customWidth="true" width="22.28515625" collapsed="true"/>
    <col min="2" max="2" bestFit="true" customWidth="true" width="61.28515625" collapsed="true"/>
    <col min="3" max="3" customWidth="true" width="32.85546875" collapsed="true"/>
    <col min="4" max="5" bestFit="true" customWidth="true" width="11.7109375" collapsed="true"/>
  </cols>
  <sheetData>
    <row customFormat="1" r="1" s="17" spans="1:8" x14ac:dyDescent="0.25">
      <c r="A1" s="13" t="s">
        <v>4</v>
      </c>
      <c r="B1" s="17" t="s">
        <v>6</v>
      </c>
      <c r="C1" s="13" t="s">
        <v>6</v>
      </c>
      <c r="D1" s="17" t="s">
        <v>6</v>
      </c>
      <c r="E1" s="17" t="s">
        <v>6</v>
      </c>
      <c r="F1" s="17" t="s">
        <v>6</v>
      </c>
      <c r="G1" s="17" t="s">
        <v>6</v>
      </c>
      <c r="H1" s="17" t="s">
        <v>6</v>
      </c>
    </row>
    <row customFormat="1" r="2" s="17" spans="1:8" x14ac:dyDescent="0.25">
      <c r="A2" s="17" t="s">
        <v>2815</v>
      </c>
      <c r="B2" s="17" t="s">
        <v>2590</v>
      </c>
      <c r="C2" s="13" t="s">
        <v>2590</v>
      </c>
      <c r="D2" s="17" t="s">
        <v>2590</v>
      </c>
      <c r="E2" s="17" t="s">
        <v>2590</v>
      </c>
      <c r="F2" s="17" t="s">
        <v>2590</v>
      </c>
      <c r="G2" s="17" t="s">
        <v>2590</v>
      </c>
      <c r="H2" s="17" t="s">
        <v>2590</v>
      </c>
    </row>
    <row customFormat="1" r="3" s="17" spans="1:8" x14ac:dyDescent="0.25">
      <c r="A3" s="17" t="s">
        <v>2816</v>
      </c>
      <c r="C3" s="13"/>
    </row>
    <row customFormat="1" r="4" s="17" spans="1:8" x14ac:dyDescent="0.25">
      <c r="A4" s="13" t="s">
        <v>3022</v>
      </c>
      <c r="B4" s="17">
        <f>IF(NOT(ISBLANK(B12)),COUNTIFS($A13:$A13,"*$*",B13:B13,""),0)</f>
        <v>0</v>
      </c>
      <c r="C4" s="13"/>
    </row>
    <row customFormat="1" r="5" s="17" spans="1:8" x14ac:dyDescent="0.25">
      <c r="A5" s="13"/>
      <c r="C5" s="13"/>
    </row>
    <row customFormat="1" r="6" s="17" spans="1:8" x14ac:dyDescent="0.25">
      <c r="A6" s="13"/>
      <c r="C6" s="13"/>
    </row>
    <row customFormat="1" r="7" s="17" spans="1:8" x14ac:dyDescent="0.25">
      <c r="A7" s="13"/>
      <c r="C7" s="13"/>
    </row>
    <row customFormat="1" r="8" s="17" spans="1:8" x14ac:dyDescent="0.25">
      <c r="A8" s="17" t="s">
        <v>5</v>
      </c>
      <c r="B8" s="17" t="str">
        <f>'1.TabCustomerMainData'!B$13</f>
        <v>0002APP20221206120</v>
      </c>
      <c r="C8" s="13"/>
    </row>
    <row customFormat="1" r="9" s="17" spans="1:8" x14ac:dyDescent="0.25">
      <c r="A9" s="29" t="s">
        <v>3102</v>
      </c>
      <c r="B9" s="29"/>
      <c r="C9" s="13"/>
    </row>
    <row customFormat="1" r="10" s="17" spans="1:8" x14ac:dyDescent="0.25">
      <c r="A10" s="17" t="s">
        <v>3071</v>
      </c>
      <c r="B10" s="17" t="str">
        <f>'1.TabCustomerMainData'!$B$10</f>
        <v>No</v>
      </c>
      <c r="C10" s="13"/>
    </row>
    <row customFormat="1" r="11" s="87" spans="1:8" x14ac:dyDescent="0.25">
      <c r="A11" s="89"/>
      <c r="B11" s="80"/>
      <c r="C11" s="89"/>
    </row>
    <row customFormat="1" ht="45" r="12" s="17" spans="1:8" x14ac:dyDescent="0.25">
      <c r="A12" s="13" t="s">
        <v>1983</v>
      </c>
      <c r="B12" s="12" t="s">
        <v>3099</v>
      </c>
      <c r="C12" s="15" t="s">
        <v>2554</v>
      </c>
    </row>
    <row customFormat="1" r="13" s="17" spans="1:8" x14ac:dyDescent="0.25">
      <c r="A13" s="51" t="s">
        <v>3048</v>
      </c>
      <c r="B13" s="64" t="s">
        <v>3100</v>
      </c>
      <c r="C13" s="13"/>
    </row>
    <row customFormat="1" r="14" s="17" spans="1:8" x14ac:dyDescent="0.25">
      <c r="A14" s="60" t="s">
        <v>1984</v>
      </c>
      <c r="B14" s="12"/>
      <c r="C14" s="13"/>
    </row>
    <row customFormat="1" ht="30" r="15" s="17" spans="1:8" x14ac:dyDescent="0.25">
      <c r="A15" s="13" t="s">
        <v>1985</v>
      </c>
      <c r="B15" s="12" t="s">
        <v>3118</v>
      </c>
      <c r="C15" s="13"/>
    </row>
    <row customFormat="1" r="16" s="17" spans="1:8" x14ac:dyDescent="0.25">
      <c r="A16" s="13" t="s">
        <v>1986</v>
      </c>
      <c r="B16" s="12" t="s">
        <v>3101</v>
      </c>
      <c r="C16" s="13"/>
    </row>
    <row customFormat="1" ht="24.75" r="17" s="17" spans="1:3" x14ac:dyDescent="0.25">
      <c r="A17" s="13" t="s">
        <v>1987</v>
      </c>
      <c r="B17" s="62" t="s">
        <v>3098</v>
      </c>
      <c r="C17" s="13"/>
    </row>
    <row r="18" spans="1:3" x14ac:dyDescent="0.25">
      <c r="A18" s="14"/>
      <c r="B18" s="14"/>
      <c r="C18" s="14"/>
    </row>
    <row r="19" spans="1:3" x14ac:dyDescent="0.25">
      <c r="A19" s="14"/>
      <c r="B19" s="14"/>
      <c r="C19" s="14"/>
    </row>
    <row customFormat="1" customHeight="1" ht="101.25" r="20" s="22" spans="1:3" x14ac:dyDescent="0.25">
      <c r="A20" s="149" t="s">
        <v>2011</v>
      </c>
      <c r="B20" s="149"/>
    </row>
  </sheetData>
  <mergeCells count="1">
    <mergeCell ref="A20:B20"/>
  </mergeCells>
  <dataValidations count="4">
    <dataValidation showErrorMessage="1" showInputMessage="1" sqref="C13"/>
    <dataValidation allowBlank="1" errorStyle="information" showErrorMessage="1" showInputMessage="1" sqref="B16" type="custom">
      <formula1>B15&lt;&gt;""</formula1>
    </dataValidation>
    <dataValidation allowBlank="1" errorStyle="information" showErrorMessage="1" showInputMessage="1" sqref="B12 B14:B15 B17"/>
    <dataValidation allowBlank="1" errorStyle="information" showErrorMessage="1" showInputMessage="1" sqref="B13" type="custom">
      <formula1>B12&lt;&gt;""</formula1>
    </dataValidation>
  </dataValidations>
  <pageMargins bottom="0.75" footer="0.3" header="0.3" left="0.7" right="0.7" top="0.75"/>
  <pageSetup orientation="portrait" paperSize="9" r:id="rId1"/>
  <legacyDrawing r:id="rId2"/>
</worksheet>
</file>

<file path=xl/worksheets/sheet15.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sheetPr codeName="Sheet15"/>
  <dimension ref="A1:I17"/>
  <sheetViews>
    <sheetView workbookViewId="0">
      <pane activePane="topRight" state="frozen" topLeftCell="B1" xSplit="1"/>
      <selection activeCell="D13" pane="topRight" sqref="D13:D16"/>
    </sheetView>
  </sheetViews>
  <sheetFormatPr defaultRowHeight="15" x14ac:dyDescent="0.25"/>
  <cols>
    <col min="1" max="1" bestFit="true" customWidth="true" width="22.0" collapsed="true"/>
    <col min="2" max="5" bestFit="true" customWidth="true" width="24.28515625" collapsed="true"/>
    <col min="6" max="8" bestFit="true" customWidth="true" width="11.7109375" collapsed="true"/>
  </cols>
  <sheetData>
    <row customFormat="1" r="1" s="17" spans="1:8" x14ac:dyDescent="0.25">
      <c r="A1" s="17" t="s">
        <v>4</v>
      </c>
      <c r="B1" t="s">
        <v>6</v>
      </c>
      <c r="C1" s="17" t="s">
        <v>6</v>
      </c>
      <c r="D1" s="17" t="s">
        <v>6</v>
      </c>
      <c r="E1" s="17" t="s">
        <v>6</v>
      </c>
      <c r="F1" s="17" t="s">
        <v>6</v>
      </c>
      <c r="G1" s="17" t="s">
        <v>6</v>
      </c>
      <c r="H1" s="17" t="s">
        <v>6</v>
      </c>
    </row>
    <row customFormat="1" r="2" s="17" spans="1:8" x14ac:dyDescent="0.25">
      <c r="A2" s="17" t="s">
        <v>2815</v>
      </c>
      <c r="B2" t="s">
        <v>2590</v>
      </c>
      <c r="C2" s="17" t="s">
        <v>2590</v>
      </c>
      <c r="D2" s="17" t="s">
        <v>2590</v>
      </c>
      <c r="E2" s="17" t="s">
        <v>2590</v>
      </c>
      <c r="F2" s="17" t="s">
        <v>2590</v>
      </c>
      <c r="G2" s="17" t="s">
        <v>2590</v>
      </c>
      <c r="H2" s="17" t="s">
        <v>2590</v>
      </c>
    </row>
    <row customFormat="1" r="3" s="17" spans="1:8" x14ac:dyDescent="0.25">
      <c r="A3" s="17" t="s">
        <v>2816</v>
      </c>
    </row>
    <row customFormat="1" r="4" s="17" spans="1:8" x14ac:dyDescent="0.25">
      <c r="A4" s="17" t="s">
        <v>3022</v>
      </c>
      <c r="B4" s="17">
        <f>COUNTIFS($A13:$A14,"*$*",B13:B14,"")</f>
        <v>0</v>
      </c>
      <c r="C4" s="17">
        <f>COUNTIFS($A13:$A14,"*$*",C13:C14,"")</f>
        <v>0</v>
      </c>
      <c r="D4" s="17">
        <f>COUNTIFS($A13:$A14,"*$*",D13:D14,"")</f>
        <v>0</v>
      </c>
      <c r="E4" s="17">
        <f>COUNTIFS($A13:$A14,"*$*",E13:E14,"")</f>
        <v>0</v>
      </c>
    </row>
    <row customFormat="1" r="5" s="17" spans="1:8" x14ac:dyDescent="0.25"/>
    <row customFormat="1" r="6" s="17" spans="1:8" x14ac:dyDescent="0.25"/>
    <row customFormat="1" r="7" s="17" spans="1:8" x14ac:dyDescent="0.25"/>
    <row customFormat="1" r="8" s="17" spans="1:8" x14ac:dyDescent="0.25"/>
    <row customFormat="1" r="9" s="17" spans="1:8" x14ac:dyDescent="0.25">
      <c r="A9" s="29" t="s">
        <v>3102</v>
      </c>
      <c r="B9" s="29"/>
    </row>
    <row customFormat="1" r="10" s="17" spans="1:8" x14ac:dyDescent="0.25">
      <c r="A10" s="17" t="s">
        <v>3071</v>
      </c>
      <c r="B10" s="17" t="str">
        <f>'1.TabCustomerMainData'!$B$10</f>
        <v>No</v>
      </c>
    </row>
    <row customFormat="1" r="11" s="79" spans="1:8" x14ac:dyDescent="0.25"/>
    <row customFormat="1" r="12" s="17" spans="1:8" x14ac:dyDescent="0.25">
      <c r="A12" s="59" t="s">
        <v>5</v>
      </c>
      <c r="B12" s="17" t="str">
        <f>'1.TabCustomerMainData'!$B$13</f>
        <v>0002APP20221206120</v>
      </c>
      <c r="C12" s="17" t="str">
        <f>'1.TabCustomerMainData'!$B$13</f>
        <v>0002APP20221206120</v>
      </c>
      <c r="E12" s="17" t="str">
        <f>'1.TabCustomerMainData'!$B$13</f>
        <v>0002APP20221206120</v>
      </c>
    </row>
    <row customFormat="1" ht="60" r="13" s="9" spans="1:8" x14ac:dyDescent="0.25">
      <c r="A13" s="52" t="s">
        <v>3049</v>
      </c>
      <c r="B13" s="9" t="s">
        <v>167</v>
      </c>
      <c r="C13" s="9" t="s">
        <v>167</v>
      </c>
      <c r="D13" s="9" t="s">
        <v>167</v>
      </c>
      <c r="E13" s="9" t="s">
        <v>167</v>
      </c>
    </row>
    <row customFormat="1" r="14" s="17" spans="1:8" x14ac:dyDescent="0.25">
      <c r="A14" s="46" t="s">
        <v>3050</v>
      </c>
      <c r="B14" s="17" t="s">
        <v>168</v>
      </c>
      <c r="C14" s="17" t="s">
        <v>2910</v>
      </c>
      <c r="D14" s="17" t="s">
        <v>168</v>
      </c>
      <c r="E14" s="17" t="s">
        <v>2910</v>
      </c>
    </row>
    <row customFormat="1" r="15" s="17" spans="1:8" x14ac:dyDescent="0.25">
      <c r="A15" s="17" t="s">
        <v>169</v>
      </c>
      <c r="B15" s="17" t="s">
        <v>170</v>
      </c>
      <c r="C15" s="17" t="s">
        <v>170</v>
      </c>
      <c r="D15" s="17" t="s">
        <v>170</v>
      </c>
      <c r="E15" s="17" t="s">
        <v>170</v>
      </c>
    </row>
    <row customFormat="1" r="16" s="17" spans="1:8" x14ac:dyDescent="0.25">
      <c r="A16" s="17" t="s">
        <v>171</v>
      </c>
      <c r="B16" s="17" t="s">
        <v>172</v>
      </c>
      <c r="C16" s="17" t="s">
        <v>2911</v>
      </c>
      <c r="D16" s="17" t="s">
        <v>172</v>
      </c>
      <c r="E16" s="17" t="s">
        <v>2911</v>
      </c>
    </row>
    <row customFormat="1" r="17" s="17" spans="1:1" x14ac:dyDescent="0.25">
      <c r="A17" s="17" t="s">
        <v>93</v>
      </c>
    </row>
  </sheetData>
  <dataValidations count="2">
    <dataValidation allowBlank="1" errorStyle="information" showErrorMessage="1" showInputMessage="1" sqref="B16:C17 B13:E14 D16:E16"/>
    <dataValidation allowBlank="1" errorStyle="information" showErrorMessage="1" showInputMessage="1" sqref="B15:E15" type="list">
      <formula1>"Anakom Detail, Foto Bangunan, Foto Customer/ Interview, Foto Lingkungan, Foto Usaha, Hasil Survey Vendor, Lainnya, Peta, Web Screening"</formula1>
    </dataValidation>
  </dataValidations>
  <pageMargins bottom="0.75" footer="0.3" header="0.3" left="0.7" right="0.7" top="0.75"/>
</worksheet>
</file>

<file path=xl/worksheets/sheet16.xml><?xml version="1.0" encoding="utf-8"?>
<worksheet xmlns="http://schemas.openxmlformats.org/spreadsheetml/2006/main" xmlns:mc="http://schemas.openxmlformats.org/markup-compatibility/2006" xmlns:r="http://schemas.openxmlformats.org/officeDocument/2006/relationships" xmlns:x14="http://schemas.microsoft.com/office/spreadsheetml/2009/9/main" xmlns:x14ac="http://schemas.microsoft.com/office/spreadsheetml/2009/9/ac" xmlns:xdr="http://schemas.openxmlformats.org/drawingml/2006/spreadsheetDrawing" mc:Ignorable="x14ac">
  <sheetPr codeName="Sheet16"/>
  <dimension ref="A1:H61"/>
  <sheetViews>
    <sheetView workbookViewId="0">
      <pane activePane="topRight" state="frozen" topLeftCell="B1" xSplit="1"/>
      <selection activeCell="B1" pane="topRight" sqref="B1:B2"/>
    </sheetView>
  </sheetViews>
  <sheetFormatPr defaultRowHeight="15" x14ac:dyDescent="0.25"/>
  <cols>
    <col min="1" max="1" bestFit="true" customWidth="true" width="39.42578125" collapsed="true"/>
    <col min="2" max="2" bestFit="true" customWidth="true" width="46.7109375" collapsed="true"/>
    <col min="3" max="4" bestFit="true" customWidth="true" width="28.42578125" collapsed="true"/>
    <col min="5" max="5" bestFit="true" customWidth="true" width="11.7109375" collapsed="true"/>
  </cols>
  <sheetData>
    <row customFormat="1" r="1" s="17" spans="1:7" x14ac:dyDescent="0.25">
      <c r="A1" s="17" t="s">
        <v>4</v>
      </c>
      <c r="B1" s="17" t="s">
        <v>6</v>
      </c>
      <c r="C1" s="17" t="s">
        <v>6</v>
      </c>
      <c r="D1" s="17" t="s">
        <v>6</v>
      </c>
      <c r="E1" s="17" t="s">
        <v>6</v>
      </c>
      <c r="F1" s="17" t="s">
        <v>6</v>
      </c>
      <c r="G1" s="17" t="s">
        <v>6</v>
      </c>
    </row>
    <row customFormat="1" r="2" s="17" spans="1:7" x14ac:dyDescent="0.25">
      <c r="A2" s="17" t="s">
        <v>2815</v>
      </c>
      <c r="B2" s="17" t="s">
        <v>2590</v>
      </c>
      <c r="C2" s="17" t="s">
        <v>2590</v>
      </c>
      <c r="D2" s="17" t="s">
        <v>2590</v>
      </c>
      <c r="E2" s="17" t="s">
        <v>2590</v>
      </c>
      <c r="F2" s="17" t="s">
        <v>2590</v>
      </c>
      <c r="G2" s="17" t="s">
        <v>2590</v>
      </c>
    </row>
    <row customFormat="1" r="3" s="17" spans="1:7" x14ac:dyDescent="0.25">
      <c r="A3" s="17" t="s">
        <v>2816</v>
      </c>
    </row>
    <row customFormat="1" r="4" s="17" spans="1:7" x14ac:dyDescent="0.25">
      <c r="A4" s="17" t="s">
        <v>2935</v>
      </c>
      <c r="B4" s="17">
        <f>COUNTIFS($A14:$A52,"*$*",B14:B52,"")</f>
        <v>0</v>
      </c>
    </row>
    <row customFormat="1" r="5" s="17" spans="1:7" x14ac:dyDescent="0.25"/>
    <row customFormat="1" r="6" s="17" spans="1:7" x14ac:dyDescent="0.25"/>
    <row customFormat="1" r="7" s="17" spans="1:7" x14ac:dyDescent="0.25"/>
    <row customFormat="1" r="8" s="17" spans="1:7" x14ac:dyDescent="0.25">
      <c r="A8" s="17" t="s">
        <v>5</v>
      </c>
      <c r="B8" s="17" t="str">
        <f>'1.TabCustomerMainData'!B$13</f>
        <v>0002APP20221206120</v>
      </c>
    </row>
    <row customFormat="1" r="9" s="17" spans="1:7" x14ac:dyDescent="0.25">
      <c r="A9" s="29" t="s">
        <v>3126</v>
      </c>
    </row>
    <row customFormat="1" r="10" s="17" spans="1:7" x14ac:dyDescent="0.25">
      <c r="A10" s="17" t="s">
        <v>3071</v>
      </c>
      <c r="B10" s="17" t="str">
        <f>'1.TabCustomerMainData'!$B$10</f>
        <v>No</v>
      </c>
    </row>
    <row customFormat="1" r="11" s="87" spans="1:7" x14ac:dyDescent="0.25">
      <c r="B11" s="80"/>
    </row>
    <row customFormat="1" r="12" s="17" spans="1:7" x14ac:dyDescent="0.25">
      <c r="A12" s="17" t="s">
        <v>2001</v>
      </c>
      <c r="B12" s="13" t="s">
        <v>94</v>
      </c>
      <c r="C12" s="13" t="s">
        <v>94</v>
      </c>
      <c r="D12" s="13" t="s">
        <v>94</v>
      </c>
    </row>
    <row customFormat="1" r="13" s="94" spans="1:7" x14ac:dyDescent="0.25">
      <c r="A13" s="91" t="s">
        <v>2002</v>
      </c>
      <c r="B13" s="92"/>
      <c r="C13" s="92"/>
      <c r="D13" s="92"/>
      <c r="E13" s="93"/>
    </row>
    <row customFormat="1" r="14" s="17" spans="1:7" x14ac:dyDescent="0.25">
      <c r="A14" s="11" t="s">
        <v>2003</v>
      </c>
      <c r="B14" s="13"/>
      <c r="C14" s="13"/>
      <c r="D14" s="13"/>
    </row>
    <row customFormat="1" r="15" s="17" spans="1:7" x14ac:dyDescent="0.25">
      <c r="A15" s="46" t="s">
        <v>2976</v>
      </c>
      <c r="B15" s="13">
        <v>1</v>
      </c>
      <c r="C15" s="13">
        <v>1</v>
      </c>
      <c r="D15" s="13">
        <v>1</v>
      </c>
    </row>
    <row customFormat="1" r="16" s="17" spans="1:7" x14ac:dyDescent="0.25">
      <c r="A16" s="11" t="s">
        <v>131</v>
      </c>
      <c r="B16" s="13">
        <v>1000</v>
      </c>
      <c r="C16" s="13">
        <v>1000</v>
      </c>
      <c r="D16" s="13">
        <v>1000</v>
      </c>
    </row>
    <row customFormat="1" r="17" s="17" spans="1:5" x14ac:dyDescent="0.25">
      <c r="A17" s="11" t="s">
        <v>1997</v>
      </c>
      <c r="B17" s="13">
        <v>0.33</v>
      </c>
      <c r="C17" s="13">
        <v>0.33</v>
      </c>
      <c r="D17" s="13">
        <v>0.33</v>
      </c>
    </row>
    <row customFormat="1" r="18" s="17" spans="1:5" x14ac:dyDescent="0.25">
      <c r="A18" s="11" t="s">
        <v>2004</v>
      </c>
      <c r="B18" s="13">
        <v>1000</v>
      </c>
      <c r="C18" s="13">
        <v>1000</v>
      </c>
      <c r="D18" s="13">
        <v>1000</v>
      </c>
    </row>
    <row customFormat="1" r="19" s="17" spans="1:5" x14ac:dyDescent="0.25">
      <c r="A19" s="11" t="s">
        <v>2005</v>
      </c>
      <c r="B19" s="13">
        <v>0.33</v>
      </c>
      <c r="C19" s="13">
        <v>0.33</v>
      </c>
      <c r="D19" s="13">
        <v>0.33</v>
      </c>
    </row>
    <row customFormat="1" r="20" s="17" spans="1:5" x14ac:dyDescent="0.25">
      <c r="A20" s="11" t="s">
        <v>1998</v>
      </c>
      <c r="B20" s="13">
        <v>1000</v>
      </c>
      <c r="C20" s="13">
        <v>1000</v>
      </c>
      <c r="D20" s="13">
        <v>1000</v>
      </c>
    </row>
    <row customFormat="1" r="21" s="17" spans="1:5" x14ac:dyDescent="0.25">
      <c r="A21" s="11" t="s">
        <v>1988</v>
      </c>
      <c r="B21" s="13">
        <v>0.33</v>
      </c>
      <c r="C21" s="13">
        <v>0.33</v>
      </c>
      <c r="D21" s="13">
        <v>0.33</v>
      </c>
    </row>
    <row customFormat="1" r="22" s="17" spans="1:5" x14ac:dyDescent="0.25">
      <c r="A22" s="11" t="s">
        <v>1989</v>
      </c>
      <c r="B22" s="13">
        <v>1000</v>
      </c>
      <c r="C22" s="13">
        <v>1000</v>
      </c>
      <c r="D22" s="13">
        <v>1000</v>
      </c>
    </row>
    <row customFormat="1" r="23" s="17" spans="1:5" x14ac:dyDescent="0.25">
      <c r="A23" s="11" t="s">
        <v>1990</v>
      </c>
      <c r="B23" s="13">
        <v>0.33</v>
      </c>
      <c r="C23" s="13">
        <v>0.33</v>
      </c>
      <c r="D23" s="13">
        <v>0.33</v>
      </c>
    </row>
    <row customFormat="1" r="24" s="17" spans="1:5" x14ac:dyDescent="0.25">
      <c r="A24" s="11" t="s">
        <v>1991</v>
      </c>
      <c r="B24" s="13">
        <v>1000</v>
      </c>
      <c r="C24" s="13">
        <v>1000</v>
      </c>
      <c r="D24" s="13">
        <v>1000</v>
      </c>
    </row>
    <row customFormat="1" r="25" s="17" spans="1:5" x14ac:dyDescent="0.25">
      <c r="A25" s="11" t="s">
        <v>1992</v>
      </c>
      <c r="B25" s="13">
        <v>0.33</v>
      </c>
      <c r="C25" s="13">
        <v>0.33</v>
      </c>
      <c r="D25" s="13">
        <v>0.33</v>
      </c>
    </row>
    <row customFormat="1" r="26" s="94" spans="1:5" x14ac:dyDescent="0.25">
      <c r="A26" s="91" t="s">
        <v>2006</v>
      </c>
      <c r="B26" s="92"/>
      <c r="C26" s="92"/>
      <c r="D26" s="92"/>
      <c r="E26" s="93"/>
    </row>
    <row customFormat="1" r="27" s="17" spans="1:5" x14ac:dyDescent="0.25">
      <c r="A27" s="11" t="s">
        <v>2007</v>
      </c>
      <c r="B27" s="13"/>
      <c r="C27" s="13"/>
      <c r="D27" s="13"/>
    </row>
    <row customFormat="1" r="28" s="17" spans="1:5" x14ac:dyDescent="0.25">
      <c r="A28" s="11" t="s">
        <v>2008</v>
      </c>
      <c r="B28" s="108"/>
      <c r="C28" s="108"/>
      <c r="D28" s="108"/>
    </row>
    <row customFormat="1" r="29" s="17" spans="1:5" x14ac:dyDescent="0.25">
      <c r="A29" s="46" t="s">
        <v>2976</v>
      </c>
      <c r="B29" s="13" t="s">
        <v>2695</v>
      </c>
      <c r="C29" s="13" t="s">
        <v>2912</v>
      </c>
      <c r="D29" s="13" t="s">
        <v>2913</v>
      </c>
    </row>
    <row customFormat="1" r="30" s="17" spans="1:5" x14ac:dyDescent="0.25">
      <c r="A30" s="11" t="s">
        <v>131</v>
      </c>
      <c r="B30" s="108" t="s">
        <v>2691</v>
      </c>
      <c r="C30" s="108" t="s">
        <v>2914</v>
      </c>
      <c r="D30" s="108" t="s">
        <v>2915</v>
      </c>
    </row>
    <row customFormat="1" r="31" s="17" spans="1:5" x14ac:dyDescent="0.25">
      <c r="A31" s="11" t="s">
        <v>1997</v>
      </c>
      <c r="B31" s="13" t="s">
        <v>2696</v>
      </c>
      <c r="C31" s="13" t="s">
        <v>2916</v>
      </c>
      <c r="D31" s="13" t="s">
        <v>2917</v>
      </c>
    </row>
    <row customFormat="1" r="32" s="17" spans="1:5" x14ac:dyDescent="0.25">
      <c r="A32" s="11" t="s">
        <v>2004</v>
      </c>
      <c r="B32" s="108" t="s">
        <v>2691</v>
      </c>
      <c r="C32" s="108" t="s">
        <v>2914</v>
      </c>
      <c r="D32" s="108" t="s">
        <v>2915</v>
      </c>
    </row>
    <row customFormat="1" r="33" s="17" spans="1:4" x14ac:dyDescent="0.25">
      <c r="A33" s="11" t="s">
        <v>2005</v>
      </c>
      <c r="B33" s="13" t="s">
        <v>2696</v>
      </c>
      <c r="C33" s="13" t="s">
        <v>2916</v>
      </c>
      <c r="D33" s="13" t="s">
        <v>2917</v>
      </c>
    </row>
    <row customFormat="1" r="34" s="17" spans="1:4" x14ac:dyDescent="0.25">
      <c r="A34" s="11" t="s">
        <v>1998</v>
      </c>
      <c r="B34" s="108" t="s">
        <v>2691</v>
      </c>
      <c r="C34" s="108" t="s">
        <v>2914</v>
      </c>
      <c r="D34" s="108" t="s">
        <v>2915</v>
      </c>
    </row>
    <row customFormat="1" r="35" s="17" spans="1:4" x14ac:dyDescent="0.25">
      <c r="A35" s="11" t="s">
        <v>1988</v>
      </c>
      <c r="B35" s="13" t="s">
        <v>2696</v>
      </c>
      <c r="C35" s="13" t="s">
        <v>2916</v>
      </c>
      <c r="D35" s="13" t="s">
        <v>2917</v>
      </c>
    </row>
    <row customFormat="1" r="36" s="17" spans="1:4" x14ac:dyDescent="0.25">
      <c r="A36" s="11" t="s">
        <v>1989</v>
      </c>
      <c r="B36" s="108" t="s">
        <v>2691</v>
      </c>
      <c r="C36" s="108" t="s">
        <v>2914</v>
      </c>
      <c r="D36" s="108" t="s">
        <v>2915</v>
      </c>
    </row>
    <row customFormat="1" r="37" s="17" spans="1:4" x14ac:dyDescent="0.25">
      <c r="A37" s="11" t="s">
        <v>1990</v>
      </c>
      <c r="B37" s="13" t="s">
        <v>2696</v>
      </c>
      <c r="C37" s="13" t="s">
        <v>2916</v>
      </c>
      <c r="D37" s="13" t="s">
        <v>2917</v>
      </c>
    </row>
    <row customFormat="1" r="38" s="17" spans="1:4" x14ac:dyDescent="0.25">
      <c r="A38" s="11" t="s">
        <v>1991</v>
      </c>
      <c r="B38" s="108" t="s">
        <v>2691</v>
      </c>
      <c r="C38" s="108" t="s">
        <v>2914</v>
      </c>
      <c r="D38" s="108" t="s">
        <v>2915</v>
      </c>
    </row>
    <row customFormat="1" r="39" s="17" spans="1:4" x14ac:dyDescent="0.25">
      <c r="A39" s="11" t="s">
        <v>1992</v>
      </c>
      <c r="B39" s="13" t="s">
        <v>2696</v>
      </c>
      <c r="C39" s="13" t="s">
        <v>2916</v>
      </c>
      <c r="D39" s="13" t="s">
        <v>2917</v>
      </c>
    </row>
    <row customFormat="1" r="40" s="17" spans="1:4" x14ac:dyDescent="0.25">
      <c r="A40" s="11" t="s">
        <v>1993</v>
      </c>
      <c r="B40" s="108" t="s">
        <v>3165</v>
      </c>
      <c r="C40" s="108" t="s">
        <v>2914</v>
      </c>
      <c r="D40" s="108" t="s">
        <v>2915</v>
      </c>
    </row>
    <row customFormat="1" r="41" s="17" spans="1:4" x14ac:dyDescent="0.25">
      <c r="A41" s="11" t="s">
        <v>1994</v>
      </c>
      <c r="B41" s="13" t="s">
        <v>2696</v>
      </c>
      <c r="C41" s="13" t="s">
        <v>2916</v>
      </c>
      <c r="D41" s="13" t="s">
        <v>2917</v>
      </c>
    </row>
    <row customFormat="1" r="42" s="94" spans="1:4" x14ac:dyDescent="0.25">
      <c r="A42" s="91" t="s">
        <v>1995</v>
      </c>
      <c r="B42" s="92"/>
      <c r="C42" s="92"/>
      <c r="D42" s="92"/>
    </row>
    <row customFormat="1" r="43" s="17" spans="1:4" x14ac:dyDescent="0.25">
      <c r="A43" s="17" t="s">
        <v>1996</v>
      </c>
      <c r="B43" s="13"/>
      <c r="C43" s="13"/>
      <c r="D43" s="13"/>
    </row>
    <row customFormat="1" r="44" s="17" spans="1:4" x14ac:dyDescent="0.25">
      <c r="A44" s="46" t="s">
        <v>2976</v>
      </c>
      <c r="B44" s="13" t="s">
        <v>2694</v>
      </c>
      <c r="C44" s="13" t="s">
        <v>2918</v>
      </c>
      <c r="D44" s="13" t="s">
        <v>2919</v>
      </c>
    </row>
    <row customFormat="1" r="45" s="17" spans="1:4" x14ac:dyDescent="0.25">
      <c r="A45" s="11" t="s">
        <v>131</v>
      </c>
      <c r="B45" s="13"/>
      <c r="C45" s="13"/>
      <c r="D45" s="13"/>
    </row>
    <row customFormat="1" r="46" s="17" spans="1:4" x14ac:dyDescent="0.25">
      <c r="A46" s="11" t="s">
        <v>1997</v>
      </c>
      <c r="B46" s="13" t="s">
        <v>2696</v>
      </c>
      <c r="C46" s="13" t="s">
        <v>2696</v>
      </c>
      <c r="D46" s="13" t="s">
        <v>2696</v>
      </c>
    </row>
    <row customFormat="1" r="47" s="17" spans="1:4" x14ac:dyDescent="0.25">
      <c r="A47" s="11" t="s">
        <v>1998</v>
      </c>
      <c r="B47" s="13"/>
      <c r="C47" s="13"/>
      <c r="D47" s="13"/>
    </row>
    <row customFormat="1" r="48" s="17" spans="1:4" x14ac:dyDescent="0.25">
      <c r="A48" s="11" t="s">
        <v>1988</v>
      </c>
      <c r="B48" s="13" t="s">
        <v>2696</v>
      </c>
      <c r="C48" s="13" t="s">
        <v>2696</v>
      </c>
      <c r="D48" s="13" t="s">
        <v>2696</v>
      </c>
    </row>
    <row customFormat="1" r="49" s="17" spans="1:5" x14ac:dyDescent="0.25">
      <c r="A49" s="11" t="s">
        <v>1989</v>
      </c>
      <c r="B49" s="13"/>
      <c r="C49" s="13"/>
      <c r="D49" s="13"/>
    </row>
    <row customFormat="1" r="50" s="17" spans="1:5" x14ac:dyDescent="0.25">
      <c r="A50" s="11" t="s">
        <v>1990</v>
      </c>
      <c r="B50" s="13" t="s">
        <v>2696</v>
      </c>
      <c r="C50" s="13" t="s">
        <v>2696</v>
      </c>
      <c r="D50" s="13" t="s">
        <v>2696</v>
      </c>
    </row>
    <row customFormat="1" r="51" s="17" spans="1:5" x14ac:dyDescent="0.25">
      <c r="A51" s="11" t="s">
        <v>1991</v>
      </c>
      <c r="B51" s="13"/>
      <c r="C51" s="13"/>
      <c r="D51" s="13"/>
    </row>
    <row customFormat="1" r="52" s="17" spans="1:5" x14ac:dyDescent="0.25">
      <c r="A52" s="11" t="s">
        <v>1992</v>
      </c>
      <c r="B52" s="13" t="s">
        <v>2696</v>
      </c>
      <c r="C52" s="13" t="s">
        <v>2696</v>
      </c>
      <c r="D52" s="13" t="s">
        <v>2696</v>
      </c>
    </row>
    <row customFormat="1" r="53" s="152" spans="1:5" x14ac:dyDescent="0.25">
      <c r="A53" s="152" t="s">
        <v>3166</v>
      </c>
    </row>
    <row customFormat="1" r="54" s="127" spans="1:5" x14ac:dyDescent="0.25">
      <c r="A54" s="128" t="s">
        <v>3170</v>
      </c>
      <c r="B54" s="128"/>
    </row>
    <row customFormat="1" r="55" s="17" spans="1:5" x14ac:dyDescent="0.25">
      <c r="A55" s="11" t="s">
        <v>3167</v>
      </c>
      <c r="B55" s="12"/>
      <c r="C55" s="12"/>
      <c r="D55" s="12"/>
      <c r="E55" s="12"/>
    </row>
    <row customFormat="1" r="56" s="17" spans="1:5" x14ac:dyDescent="0.25">
      <c r="A56" s="11" t="s">
        <v>3168</v>
      </c>
      <c r="B56" s="12"/>
      <c r="C56" s="12"/>
      <c r="D56" s="12"/>
      <c r="E56" s="12"/>
    </row>
    <row customFormat="1" r="57" s="17" spans="1:5" x14ac:dyDescent="0.25">
      <c r="A57" s="11" t="s">
        <v>3169</v>
      </c>
      <c r="B57" s="12"/>
      <c r="C57" s="12"/>
      <c r="D57" s="12"/>
      <c r="E57" s="12"/>
    </row>
    <row customFormat="1" ht="15.75" r="58" s="17" spans="1:5" thickBot="1" x14ac:dyDescent="0.3">
      <c r="A58" s="11" t="s">
        <v>3171</v>
      </c>
    </row>
    <row r="59" spans="1:5" x14ac:dyDescent="0.25">
      <c r="A59" s="150" t="s">
        <v>1999</v>
      </c>
      <c r="B59" s="151"/>
    </row>
    <row ht="210" r="60" spans="1:5" x14ac:dyDescent="0.25">
      <c r="A60" s="21" t="s">
        <v>2010</v>
      </c>
      <c r="B60" s="18" t="s">
        <v>2012</v>
      </c>
    </row>
    <row ht="90.75" r="61" spans="1:5" thickBot="1" x14ac:dyDescent="0.3">
      <c r="A61" s="19" t="s">
        <v>2000</v>
      </c>
      <c r="B61" s="20" t="s">
        <v>2009</v>
      </c>
    </row>
  </sheetData>
  <mergeCells count="2">
    <mergeCell ref="A59:B59"/>
    <mergeCell ref="A53:XFD53"/>
  </mergeCells>
  <conditionalFormatting sqref="A46 A48 A50 A52 E46:XFD46 E48:XFD48 E50:XFD50 E52:XFD52 A17:XFD17 A31:XFD31 A19:XFD19 A21:XFD21 A23:XFD23 A25:XFD25 A33:XFD33 A35:XFD35 A37:XFD37 A39:XFD39 A41:XFD41">
    <cfRule dxfId="64" priority="8" type="expression">
      <formula>A$12="Amount"</formula>
    </cfRule>
  </conditionalFormatting>
  <conditionalFormatting sqref="A16:XFD16 A30:XFD30 A45:XFD45 A18:XFD18 A20:XFD20 A22:XFD22 A24:XFD24 A32:XFD32 A34:XFD34 A36:XFD36 A38:XFD38 A40:XFD40 A47:XFD47 A49:XFD49 A51:XFD51">
    <cfRule dxfId="63" priority="7" type="expression">
      <formula>A$12="Percentage"</formula>
    </cfRule>
  </conditionalFormatting>
  <conditionalFormatting sqref="B46:D46">
    <cfRule dxfId="62" priority="6" type="expression">
      <formula>B$12="Amount"</formula>
    </cfRule>
  </conditionalFormatting>
  <conditionalFormatting sqref="B48:D48">
    <cfRule dxfId="61" priority="5" type="expression">
      <formula>B$12="Amount"</formula>
    </cfRule>
  </conditionalFormatting>
  <conditionalFormatting sqref="B50:D50">
    <cfRule dxfId="60" priority="4" type="expression">
      <formula>B$12="Amount"</formula>
    </cfRule>
  </conditionalFormatting>
  <conditionalFormatting sqref="B52:D52">
    <cfRule dxfId="59" priority="2" type="expression">
      <formula>B$12="Amount"</formula>
    </cfRule>
  </conditionalFormatting>
  <dataValidations count="10">
    <dataValidation allowBlank="1" errorStyle="information" showErrorMessage="1" showInputMessage="1" sqref="B12:D12" type="list">
      <formula1>"Amount,Percentage"</formula1>
    </dataValidation>
    <dataValidation allowBlank="1" showErrorMessage="1" showInputMessage="1" sqref="B15:D15" type="whole">
      <formula1>0</formula1>
      <formula2>999999999999999</formula2>
    </dataValidation>
    <dataValidation allowBlank="1" errorStyle="information" showErrorMessage="1" showInputMessage="1" sqref="B14:D14 B44:D44"/>
    <dataValidation allowBlank="1" errorStyle="information" showErrorMessage="1" showInputMessage="1" sqref="B17:D17 B19:D19 B21:D21 B23:D23 B25:D25" type="custom">
      <formula1>AND(B$12="Percentage",ISNUMBER(B17))</formula1>
    </dataValidation>
    <dataValidation allowBlank="1" errorStyle="information" showErrorMessage="1" showInputMessage="1" sqref="B16:D16 B18:D18 B20:D20 B22:D22 B24:D24" type="custom">
      <formula1>AND(B$12="Amount",ISNUMBER(B16))</formula1>
    </dataValidation>
    <dataValidation allowBlank="1" errorStyle="information" showErrorMessage="1" showInputMessage="1" sqref="B30:D30 B32:D32 B34:D34 B36:D36 B38:D38 B40:D40 B45:D45 B47:D47 B49:D49 B51:D51" type="custom">
      <formula1>B$12="Amount"</formula1>
    </dataValidation>
    <dataValidation allowBlank="1" errorStyle="information" showErrorMessage="1" showInputMessage="1" sqref="B31:D31 B33:D33 B35:D35 B37:D37 B39:D39 B41:D41 B46:D46 B48:D48 B50:D50 B52:D52 C55:E57 B57" type="custom">
      <formula1>B$12="Percentage"</formula1>
    </dataValidation>
    <dataValidation allowBlank="1" errorStyle="information" showErrorMessage="1" showInputMessage="1" sqref="B56" type="list">
      <formula1>"Data is incomplete,Other Reason,Wrong input data"</formula1>
    </dataValidation>
    <dataValidation allowBlank="1" errorStyle="information" showErrorMessage="1" showInputMessage="1" sqref="B55" type="list">
      <formula1>"Edit Application Data"</formula1>
    </dataValidation>
    <dataValidation allowBlank="1" showErrorMessage="1" showInputMessage="1" sqref="B54" type="list">
      <formula1>"Yes,No,Done"</formula1>
    </dataValidation>
  </dataValidations>
  <pageMargins bottom="0.75" footer="0.3" header="0.3" left="0.7" right="0.7" top="0.75"/>
  <pageSetup orientation="portrait" paperSize="9" r:id="rId1"/>
  <legacyDrawing r:id="rId2"/>
</worksheet>
</file>

<file path=xl/worksheets/sheet17.xml><?xml version="1.0" encoding="utf-8"?>
<worksheet xmlns="http://schemas.openxmlformats.org/spreadsheetml/2006/main" xmlns:mc="http://schemas.openxmlformats.org/markup-compatibility/2006" xmlns:r="http://schemas.openxmlformats.org/officeDocument/2006/relationships" xmlns:x14="http://schemas.microsoft.com/office/spreadsheetml/2009/9/main" xmlns:x14ac="http://schemas.microsoft.com/office/spreadsheetml/2009/9/ac" xmlns:xdr="http://schemas.openxmlformats.org/drawingml/2006/spreadsheetDrawing" mc:Ignorable="x14ac">
  <sheetPr codeName="Sheet17"/>
  <dimension ref="A1:I24"/>
  <sheetViews>
    <sheetView workbookViewId="0">
      <pane activePane="topRight" state="frozen" topLeftCell="B1" xSplit="1"/>
      <selection activeCell="B1" pane="topRight" sqref="B1:B2"/>
    </sheetView>
  </sheetViews>
  <sheetFormatPr defaultRowHeight="15" x14ac:dyDescent="0.25"/>
  <cols>
    <col min="1" max="1" bestFit="true" customWidth="true" width="27.140625" collapsed="true"/>
    <col min="2" max="2" customWidth="true" width="17.7109375" collapsed="true"/>
    <col min="3" max="5" bestFit="true" customWidth="true" width="11.7109375" collapsed="true"/>
  </cols>
  <sheetData>
    <row customFormat="1" r="1" s="17" spans="1:8" x14ac:dyDescent="0.25">
      <c r="A1" s="17" t="s">
        <v>4</v>
      </c>
      <c r="B1" s="17" t="s">
        <v>6</v>
      </c>
      <c r="C1" s="17" t="s">
        <v>6</v>
      </c>
      <c r="D1" s="17" t="s">
        <v>6</v>
      </c>
      <c r="E1" s="17" t="s">
        <v>6</v>
      </c>
      <c r="F1" s="17" t="s">
        <v>6</v>
      </c>
      <c r="G1" s="17" t="s">
        <v>6</v>
      </c>
      <c r="H1" s="17" t="s">
        <v>6</v>
      </c>
    </row>
    <row customFormat="1" r="2" s="17" spans="1:8" x14ac:dyDescent="0.25">
      <c r="A2" s="17" t="s">
        <v>2815</v>
      </c>
      <c r="B2" s="17" t="s">
        <v>2590</v>
      </c>
      <c r="C2" s="17" t="s">
        <v>2590</v>
      </c>
      <c r="D2" s="17" t="s">
        <v>2590</v>
      </c>
      <c r="E2" s="17" t="s">
        <v>2590</v>
      </c>
      <c r="F2" s="17" t="s">
        <v>2590</v>
      </c>
      <c r="G2" s="17" t="s">
        <v>2590</v>
      </c>
      <c r="H2" s="17" t="s">
        <v>2590</v>
      </c>
    </row>
    <row customFormat="1" r="3" s="17" spans="1:8" x14ac:dyDescent="0.25">
      <c r="A3" s="17" t="s">
        <v>2816</v>
      </c>
    </row>
    <row customFormat="1" r="4" s="17" spans="1:8" x14ac:dyDescent="0.25">
      <c r="A4" s="17" t="s">
        <v>2935</v>
      </c>
      <c r="B4" s="17">
        <f>COUNTIFS($A:$A,"*$*",B:B,"")</f>
        <v>0</v>
      </c>
    </row>
    <row customFormat="1" r="5" s="17" spans="1:8" x14ac:dyDescent="0.25"/>
    <row customFormat="1" r="6" s="17" spans="1:8" x14ac:dyDescent="0.25"/>
    <row customFormat="1" r="7" s="17" spans="1:8" x14ac:dyDescent="0.25"/>
    <row customFormat="1" r="8" s="17" spans="1:8" x14ac:dyDescent="0.25">
      <c r="A8" s="17" t="s">
        <v>5</v>
      </c>
      <c r="B8" s="17" t="str">
        <f>'1.TabCustomerMainData'!B$13</f>
        <v>0002APP20221206120</v>
      </c>
    </row>
    <row customFormat="1" r="9" s="17" spans="1:8" x14ac:dyDescent="0.25">
      <c r="A9" s="17" t="s">
        <v>3102</v>
      </c>
    </row>
    <row customFormat="1" r="10" s="17" spans="1:8" x14ac:dyDescent="0.25">
      <c r="A10" s="17" t="s">
        <v>3071</v>
      </c>
      <c r="B10" s="17" t="str">
        <f>'1.TabCustomerMainData'!$B$10</f>
        <v>No</v>
      </c>
    </row>
    <row customFormat="1" r="11" s="88" spans="1:8" x14ac:dyDescent="0.25">
      <c r="A11" s="113" t="s">
        <v>3069</v>
      </c>
      <c r="B11" s="80"/>
    </row>
    <row customFormat="1" ht="15.75" r="12" s="34" spans="1:8" thickBot="1" x14ac:dyDescent="0.3">
      <c r="A12" s="53" t="s">
        <v>3064</v>
      </c>
      <c r="B12" s="125">
        <v>1000000</v>
      </c>
    </row>
    <row customFormat="1" ht="16.5" r="13" s="36" spans="1:8" thickBot="1" thickTop="1" x14ac:dyDescent="0.3">
      <c r="A13" s="54" t="s">
        <v>3065</v>
      </c>
      <c r="B13" s="17">
        <v>0</v>
      </c>
    </row>
    <row customFormat="1" ht="16.5" r="14" s="36" spans="1:8" thickBot="1" thickTop="1" x14ac:dyDescent="0.3">
      <c r="A14" s="54" t="s">
        <v>3066</v>
      </c>
      <c r="B14" s="17">
        <v>0</v>
      </c>
    </row>
    <row customFormat="1" ht="16.5" r="15" s="36" spans="1:8" thickBot="1" thickTop="1" x14ac:dyDescent="0.3">
      <c r="A15" s="54" t="s">
        <v>3067</v>
      </c>
      <c r="B15" s="126">
        <v>4010</v>
      </c>
    </row>
    <row customFormat="1" ht="16.5" r="16" s="36" spans="1:8" thickBot="1" thickTop="1" x14ac:dyDescent="0.3">
      <c r="A16" s="54" t="s">
        <v>3068</v>
      </c>
      <c r="B16" s="35">
        <v>2010</v>
      </c>
    </row>
    <row ht="15.75" r="17" spans="1:5" thickTop="1" x14ac:dyDescent="0.25">
      <c r="A17" s="116" t="s">
        <v>3125</v>
      </c>
      <c r="B17" s="117">
        <f>B12+B13+B14+B15+B16</f>
        <v>1016020</v>
      </c>
    </row>
    <row customFormat="1" r="18" s="152" spans="1:5" x14ac:dyDescent="0.25">
      <c r="A18" s="152" t="s">
        <v>3166</v>
      </c>
    </row>
    <row customFormat="1" r="19" s="127" spans="1:5" x14ac:dyDescent="0.25">
      <c r="A19" s="128" t="s">
        <v>3170</v>
      </c>
      <c r="B19" s="128" t="s">
        <v>40</v>
      </c>
    </row>
    <row customFormat="1" r="20" s="17" spans="1:5" x14ac:dyDescent="0.25">
      <c r="A20" s="11" t="s">
        <v>3167</v>
      </c>
      <c r="B20" s="12"/>
      <c r="C20" s="12"/>
      <c r="D20" s="12"/>
      <c r="E20" s="12"/>
    </row>
    <row customFormat="1" r="21" s="17" spans="1:5" x14ac:dyDescent="0.25">
      <c r="A21" s="11" t="s">
        <v>3168</v>
      </c>
      <c r="B21" s="12"/>
      <c r="C21" s="12"/>
      <c r="D21" s="12"/>
      <c r="E21" s="12"/>
    </row>
    <row customFormat="1" r="22" s="17" spans="1:5" x14ac:dyDescent="0.25">
      <c r="A22" s="11" t="s">
        <v>3169</v>
      </c>
      <c r="B22" s="12"/>
      <c r="C22" s="12"/>
      <c r="D22" s="12"/>
      <c r="E22" s="12"/>
    </row>
    <row customFormat="1" r="23" s="17" spans="1:5" x14ac:dyDescent="0.25">
      <c r="A23" s="11" t="s">
        <v>3171</v>
      </c>
    </row>
    <row ht="120" r="24" spans="1:5" x14ac:dyDescent="0.25">
      <c r="A24" s="130" t="s">
        <v>3062</v>
      </c>
      <c r="B24" s="131" t="s">
        <v>3063</v>
      </c>
    </row>
  </sheetData>
  <mergeCells count="1">
    <mergeCell ref="A18:XFD18"/>
  </mergeCells>
  <dataValidations count="5">
    <dataValidation allowBlank="1" errorStyle="information" showErrorMessage="1" showInputMessage="1" sqref="B12:B16" type="whole">
      <formula1>0</formula1>
      <formula2>9.99999999999999E+35</formula2>
    </dataValidation>
    <dataValidation allowBlank="1" errorStyle="information" showErrorMessage="1" showInputMessage="1" sqref="B20" type="list">
      <formula1>"Edit Application Data"</formula1>
    </dataValidation>
    <dataValidation allowBlank="1" errorStyle="information" showErrorMessage="1" showInputMessage="1" sqref="B21" type="list">
      <formula1>"Data is incomplete,Other Reason,Wrong input data"</formula1>
    </dataValidation>
    <dataValidation allowBlank="1" errorStyle="information" showErrorMessage="1" showInputMessage="1" sqref="C20:E22 B22" type="custom">
      <formula1>B$12="Percentage"</formula1>
    </dataValidation>
    <dataValidation allowBlank="1" showErrorMessage="1" showInputMessage="1" sqref="B19" type="list">
      <formula1>"Yes,No,Done"</formula1>
    </dataValidation>
  </dataValidations>
  <pageMargins bottom="0.75" footer="0.3" header="0.3" left="0.7" right="0.7" top="0.75"/>
  <pageSetup orientation="portrait" paperSize="9" r:id="rId1"/>
  <legacyDrawing r:id="rId2"/>
</worksheet>
</file>

<file path=xl/worksheets/sheet18.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sheetPr codeName="Sheet18"/>
  <dimension ref="A1:I18"/>
  <sheetViews>
    <sheetView workbookViewId="0">
      <pane activePane="topRight" state="frozen" topLeftCell="B1" xSplit="1"/>
      <selection activeCell="B11" pane="topRight" sqref="B11"/>
    </sheetView>
  </sheetViews>
  <sheetFormatPr defaultRowHeight="15" x14ac:dyDescent="0.25"/>
  <cols>
    <col min="1" max="1" bestFit="true" customWidth="true" width="13.42578125" collapsed="true"/>
    <col min="2" max="2" bestFit="true" customWidth="true" width="25.28515625" collapsed="true"/>
    <col min="3" max="5" bestFit="true" customWidth="true" width="11.7109375" collapsed="true"/>
  </cols>
  <sheetData>
    <row customFormat="1" r="1" s="17" spans="1:8" x14ac:dyDescent="0.25">
      <c r="A1" s="17" t="s">
        <v>4</v>
      </c>
      <c r="B1" t="s">
        <v>6</v>
      </c>
      <c r="C1" s="17" t="s">
        <v>6</v>
      </c>
      <c r="D1" s="17" t="s">
        <v>6</v>
      </c>
      <c r="E1" s="17" t="s">
        <v>6</v>
      </c>
      <c r="F1" s="17" t="s">
        <v>6</v>
      </c>
      <c r="G1" s="17" t="s">
        <v>6</v>
      </c>
      <c r="H1" s="17" t="s">
        <v>6</v>
      </c>
    </row>
    <row customFormat="1" r="2" s="17" spans="1:8" x14ac:dyDescent="0.25">
      <c r="A2" s="17" t="s">
        <v>2815</v>
      </c>
      <c r="B2" s="17" t="s">
        <v>2590</v>
      </c>
      <c r="C2" s="17" t="s">
        <v>2590</v>
      </c>
      <c r="D2" s="17" t="s">
        <v>2590</v>
      </c>
      <c r="E2" s="17" t="s">
        <v>2590</v>
      </c>
      <c r="F2" s="17" t="s">
        <v>2590</v>
      </c>
      <c r="G2" s="17" t="s">
        <v>2590</v>
      </c>
      <c r="H2" s="17" t="s">
        <v>2590</v>
      </c>
    </row>
    <row customFormat="1" r="3" s="17" spans="1:8" x14ac:dyDescent="0.25">
      <c r="A3" s="17" t="s">
        <v>2816</v>
      </c>
    </row>
    <row customFormat="1" ht="16.5" r="4" s="17" spans="1:8" x14ac:dyDescent="0.3">
      <c r="A4" s="29" t="s">
        <v>2935</v>
      </c>
      <c r="B4" s="109">
        <f>COUNTIFS($A$12:$A$18, "*$*",B12:B18, "")</f>
        <v>0</v>
      </c>
    </row>
    <row customFormat="1" r="5" s="17" spans="1:8" x14ac:dyDescent="0.25"/>
    <row customFormat="1" r="6" s="17" spans="1:8" x14ac:dyDescent="0.25"/>
    <row customFormat="1" r="7" s="17" spans="1:8" x14ac:dyDescent="0.25"/>
    <row customFormat="1" r="8" s="17" spans="1:8" x14ac:dyDescent="0.25"/>
    <row customFormat="1" r="9" s="17" spans="1:8" x14ac:dyDescent="0.25"/>
    <row customFormat="1" r="10" s="17" spans="1:8" x14ac:dyDescent="0.25">
      <c r="A10" s="17" t="s">
        <v>3075</v>
      </c>
      <c r="B10" s="17" t="s">
        <v>3223</v>
      </c>
    </row>
    <row customFormat="1" r="11" s="87" spans="1:8" x14ac:dyDescent="0.25">
      <c r="B11" s="80"/>
    </row>
    <row customFormat="1" r="12" s="17" spans="1:8" x14ac:dyDescent="0.25">
      <c r="A12" s="59" t="s">
        <v>2967</v>
      </c>
      <c r="B12" s="17" t="str">
        <f>'1.TabCustomerMainData'!$B$13</f>
        <v>0002APP20221206120</v>
      </c>
    </row>
    <row customFormat="1" r="13" s="17" spans="1:8" x14ac:dyDescent="0.25">
      <c r="A13" s="46" t="s">
        <v>3051</v>
      </c>
      <c r="B13" t="s">
        <v>2722</v>
      </c>
    </row>
    <row customFormat="1" r="14" s="17" spans="1:8" x14ac:dyDescent="0.25">
      <c r="A14" s="44" t="s">
        <v>3052</v>
      </c>
      <c r="B14" s="17" t="s">
        <v>114</v>
      </c>
    </row>
    <row customFormat="1" r="15" s="17" spans="1:8" x14ac:dyDescent="0.25">
      <c r="A15" s="46" t="s">
        <v>3053</v>
      </c>
      <c r="B15" t="s">
        <v>3187</v>
      </c>
    </row>
    <row customFormat="1" r="16" s="17" spans="1:8" x14ac:dyDescent="0.25">
      <c r="A16" s="44" t="s">
        <v>3052</v>
      </c>
      <c r="B16" s="17" t="s">
        <v>114</v>
      </c>
    </row>
    <row customFormat="1" r="17" s="17" spans="1:2" x14ac:dyDescent="0.25">
      <c r="A17" s="46" t="s">
        <v>3054</v>
      </c>
      <c r="B17" t="s">
        <v>3185</v>
      </c>
    </row>
    <row customFormat="1" r="18" s="17" spans="1:2" x14ac:dyDescent="0.25">
      <c r="A18" s="44" t="s">
        <v>3052</v>
      </c>
      <c r="B18" s="17" t="s">
        <v>114</v>
      </c>
    </row>
  </sheetData>
  <pageMargins bottom="0.75" footer="0.3" header="0.3" left="0.7" right="0.7" top="0.75"/>
  <pageSetup orientation="portrait" paperSize="9" r:id="rId1"/>
  <extLst>
    <ext xmlns:x14="http://schemas.microsoft.com/office/spreadsheetml/2009/9/main" uri="{CCE6A557-97BC-4b89-ADB6-D9C93CAAB3DF}">
      <x14:dataValidations xmlns:xm="http://schemas.microsoft.com/office/excel/2006/main" count="1">
        <x14:dataValidation allowBlank="1" showErrorMessage="1" showInputMessage="1" type="list">
          <x14:formula1>
            <xm:f>IF(B13&lt;&gt;"",Master!$CL$2:$CL$3)</xm:f>
          </x14:formula1>
          <xm:sqref>B18 B14 B16</xm:sqref>
        </x14:dataValidation>
      </x14:dataValidations>
    </ext>
  </extLst>
</worksheet>
</file>

<file path=xl/worksheets/sheet19.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sheetPr codeName="Sheet19"/>
  <dimension ref="A1:DT476"/>
  <sheetViews>
    <sheetView topLeftCell="BC1" workbookViewId="0">
      <pane activePane="bottomLeft" state="frozen" topLeftCell="A2" ySplit="1"/>
      <selection activeCell="BH1" pane="bottomLeft" sqref="BH1:BH8"/>
    </sheetView>
  </sheetViews>
  <sheetFormatPr defaultRowHeight="15" x14ac:dyDescent="0.25"/>
  <cols>
    <col min="1" max="1" customWidth="true" width="42.140625" collapsed="true"/>
    <col min="2" max="2" customWidth="true" width="21.140625" collapsed="true"/>
    <col min="5" max="5" bestFit="true" customWidth="true" width="43.28515625" collapsed="true"/>
    <col min="6" max="6" customWidth="true" width="17.42578125" collapsed="true"/>
    <col min="9" max="9" customWidth="true" width="30.0" collapsed="true"/>
    <col min="10" max="10" customWidth="true" width="21.140625" collapsed="true"/>
    <col min="13" max="13" customWidth="true" width="82.5703125" collapsed="true"/>
    <col min="14" max="14" customWidth="true" width="25.5703125" collapsed="true"/>
    <col min="17" max="17" customWidth="true" width="23.140625" collapsed="true"/>
    <col min="18" max="18" customWidth="true" width="19.140625" collapsed="true"/>
    <col min="20" max="20" customWidth="true" width="25.85546875" collapsed="true"/>
    <col min="22" max="22" customWidth="true" width="18.5703125" collapsed="true"/>
    <col min="24" max="24" customWidth="true" width="15.42578125" collapsed="true"/>
    <col min="26" max="26" customWidth="true" width="14.28515625" collapsed="true"/>
    <col min="28" max="28" customWidth="true" width="39.7109375" collapsed="true"/>
    <col min="30" max="30" customWidth="true" width="10.5703125" collapsed="true"/>
    <col min="32" max="32" customWidth="true" width="30.42578125" collapsed="true"/>
    <col min="34" max="34" customWidth="true" width="39.85546875" collapsed="true"/>
    <col min="36" max="36" customWidth="true" width="30.5703125" collapsed="true"/>
    <col min="38" max="38" customWidth="true" width="17.5703125" collapsed="true"/>
    <col min="40" max="40" customWidth="true" width="28.7109375" collapsed="true"/>
    <col min="42" max="42" customWidth="true" width="31.5703125" collapsed="true"/>
    <col min="44" max="44" customWidth="true" width="99.7109375" collapsed="true"/>
    <col min="45" max="45" customWidth="true" width="26.140625" collapsed="true"/>
    <col min="47" max="47" customWidth="true" width="35.85546875" collapsed="true"/>
    <col min="48" max="48" customWidth="true" width="28.85546875" collapsed="true"/>
    <col min="50" max="50" customWidth="true" width="23.0" collapsed="true"/>
    <col min="52" max="52" customWidth="true" width="25.85546875" collapsed="true"/>
    <col min="54" max="54" customWidth="true" width="23.7109375" collapsed="true"/>
    <col min="56" max="56" customWidth="true" width="27.85546875" collapsed="true"/>
    <col min="58" max="58" customWidth="true" width="15.0" collapsed="true"/>
    <col min="60" max="60" customWidth="true" width="30.85546875" collapsed="true"/>
    <col min="62" max="62" customWidth="true" width="19.5703125" collapsed="true"/>
    <col min="64" max="64" customWidth="true" width="17.85546875" collapsed="true"/>
    <col min="66" max="66" customWidth="true" width="29.85546875" collapsed="true"/>
    <col min="68" max="68" customWidth="true" width="38.0" collapsed="true"/>
    <col min="70" max="70" customWidth="true" width="14.42578125" collapsed="true"/>
    <col min="72" max="72" customWidth="true" width="40.5703125" collapsed="true"/>
    <col min="74" max="74" customWidth="true" width="26.140625" collapsed="true"/>
    <col min="76" max="76" customWidth="true" width="11.7109375" collapsed="true"/>
    <col min="78" max="78" customWidth="true" width="22.85546875" collapsed="true"/>
    <col min="80" max="80" customWidth="true" width="16.140625" collapsed="true"/>
    <col min="82" max="82" customWidth="true" width="16.42578125" collapsed="true"/>
    <col min="84" max="84" customWidth="true" width="17.0" collapsed="true"/>
    <col min="86" max="86" customWidth="true" width="32.5703125" collapsed="true"/>
    <col min="88" max="88" customWidth="true" width="30.0" collapsed="true"/>
    <col min="90" max="90" bestFit="true" customWidth="true" width="14.42578125" collapsed="true"/>
    <col min="93" max="93" customWidth="true" width="23.85546875" collapsed="true"/>
    <col min="95" max="95" customWidth="true" width="19.85546875" collapsed="true"/>
    <col min="97" max="97" customWidth="true" width="14.0" collapsed="true"/>
    <col min="99" max="99" customWidth="true" width="20.140625" collapsed="true"/>
    <col min="101" max="101" customWidth="true" width="19.85546875" collapsed="true"/>
    <col min="103" max="103" customWidth="true" width="19.140625" collapsed="true"/>
    <col min="105" max="105" customWidth="true" width="42.28515625" collapsed="true"/>
    <col min="107" max="107" customWidth="true" width="19.7109375" collapsed="true"/>
    <col min="109" max="109" customWidth="true" width="16.140625" collapsed="true"/>
    <col min="111" max="111" customWidth="true" width="25.28515625" collapsed="true"/>
    <col min="112" max="112" customWidth="true" width="21.140625" collapsed="true"/>
    <col min="114" max="114" customWidth="true" width="28.140625" collapsed="true"/>
    <col min="115" max="115" customWidth="true" width="21.140625" collapsed="true"/>
    <col min="117" max="117" customWidth="true" width="33.5703125" collapsed="true"/>
    <col min="118" max="118" customWidth="true" width="21.140625" collapsed="true"/>
    <col min="120" max="120" customWidth="true" width="42.7109375" collapsed="true"/>
    <col min="121" max="121" customWidth="true" width="16.5703125" collapsed="true"/>
    <col min="123" max="123" customWidth="true" width="32.42578125" collapsed="true"/>
  </cols>
  <sheetData>
    <row r="1" spans="1:123" x14ac:dyDescent="0.25">
      <c r="A1" s="25" t="s">
        <v>2629</v>
      </c>
      <c r="B1" s="25" t="s">
        <v>2014</v>
      </c>
      <c r="E1" s="25" t="s">
        <v>2016</v>
      </c>
      <c r="F1" s="25" t="s">
        <v>2017</v>
      </c>
      <c r="I1" s="25" t="s">
        <v>2631</v>
      </c>
      <c r="J1" s="25" t="s">
        <v>2014</v>
      </c>
      <c r="M1" s="25" t="s">
        <v>2019</v>
      </c>
      <c r="N1" s="25" t="s">
        <v>2020</v>
      </c>
      <c r="Q1" s="25" t="s">
        <v>2021</v>
      </c>
      <c r="R1" s="25" t="s">
        <v>2022</v>
      </c>
      <c r="T1" s="25" t="s">
        <v>2023</v>
      </c>
      <c r="V1" s="25" t="s">
        <v>2024</v>
      </c>
      <c r="X1" s="25" t="s">
        <v>2025</v>
      </c>
      <c r="Z1" s="25" t="s">
        <v>2026</v>
      </c>
      <c r="AB1" s="25" t="s">
        <v>2027</v>
      </c>
      <c r="AD1" s="25" t="s">
        <v>2028</v>
      </c>
      <c r="AF1" s="25" t="s">
        <v>2029</v>
      </c>
      <c r="AH1" s="25" t="s">
        <v>2030</v>
      </c>
      <c r="AJ1" s="25" t="s">
        <v>2031</v>
      </c>
      <c r="AL1" s="25" t="s">
        <v>2032</v>
      </c>
      <c r="AN1" s="25" t="s">
        <v>2033</v>
      </c>
      <c r="AP1" s="25" t="s">
        <v>129</v>
      </c>
      <c r="AR1" s="25" t="s">
        <v>2034</v>
      </c>
      <c r="AS1" s="25" t="s">
        <v>2035</v>
      </c>
      <c r="AU1" s="25" t="s">
        <v>2511</v>
      </c>
      <c r="AV1" s="25" t="s">
        <v>2512</v>
      </c>
      <c r="AX1" s="25" t="s">
        <v>2513</v>
      </c>
      <c r="AZ1" s="25" t="s">
        <v>2514</v>
      </c>
      <c r="BB1" s="25" t="s">
        <v>2515</v>
      </c>
      <c r="BD1" s="25" t="s">
        <v>2517</v>
      </c>
      <c r="BF1" s="25" t="s">
        <v>59</v>
      </c>
      <c r="BH1" s="25" t="s">
        <v>2519</v>
      </c>
      <c r="BJ1" s="25" t="s">
        <v>2522</v>
      </c>
      <c r="BL1" s="25" t="s">
        <v>2523</v>
      </c>
      <c r="BN1" s="25" t="s">
        <v>2524</v>
      </c>
      <c r="BP1" s="25" t="s">
        <v>2525</v>
      </c>
      <c r="BR1" s="28" t="s">
        <v>2526</v>
      </c>
      <c r="BT1" s="25" t="s">
        <v>2534</v>
      </c>
      <c r="BV1" s="25" t="s">
        <v>2535</v>
      </c>
      <c r="BX1" s="28" t="s">
        <v>2543</v>
      </c>
      <c r="BZ1" s="25" t="s">
        <v>2544</v>
      </c>
      <c r="CB1" s="25" t="s">
        <v>2545</v>
      </c>
      <c r="CD1" s="25" t="s">
        <v>2546</v>
      </c>
      <c r="CF1" s="25" t="s">
        <v>2547</v>
      </c>
      <c r="CH1" s="25" t="s">
        <v>2548</v>
      </c>
      <c r="CJ1" s="25" t="s">
        <v>2551</v>
      </c>
      <c r="CL1" s="37" t="s">
        <v>2579</v>
      </c>
      <c r="CO1" s="25" t="s">
        <v>42</v>
      </c>
      <c r="CQ1" s="25" t="s">
        <v>2580</v>
      </c>
      <c r="CS1" s="25" t="s">
        <v>97</v>
      </c>
      <c r="CU1" s="25" t="s">
        <v>132</v>
      </c>
      <c r="CW1" s="25" t="s">
        <v>2587</v>
      </c>
      <c r="CY1" s="25" t="s">
        <v>135</v>
      </c>
      <c r="DA1" s="25" t="s">
        <v>2596</v>
      </c>
      <c r="DC1" s="25" t="s">
        <v>165</v>
      </c>
      <c r="DE1" s="43" t="s">
        <v>2598</v>
      </c>
      <c r="DG1" s="25" t="s">
        <v>2630</v>
      </c>
      <c r="DH1" s="25" t="s">
        <v>2014</v>
      </c>
      <c r="DJ1" s="25" t="s">
        <v>2627</v>
      </c>
      <c r="DK1" s="25" t="s">
        <v>2014</v>
      </c>
      <c r="DM1" s="25" t="s">
        <v>2628</v>
      </c>
      <c r="DN1" s="25" t="s">
        <v>2014</v>
      </c>
      <c r="DP1" s="25" t="s">
        <v>2739</v>
      </c>
      <c r="DQ1" s="25" t="s">
        <v>2740</v>
      </c>
      <c r="DS1" s="25" t="s">
        <v>2729</v>
      </c>
    </row>
    <row r="2" spans="1:123" x14ac:dyDescent="0.25">
      <c r="A2" s="25" t="s">
        <v>173</v>
      </c>
      <c r="B2" s="25" t="s">
        <v>2015</v>
      </c>
      <c r="E2" s="25" t="s">
        <v>174</v>
      </c>
      <c r="F2" s="25" t="s">
        <v>175</v>
      </c>
      <c r="I2" s="25" t="s">
        <v>2632</v>
      </c>
      <c r="J2" s="25" t="s">
        <v>2657</v>
      </c>
      <c r="M2" s="25" t="s">
        <v>176</v>
      </c>
      <c r="N2" s="25" t="s">
        <v>177</v>
      </c>
      <c r="Q2" s="25" t="s">
        <v>178</v>
      </c>
      <c r="R2" s="25" t="s">
        <v>1823</v>
      </c>
      <c r="T2" s="25" t="s">
        <v>13</v>
      </c>
      <c r="V2" s="25" t="s">
        <v>200</v>
      </c>
      <c r="X2" s="25" t="s">
        <v>21</v>
      </c>
      <c r="Z2" s="25" t="s">
        <v>37</v>
      </c>
      <c r="AB2" s="25" t="s">
        <v>180</v>
      </c>
      <c r="AD2" s="25" t="s">
        <v>201</v>
      </c>
      <c r="AF2" s="25" t="s">
        <v>17</v>
      </c>
      <c r="AH2" s="25" t="s">
        <v>43</v>
      </c>
      <c r="AJ2" s="25" t="s">
        <v>45</v>
      </c>
      <c r="AL2" s="25" t="s">
        <v>181</v>
      </c>
      <c r="AN2" s="25" t="s">
        <v>182</v>
      </c>
      <c r="AP2" s="25" t="s">
        <v>206</v>
      </c>
      <c r="AR2" s="25" t="s">
        <v>183</v>
      </c>
      <c r="AS2" s="25" t="s">
        <v>2036</v>
      </c>
      <c r="AU2" s="25" t="s">
        <v>88</v>
      </c>
      <c r="AV2" s="25" t="s">
        <v>184</v>
      </c>
      <c r="AX2" s="25" t="s">
        <v>234</v>
      </c>
      <c r="AZ2" s="25" t="s">
        <v>55</v>
      </c>
      <c r="BB2" s="25" t="s">
        <v>61</v>
      </c>
      <c r="BD2" s="25" t="s">
        <v>2518</v>
      </c>
      <c r="BF2" s="25" t="s">
        <v>186</v>
      </c>
      <c r="BH2" s="25" t="s">
        <v>254</v>
      </c>
      <c r="BJ2" s="25" t="s">
        <v>61</v>
      </c>
      <c r="BL2" s="25" t="s">
        <v>189</v>
      </c>
      <c r="BN2" s="25" t="s">
        <v>215</v>
      </c>
      <c r="BP2" s="25" t="s">
        <v>2518</v>
      </c>
      <c r="BR2" s="27"/>
      <c r="BT2" s="25" t="s">
        <v>79</v>
      </c>
      <c r="BV2" s="25" t="s">
        <v>81</v>
      </c>
      <c r="BX2" s="25" t="s">
        <v>2536</v>
      </c>
      <c r="BZ2" s="25" t="s">
        <v>105</v>
      </c>
      <c r="CB2" s="25" t="s">
        <v>191</v>
      </c>
      <c r="CD2" s="25" t="s">
        <v>258</v>
      </c>
      <c r="CF2" s="25" t="s">
        <v>188</v>
      </c>
      <c r="CH2" s="25" t="s">
        <v>192</v>
      </c>
      <c r="CJ2" s="25" t="s">
        <v>118</v>
      </c>
      <c r="CL2" s="38" t="s">
        <v>84</v>
      </c>
      <c r="CO2" s="25" t="s">
        <v>361</v>
      </c>
      <c r="CQ2" s="25" t="s">
        <v>2581</v>
      </c>
      <c r="CS2" s="25" t="s">
        <v>41</v>
      </c>
      <c r="CU2" s="25" t="s">
        <v>133</v>
      </c>
      <c r="CW2" s="25" t="s">
        <v>2588</v>
      </c>
      <c r="CY2" s="25" t="s">
        <v>136</v>
      </c>
      <c r="DA2" s="25" t="s">
        <v>156</v>
      </c>
      <c r="DC2" s="25" t="s">
        <v>166</v>
      </c>
      <c r="DE2" s="27" t="s">
        <v>94</v>
      </c>
      <c r="DG2" s="25" t="s">
        <v>220</v>
      </c>
      <c r="DH2" s="25" t="s">
        <v>221</v>
      </c>
      <c r="DJ2" s="25" t="s">
        <v>532</v>
      </c>
      <c r="DK2" s="25" t="s">
        <v>533</v>
      </c>
      <c r="DM2" s="25" t="s">
        <v>193</v>
      </c>
      <c r="DN2" s="25" t="s">
        <v>194</v>
      </c>
      <c r="DP2" s="25" t="s">
        <v>2741</v>
      </c>
      <c r="DQ2" s="25" t="s">
        <v>2742</v>
      </c>
      <c r="DS2" s="25" t="s">
        <v>2782</v>
      </c>
    </row>
    <row r="3" spans="1:123" x14ac:dyDescent="0.25">
      <c r="A3" s="25" t="s">
        <v>276</v>
      </c>
      <c r="B3" s="25" t="s">
        <v>277</v>
      </c>
      <c r="E3" s="25" t="s">
        <v>195</v>
      </c>
      <c r="F3" s="25" t="s">
        <v>196</v>
      </c>
      <c r="I3" s="25" t="s">
        <v>2633</v>
      </c>
      <c r="J3" s="25" t="s">
        <v>2658</v>
      </c>
      <c r="M3" s="25" t="s">
        <v>197</v>
      </c>
      <c r="N3" s="25" t="s">
        <v>198</v>
      </c>
      <c r="Q3" s="25" t="s">
        <v>199</v>
      </c>
      <c r="R3" s="25" t="s">
        <v>1835</v>
      </c>
      <c r="T3" s="25" t="s">
        <v>304</v>
      </c>
      <c r="V3" s="25" t="s">
        <v>16</v>
      </c>
      <c r="X3" s="25" t="s">
        <v>179</v>
      </c>
      <c r="Z3" s="25" t="s">
        <v>34</v>
      </c>
      <c r="AB3" s="25" t="s">
        <v>7</v>
      </c>
      <c r="AD3" s="25" t="s">
        <v>18</v>
      </c>
      <c r="AF3" s="25" t="s">
        <v>202</v>
      </c>
      <c r="AH3" s="25" t="s">
        <v>203</v>
      </c>
      <c r="AJ3" s="25" t="s">
        <v>204</v>
      </c>
      <c r="AL3" s="25" t="s">
        <v>44</v>
      </c>
      <c r="AN3" s="25" t="s">
        <v>128</v>
      </c>
      <c r="AP3" s="25" t="s">
        <v>130</v>
      </c>
      <c r="AR3" s="25" t="s">
        <v>207</v>
      </c>
      <c r="AS3" s="25" t="s">
        <v>2037</v>
      </c>
      <c r="AU3" s="25" t="s">
        <v>208</v>
      </c>
      <c r="AV3" s="25" t="s">
        <v>209</v>
      </c>
      <c r="AX3" s="25" t="s">
        <v>271</v>
      </c>
      <c r="AZ3" s="25" t="s">
        <v>211</v>
      </c>
      <c r="BB3" s="25" t="s">
        <v>212</v>
      </c>
      <c r="BD3" s="25" t="s">
        <v>65</v>
      </c>
      <c r="BF3" s="25" t="s">
        <v>60</v>
      </c>
      <c r="BH3" s="25" t="s">
        <v>3216</v>
      </c>
      <c r="BJ3" s="25" t="s">
        <v>212</v>
      </c>
      <c r="BL3" s="25" t="s">
        <v>62</v>
      </c>
      <c r="BN3" s="25" t="s">
        <v>238</v>
      </c>
      <c r="BP3" s="25" t="s">
        <v>65</v>
      </c>
      <c r="BR3" s="25" t="s">
        <v>2527</v>
      </c>
      <c r="BT3" s="25" t="s">
        <v>190</v>
      </c>
      <c r="BV3" s="25" t="s">
        <v>217</v>
      </c>
      <c r="BX3" s="25" t="s">
        <v>2537</v>
      </c>
      <c r="BZ3" s="25" t="s">
        <v>47</v>
      </c>
      <c r="CB3" s="25" t="s">
        <v>109</v>
      </c>
      <c r="CD3" s="25" t="s">
        <v>110</v>
      </c>
      <c r="CF3" s="25" t="s">
        <v>111</v>
      </c>
      <c r="CH3" s="25" t="s">
        <v>112</v>
      </c>
      <c r="CJ3" s="25" t="s">
        <v>219</v>
      </c>
      <c r="CL3" s="38" t="s">
        <v>114</v>
      </c>
      <c r="CO3" s="25" t="s">
        <v>268</v>
      </c>
      <c r="CQ3" s="25" t="s">
        <v>2555</v>
      </c>
      <c r="CS3" s="25" t="s">
        <v>38</v>
      </c>
      <c r="CU3" s="25" t="s">
        <v>105</v>
      </c>
      <c r="CW3" s="25" t="s">
        <v>2589</v>
      </c>
      <c r="CY3" s="25" t="s">
        <v>2591</v>
      </c>
      <c r="DA3" s="25" t="s">
        <v>2586</v>
      </c>
      <c r="DC3" s="25" t="s">
        <v>2597</v>
      </c>
      <c r="DE3" s="27" t="s">
        <v>104</v>
      </c>
      <c r="DG3" s="25" t="s">
        <v>243</v>
      </c>
      <c r="DH3" s="25" t="s">
        <v>244</v>
      </c>
      <c r="DJ3" s="25" t="s">
        <v>539</v>
      </c>
      <c r="DK3" s="25" t="s">
        <v>540</v>
      </c>
      <c r="DM3" s="25" t="s">
        <v>551</v>
      </c>
      <c r="DN3" s="25" t="s">
        <v>552</v>
      </c>
      <c r="DP3" s="25" t="s">
        <v>2743</v>
      </c>
      <c r="DQ3" s="25" t="s">
        <v>103</v>
      </c>
      <c r="DS3" s="25" t="s">
        <v>2783</v>
      </c>
    </row>
    <row r="4" spans="1:123" x14ac:dyDescent="0.25">
      <c r="A4" s="25" t="s">
        <v>289</v>
      </c>
      <c r="B4" s="25" t="s">
        <v>290</v>
      </c>
      <c r="E4" s="25" t="s">
        <v>222</v>
      </c>
      <c r="F4" s="25" t="s">
        <v>223</v>
      </c>
      <c r="I4" s="25" t="s">
        <v>224</v>
      </c>
      <c r="J4" s="25" t="s">
        <v>2659</v>
      </c>
      <c r="M4" s="25" t="s">
        <v>27</v>
      </c>
      <c r="N4" s="25" t="s">
        <v>225</v>
      </c>
      <c r="Q4" s="25" t="s">
        <v>226</v>
      </c>
      <c r="R4" s="25" t="s">
        <v>1833</v>
      </c>
      <c r="T4" s="25" t="s">
        <v>317</v>
      </c>
      <c r="V4" s="25" t="s">
        <v>227</v>
      </c>
      <c r="Z4" s="25" t="s">
        <v>267</v>
      </c>
      <c r="AB4" s="25" t="s">
        <v>228</v>
      </c>
      <c r="AF4" s="25" t="s">
        <v>229</v>
      </c>
      <c r="AH4" s="25" t="s">
        <v>17</v>
      </c>
      <c r="AL4" s="25" t="s">
        <v>205</v>
      </c>
      <c r="AN4" s="25" t="s">
        <v>230</v>
      </c>
      <c r="AP4" s="25" t="s">
        <v>231</v>
      </c>
      <c r="AR4" s="25" t="s">
        <v>232</v>
      </c>
      <c r="AS4" s="25" t="s">
        <v>2038</v>
      </c>
      <c r="AX4" s="25" t="s">
        <v>210</v>
      </c>
      <c r="BB4" s="25" t="s">
        <v>235</v>
      </c>
      <c r="BD4" s="25" t="s">
        <v>287</v>
      </c>
      <c r="BH4" s="25" t="s">
        <v>237</v>
      </c>
      <c r="BJ4" s="25" t="s">
        <v>235</v>
      </c>
      <c r="BL4" s="25" t="s">
        <v>274</v>
      </c>
      <c r="BN4" s="25" t="s">
        <v>63</v>
      </c>
      <c r="BP4" s="25" t="s">
        <v>287</v>
      </c>
      <c r="BR4" s="25" t="s">
        <v>2528</v>
      </c>
      <c r="BV4" s="25" t="s">
        <v>190</v>
      </c>
      <c r="BX4" s="25" t="s">
        <v>102</v>
      </c>
      <c r="BZ4" s="25" t="s">
        <v>218</v>
      </c>
      <c r="CB4" s="25" t="s">
        <v>239</v>
      </c>
      <c r="CD4" s="25" t="s">
        <v>188</v>
      </c>
      <c r="CH4" s="25" t="s">
        <v>241</v>
      </c>
      <c r="CJ4" s="25" t="s">
        <v>242</v>
      </c>
      <c r="CL4" s="38" t="s">
        <v>2556</v>
      </c>
      <c r="CO4" s="25" t="s">
        <v>228</v>
      </c>
      <c r="CQ4" s="25" t="s">
        <v>267</v>
      </c>
      <c r="CU4" s="25" t="s">
        <v>2584</v>
      </c>
      <c r="CW4" s="25" t="s">
        <v>137</v>
      </c>
      <c r="CY4" s="25" t="s">
        <v>2592</v>
      </c>
      <c r="DG4" s="25" t="s">
        <v>259</v>
      </c>
      <c r="DH4" s="25" t="s">
        <v>260</v>
      </c>
      <c r="DJ4" s="25" t="s">
        <v>544</v>
      </c>
      <c r="DK4" s="25" t="s">
        <v>545</v>
      </c>
      <c r="DM4" s="25" t="s">
        <v>558</v>
      </c>
      <c r="DN4" s="25" t="s">
        <v>559</v>
      </c>
      <c r="DP4" s="25" t="s">
        <v>2744</v>
      </c>
      <c r="DQ4" s="25" t="s">
        <v>2745</v>
      </c>
      <c r="DS4" s="25" t="s">
        <v>2784</v>
      </c>
    </row>
    <row r="5" spans="1:123" x14ac:dyDescent="0.25">
      <c r="A5" s="25" t="s">
        <v>299</v>
      </c>
      <c r="B5" s="25" t="s">
        <v>300</v>
      </c>
      <c r="E5" s="25" t="s">
        <v>245</v>
      </c>
      <c r="F5" s="25" t="s">
        <v>246</v>
      </c>
      <c r="I5" s="25" t="s">
        <v>263</v>
      </c>
      <c r="J5" s="25" t="s">
        <v>263</v>
      </c>
      <c r="M5" s="25" t="s">
        <v>247</v>
      </c>
      <c r="N5" s="25" t="s">
        <v>248</v>
      </c>
      <c r="Q5" s="25" t="s">
        <v>249</v>
      </c>
      <c r="R5" s="25" t="s">
        <v>1831</v>
      </c>
      <c r="T5" s="25" t="s">
        <v>327</v>
      </c>
      <c r="Z5" s="25" t="s">
        <v>36</v>
      </c>
      <c r="AB5" s="25" t="s">
        <v>8</v>
      </c>
      <c r="AF5" s="25" t="s">
        <v>250</v>
      </c>
      <c r="AH5" s="25" t="s">
        <v>224</v>
      </c>
      <c r="AN5" s="25" t="s">
        <v>269</v>
      </c>
      <c r="AR5" s="25" t="s">
        <v>251</v>
      </c>
      <c r="AS5" s="25" t="s">
        <v>2039</v>
      </c>
      <c r="AX5" s="25" t="s">
        <v>298</v>
      </c>
      <c r="BB5" s="25" t="s">
        <v>253</v>
      </c>
      <c r="BD5" s="25" t="s">
        <v>58</v>
      </c>
      <c r="BH5" s="25" t="s">
        <v>187</v>
      </c>
      <c r="BJ5" s="25" t="s">
        <v>253</v>
      </c>
      <c r="BL5" s="25" t="s">
        <v>214</v>
      </c>
      <c r="BP5" s="25" t="s">
        <v>58</v>
      </c>
      <c r="BR5" s="25" t="s">
        <v>67</v>
      </c>
      <c r="BX5" s="25" t="s">
        <v>2538</v>
      </c>
      <c r="BZ5" s="25" t="s">
        <v>256</v>
      </c>
      <c r="CB5" s="25" t="s">
        <v>257</v>
      </c>
      <c r="CD5" s="25" t="s">
        <v>240</v>
      </c>
      <c r="CH5" s="25" t="s">
        <v>275</v>
      </c>
      <c r="CL5" s="38" t="s">
        <v>40</v>
      </c>
      <c r="CO5" s="25" t="s">
        <v>10</v>
      </c>
      <c r="CQ5" s="25" t="s">
        <v>2582</v>
      </c>
      <c r="CU5" s="25" t="s">
        <v>2585</v>
      </c>
      <c r="CW5" s="25" t="s">
        <v>134</v>
      </c>
      <c r="CY5" s="25" t="s">
        <v>2593</v>
      </c>
      <c r="DG5" s="25" t="s">
        <v>386</v>
      </c>
      <c r="DH5" s="25" t="s">
        <v>387</v>
      </c>
      <c r="DJ5" s="25" t="s">
        <v>607</v>
      </c>
      <c r="DK5" s="25" t="s">
        <v>2560</v>
      </c>
      <c r="DM5" s="25" t="s">
        <v>565</v>
      </c>
      <c r="DN5" s="25" t="s">
        <v>566</v>
      </c>
      <c r="DP5" s="25" t="s">
        <v>2746</v>
      </c>
      <c r="DQ5" s="25" t="s">
        <v>2747</v>
      </c>
      <c r="DS5" s="25" t="s">
        <v>2785</v>
      </c>
    </row>
    <row r="6" spans="1:123" x14ac:dyDescent="0.25">
      <c r="A6" s="25" t="s">
        <v>311</v>
      </c>
      <c r="B6" s="25" t="s">
        <v>312</v>
      </c>
      <c r="E6" s="25" t="s">
        <v>261</v>
      </c>
      <c r="F6" s="25" t="s">
        <v>262</v>
      </c>
      <c r="I6" s="25" t="s">
        <v>2634</v>
      </c>
      <c r="J6" s="25" t="s">
        <v>2660</v>
      </c>
      <c r="M6" s="25" t="s">
        <v>264</v>
      </c>
      <c r="N6" s="25" t="s">
        <v>265</v>
      </c>
      <c r="Q6" s="25" t="s">
        <v>266</v>
      </c>
      <c r="R6" s="25" t="s">
        <v>1829</v>
      </c>
      <c r="T6" s="25" t="s">
        <v>14</v>
      </c>
      <c r="Z6" s="25" t="s">
        <v>35</v>
      </c>
      <c r="AB6" s="25" t="s">
        <v>11</v>
      </c>
      <c r="AH6" s="25" t="s">
        <v>268</v>
      </c>
      <c r="AN6" s="25" t="s">
        <v>284</v>
      </c>
      <c r="AR6" s="25" t="s">
        <v>270</v>
      </c>
      <c r="AS6" s="25" t="s">
        <v>2040</v>
      </c>
      <c r="AX6" s="25" t="s">
        <v>286</v>
      </c>
      <c r="BB6" s="25" t="s">
        <v>272</v>
      </c>
      <c r="BD6" s="25" t="s">
        <v>185</v>
      </c>
      <c r="BH6" s="25" t="s">
        <v>2520</v>
      </c>
      <c r="BJ6" s="25" t="s">
        <v>272</v>
      </c>
      <c r="BL6" s="25" t="s">
        <v>255</v>
      </c>
      <c r="BP6" s="25" t="s">
        <v>185</v>
      </c>
      <c r="BR6" s="25" t="s">
        <v>2529</v>
      </c>
      <c r="BX6" s="25" t="s">
        <v>2539</v>
      </c>
      <c r="CH6" s="25" t="s">
        <v>288</v>
      </c>
      <c r="CL6" s="38" t="s">
        <v>31</v>
      </c>
      <c r="CO6" s="25" t="s">
        <v>338</v>
      </c>
      <c r="CQ6" s="25" t="s">
        <v>2583</v>
      </c>
      <c r="CY6" s="25" t="s">
        <v>138</v>
      </c>
      <c r="DG6" s="25" t="s">
        <v>450</v>
      </c>
      <c r="DH6" s="25" t="s">
        <v>451</v>
      </c>
      <c r="DJ6" s="25" t="s">
        <v>620</v>
      </c>
      <c r="DK6" s="25" t="s">
        <v>621</v>
      </c>
      <c r="DM6" s="25" t="s">
        <v>572</v>
      </c>
      <c r="DN6" s="25" t="s">
        <v>573</v>
      </c>
      <c r="DP6" s="25" t="s">
        <v>2728</v>
      </c>
      <c r="DQ6" s="25" t="s">
        <v>2748</v>
      </c>
    </row>
    <row r="7" spans="1:123" x14ac:dyDescent="0.25">
      <c r="A7" s="25" t="s">
        <v>321</v>
      </c>
      <c r="B7" s="25" t="s">
        <v>322</v>
      </c>
      <c r="E7" s="25" t="s">
        <v>278</v>
      </c>
      <c r="F7" s="25" t="s">
        <v>279</v>
      </c>
      <c r="I7" s="25" t="s">
        <v>2635</v>
      </c>
      <c r="J7" s="25" t="s">
        <v>2661</v>
      </c>
      <c r="M7" s="25" t="s">
        <v>280</v>
      </c>
      <c r="N7" s="25" t="s">
        <v>281</v>
      </c>
      <c r="Q7" s="25" t="s">
        <v>282</v>
      </c>
      <c r="R7" s="25" t="s">
        <v>1827</v>
      </c>
      <c r="T7" s="25" t="s">
        <v>1982</v>
      </c>
      <c r="AB7" s="25" t="s">
        <v>9</v>
      </c>
      <c r="AH7" s="25" t="s">
        <v>283</v>
      </c>
      <c r="AN7" s="25" t="s">
        <v>296</v>
      </c>
      <c r="AR7" s="25" t="s">
        <v>285</v>
      </c>
      <c r="AS7" s="25" t="s">
        <v>2041</v>
      </c>
      <c r="AX7" s="25" t="s">
        <v>308</v>
      </c>
      <c r="BB7" s="25" t="s">
        <v>188</v>
      </c>
      <c r="BD7" s="25" t="s">
        <v>236</v>
      </c>
      <c r="BH7" s="25" t="s">
        <v>273</v>
      </c>
      <c r="BJ7" s="25" t="s">
        <v>188</v>
      </c>
      <c r="BL7" s="25" t="s">
        <v>3201</v>
      </c>
      <c r="BP7" s="25" t="s">
        <v>236</v>
      </c>
      <c r="BR7" s="25" t="s">
        <v>2530</v>
      </c>
      <c r="BX7" s="25" t="s">
        <v>2540</v>
      </c>
      <c r="CH7" s="25" t="s">
        <v>310</v>
      </c>
      <c r="CO7" s="25" t="s">
        <v>11</v>
      </c>
      <c r="CY7" s="25" t="s">
        <v>2594</v>
      </c>
      <c r="DG7" s="25" t="s">
        <v>485</v>
      </c>
      <c r="DH7" s="25" t="s">
        <v>486</v>
      </c>
      <c r="DM7" s="25" t="s">
        <v>579</v>
      </c>
      <c r="DN7" s="25" t="s">
        <v>580</v>
      </c>
      <c r="DP7" s="25" t="s">
        <v>2732</v>
      </c>
      <c r="DQ7" s="25" t="s">
        <v>2749</v>
      </c>
    </row>
    <row r="8" spans="1:123" x14ac:dyDescent="0.25">
      <c r="A8" s="25" t="s">
        <v>331</v>
      </c>
      <c r="B8" s="25" t="s">
        <v>332</v>
      </c>
      <c r="E8" s="25" t="s">
        <v>291</v>
      </c>
      <c r="F8" s="25" t="s">
        <v>292</v>
      </c>
      <c r="I8" s="25" t="s">
        <v>2636</v>
      </c>
      <c r="J8" s="25" t="s">
        <v>2662</v>
      </c>
      <c r="M8" s="25" t="s">
        <v>293</v>
      </c>
      <c r="N8" s="25" t="s">
        <v>294</v>
      </c>
      <c r="Q8" s="25" t="s">
        <v>27</v>
      </c>
      <c r="R8" s="25" t="s">
        <v>1837</v>
      </c>
      <c r="AB8" s="25" t="s">
        <v>295</v>
      </c>
      <c r="AN8" s="25" t="s">
        <v>306</v>
      </c>
      <c r="AR8" s="25" t="s">
        <v>297</v>
      </c>
      <c r="AS8" s="25" t="s">
        <v>2042</v>
      </c>
      <c r="AX8" s="25" t="s">
        <v>252</v>
      </c>
      <c r="BB8" s="25" t="s">
        <v>56</v>
      </c>
      <c r="BD8" s="25" t="s">
        <v>213</v>
      </c>
      <c r="BH8" s="25" t="s">
        <v>2521</v>
      </c>
      <c r="BJ8" s="25" t="s">
        <v>56</v>
      </c>
      <c r="BL8" s="25" t="s">
        <v>3202</v>
      </c>
      <c r="BP8" s="25" t="s">
        <v>213</v>
      </c>
      <c r="BR8" s="25" t="s">
        <v>216</v>
      </c>
      <c r="BX8" s="25" t="s">
        <v>2541</v>
      </c>
      <c r="CH8" s="25" t="s">
        <v>330</v>
      </c>
      <c r="CO8" s="25" t="s">
        <v>295</v>
      </c>
      <c r="CY8" s="25" t="s">
        <v>2595</v>
      </c>
      <c r="DG8" s="25" t="s">
        <v>492</v>
      </c>
      <c r="DH8" s="25" t="s">
        <v>493</v>
      </c>
      <c r="DM8" s="25" t="s">
        <v>586</v>
      </c>
      <c r="DN8" s="25" t="s">
        <v>587</v>
      </c>
      <c r="DP8" s="25" t="s">
        <v>2750</v>
      </c>
      <c r="DQ8" s="25" t="s">
        <v>2751</v>
      </c>
    </row>
    <row r="9" spans="1:123" x14ac:dyDescent="0.25">
      <c r="A9" s="25" t="s">
        <v>342</v>
      </c>
      <c r="B9" s="25" t="s">
        <v>343</v>
      </c>
      <c r="E9" s="25" t="s">
        <v>301</v>
      </c>
      <c r="F9" s="25" t="s">
        <v>302</v>
      </c>
      <c r="I9" s="25" t="s">
        <v>2637</v>
      </c>
      <c r="J9" s="25" t="s">
        <v>2663</v>
      </c>
      <c r="M9" s="25" t="s">
        <v>315</v>
      </c>
      <c r="N9" s="25" t="s">
        <v>316</v>
      </c>
      <c r="Q9" s="25" t="s">
        <v>303</v>
      </c>
      <c r="R9" s="25" t="s">
        <v>1825</v>
      </c>
      <c r="AB9" s="25" t="s">
        <v>305</v>
      </c>
      <c r="AN9" s="25" t="s">
        <v>318</v>
      </c>
      <c r="AR9" s="25" t="s">
        <v>307</v>
      </c>
      <c r="AS9" s="25" t="s">
        <v>2043</v>
      </c>
      <c r="AX9" s="25" t="s">
        <v>53</v>
      </c>
      <c r="BB9" s="25" t="s">
        <v>2516</v>
      </c>
      <c r="BD9" s="25" t="s">
        <v>309</v>
      </c>
      <c r="BJ9" s="25" t="s">
        <v>2516</v>
      </c>
      <c r="BP9" s="25" t="s">
        <v>309</v>
      </c>
      <c r="BR9" s="25" t="s">
        <v>2531</v>
      </c>
      <c r="BX9" s="25" t="s">
        <v>2532</v>
      </c>
      <c r="CH9" s="25" t="s">
        <v>341</v>
      </c>
      <c r="CL9" s="40"/>
      <c r="CO9" s="25" t="s">
        <v>180</v>
      </c>
      <c r="DG9" s="25" t="s">
        <v>504</v>
      </c>
      <c r="DH9" s="25" t="s">
        <v>505</v>
      </c>
      <c r="DM9" s="25" t="s">
        <v>593</v>
      </c>
      <c r="DN9" s="25" t="s">
        <v>594</v>
      </c>
      <c r="DP9" s="25" t="s">
        <v>2752</v>
      </c>
      <c r="DQ9" s="25" t="s">
        <v>2753</v>
      </c>
    </row>
    <row r="10" spans="1:123" x14ac:dyDescent="0.25">
      <c r="A10" s="25" t="s">
        <v>352</v>
      </c>
      <c r="B10" s="25" t="s">
        <v>353</v>
      </c>
      <c r="E10" s="25" t="s">
        <v>313</v>
      </c>
      <c r="F10" s="25" t="s">
        <v>314</v>
      </c>
      <c r="I10" s="25" t="s">
        <v>2638</v>
      </c>
      <c r="J10" s="25" t="s">
        <v>2664</v>
      </c>
      <c r="M10" s="25" t="s">
        <v>325</v>
      </c>
      <c r="N10" s="25" t="s">
        <v>326</v>
      </c>
      <c r="AB10" s="25" t="s">
        <v>10</v>
      </c>
      <c r="AN10" s="25" t="s">
        <v>328</v>
      </c>
      <c r="AR10" s="25" t="s">
        <v>319</v>
      </c>
      <c r="AS10" s="25" t="s">
        <v>2044</v>
      </c>
      <c r="AX10" s="25" t="s">
        <v>2602</v>
      </c>
      <c r="BD10" s="25" t="s">
        <v>320</v>
      </c>
      <c r="BP10" s="25" t="s">
        <v>320</v>
      </c>
      <c r="BR10" s="25" t="s">
        <v>2532</v>
      </c>
      <c r="BU10" s="26"/>
      <c r="BX10" s="25" t="s">
        <v>2542</v>
      </c>
      <c r="CH10" s="25" t="s">
        <v>351</v>
      </c>
      <c r="CO10" s="25" t="s">
        <v>7</v>
      </c>
      <c r="DG10" s="25" t="s">
        <v>511</v>
      </c>
      <c r="DH10" s="25" t="s">
        <v>512</v>
      </c>
      <c r="DM10" s="25" t="s">
        <v>854</v>
      </c>
      <c r="DN10" s="25" t="s">
        <v>854</v>
      </c>
      <c r="DP10" s="25" t="s">
        <v>2754</v>
      </c>
      <c r="DQ10" s="25" t="s">
        <v>2755</v>
      </c>
    </row>
    <row r="11" spans="1:123" x14ac:dyDescent="0.25">
      <c r="A11" s="25" t="s">
        <v>362</v>
      </c>
      <c r="B11" s="25" t="s">
        <v>363</v>
      </c>
      <c r="E11" s="25" t="s">
        <v>323</v>
      </c>
      <c r="F11" s="25" t="s">
        <v>324</v>
      </c>
      <c r="I11" s="25" t="s">
        <v>335</v>
      </c>
      <c r="J11" s="25" t="s">
        <v>2665</v>
      </c>
      <c r="M11" s="25" t="s">
        <v>336</v>
      </c>
      <c r="N11" s="25" t="s">
        <v>337</v>
      </c>
      <c r="AB11" s="25" t="s">
        <v>268</v>
      </c>
      <c r="AN11" s="25" t="s">
        <v>339</v>
      </c>
      <c r="AR11" s="25" t="s">
        <v>329</v>
      </c>
      <c r="AS11" s="25" t="s">
        <v>2045</v>
      </c>
      <c r="AX11" s="25" t="s">
        <v>233</v>
      </c>
      <c r="BR11" s="25" t="s">
        <v>2533</v>
      </c>
      <c r="CH11" s="25" t="s">
        <v>360</v>
      </c>
      <c r="CO11" s="25" t="s">
        <v>8</v>
      </c>
      <c r="DG11" s="25" t="s">
        <v>518</v>
      </c>
      <c r="DH11" s="25" t="s">
        <v>519</v>
      </c>
      <c r="DM11" s="25" t="s">
        <v>860</v>
      </c>
      <c r="DN11" s="25" t="s">
        <v>860</v>
      </c>
      <c r="DP11" s="25" t="s">
        <v>2756</v>
      </c>
      <c r="DQ11" s="25" t="s">
        <v>2757</v>
      </c>
    </row>
    <row r="12" spans="1:123" x14ac:dyDescent="0.25">
      <c r="A12" s="25" t="s">
        <v>369</v>
      </c>
      <c r="B12" s="25" t="s">
        <v>370</v>
      </c>
      <c r="E12" s="25" t="s">
        <v>333</v>
      </c>
      <c r="F12" s="25" t="s">
        <v>334</v>
      </c>
      <c r="I12" s="25" t="s">
        <v>2639</v>
      </c>
      <c r="J12" s="25" t="s">
        <v>2666</v>
      </c>
      <c r="M12" s="25" t="s">
        <v>346</v>
      </c>
      <c r="N12" s="25" t="s">
        <v>347</v>
      </c>
      <c r="AB12" s="25" t="s">
        <v>338</v>
      </c>
      <c r="AN12" s="25" t="s">
        <v>349</v>
      </c>
      <c r="AR12" s="25" t="s">
        <v>340</v>
      </c>
      <c r="AS12" s="25" t="s">
        <v>2046</v>
      </c>
      <c r="AX12" s="25" t="s">
        <v>2625</v>
      </c>
      <c r="BR12" s="25"/>
      <c r="CH12" s="25" t="s">
        <v>368</v>
      </c>
      <c r="CO12" s="25" t="s">
        <v>9</v>
      </c>
      <c r="DG12" s="25" t="s">
        <v>525</v>
      </c>
      <c r="DH12" s="25" t="s">
        <v>526</v>
      </c>
      <c r="DM12" s="25" t="s">
        <v>866</v>
      </c>
      <c r="DN12" s="25" t="s">
        <v>867</v>
      </c>
      <c r="DP12" s="25" t="s">
        <v>2758</v>
      </c>
      <c r="DQ12" s="25" t="s">
        <v>2759</v>
      </c>
    </row>
    <row r="13" spans="1:123" x14ac:dyDescent="0.25">
      <c r="A13" s="25" t="s">
        <v>378</v>
      </c>
      <c r="B13" s="25" t="s">
        <v>379</v>
      </c>
      <c r="E13" s="25" t="s">
        <v>344</v>
      </c>
      <c r="F13" s="25" t="s">
        <v>345</v>
      </c>
      <c r="I13" s="25" t="s">
        <v>2640</v>
      </c>
      <c r="J13" s="25" t="s">
        <v>2667</v>
      </c>
      <c r="M13" s="25" t="s">
        <v>356</v>
      </c>
      <c r="N13" s="25" t="s">
        <v>357</v>
      </c>
      <c r="AB13" s="25" t="s">
        <v>348</v>
      </c>
      <c r="AN13" s="25" t="s">
        <v>358</v>
      </c>
      <c r="AR13" s="25" t="s">
        <v>350</v>
      </c>
      <c r="AS13" s="25" t="s">
        <v>2047</v>
      </c>
      <c r="AX13" s="25" t="s">
        <v>3197</v>
      </c>
      <c r="CH13" s="25" t="s">
        <v>377</v>
      </c>
      <c r="CO13" s="25" t="s">
        <v>305</v>
      </c>
      <c r="DG13" s="25" t="s">
        <v>627</v>
      </c>
      <c r="DH13" s="25" t="s">
        <v>628</v>
      </c>
      <c r="DM13" s="25" t="s">
        <v>873</v>
      </c>
      <c r="DN13" s="25" t="s">
        <v>873</v>
      </c>
      <c r="DP13" s="25" t="s">
        <v>2760</v>
      </c>
      <c r="DQ13" s="25" t="s">
        <v>2761</v>
      </c>
    </row>
    <row r="14" spans="1:123" x14ac:dyDescent="0.25">
      <c r="A14" s="25" t="s">
        <v>395</v>
      </c>
      <c r="B14" s="25" t="s">
        <v>396</v>
      </c>
      <c r="E14" s="25" t="s">
        <v>354</v>
      </c>
      <c r="F14" s="25" t="s">
        <v>355</v>
      </c>
      <c r="I14" s="25" t="s">
        <v>2641</v>
      </c>
      <c r="J14" s="25" t="s">
        <v>2668</v>
      </c>
      <c r="M14" s="25" t="s">
        <v>373</v>
      </c>
      <c r="N14" s="25" t="s">
        <v>374</v>
      </c>
      <c r="AB14" s="25" t="s">
        <v>361</v>
      </c>
      <c r="AN14" s="25" t="s">
        <v>366</v>
      </c>
      <c r="AR14" s="25" t="s">
        <v>359</v>
      </c>
      <c r="AS14" s="25" t="s">
        <v>2048</v>
      </c>
      <c r="AX14" s="25" t="s">
        <v>3198</v>
      </c>
      <c r="CH14" s="25" t="s">
        <v>385</v>
      </c>
      <c r="CL14" s="26"/>
      <c r="CO14" s="25" t="s">
        <v>348</v>
      </c>
      <c r="DG14" s="25" t="s">
        <v>739</v>
      </c>
      <c r="DH14" s="25" t="s">
        <v>740</v>
      </c>
      <c r="DM14" s="25" t="s">
        <v>879</v>
      </c>
      <c r="DN14" s="25" t="s">
        <v>880</v>
      </c>
      <c r="DP14" s="25" t="s">
        <v>2762</v>
      </c>
      <c r="DQ14" s="25" t="s">
        <v>2763</v>
      </c>
    </row>
    <row r="15" spans="1:123" x14ac:dyDescent="0.25">
      <c r="A15" s="25" t="s">
        <v>402</v>
      </c>
      <c r="B15" s="25" t="s">
        <v>403</v>
      </c>
      <c r="E15" s="25" t="s">
        <v>364</v>
      </c>
      <c r="F15" s="25" t="s">
        <v>365</v>
      </c>
      <c r="I15" s="25" t="s">
        <v>2642</v>
      </c>
      <c r="J15" s="25" t="s">
        <v>2669</v>
      </c>
      <c r="M15" s="25" t="s">
        <v>390</v>
      </c>
      <c r="N15" s="25" t="s">
        <v>391</v>
      </c>
      <c r="AN15" s="25" t="s">
        <v>375</v>
      </c>
      <c r="AR15" s="25" t="s">
        <v>367</v>
      </c>
      <c r="AS15" s="25" t="s">
        <v>2049</v>
      </c>
      <c r="AX15" s="25" t="s">
        <v>3199</v>
      </c>
      <c r="CH15" s="25" t="s">
        <v>394</v>
      </c>
      <c r="DG15" s="25" t="s">
        <v>263</v>
      </c>
      <c r="DH15" s="25" t="s">
        <v>746</v>
      </c>
      <c r="DM15" s="25" t="s">
        <v>886</v>
      </c>
      <c r="DN15" s="25" t="s">
        <v>887</v>
      </c>
      <c r="DP15" s="25" t="s">
        <v>2764</v>
      </c>
      <c r="DQ15" s="25" t="s">
        <v>2765</v>
      </c>
    </row>
    <row r="16" spans="1:123" x14ac:dyDescent="0.25">
      <c r="A16" s="25" t="s">
        <v>411</v>
      </c>
      <c r="B16" s="25" t="s">
        <v>412</v>
      </c>
      <c r="E16" s="25" t="s">
        <v>371</v>
      </c>
      <c r="F16" s="25" t="s">
        <v>372</v>
      </c>
      <c r="I16" s="25" t="s">
        <v>2643</v>
      </c>
      <c r="J16" s="25" t="s">
        <v>382</v>
      </c>
      <c r="M16" s="25" t="s">
        <v>406</v>
      </c>
      <c r="N16" s="25" t="s">
        <v>407</v>
      </c>
      <c r="AN16" s="25" t="s">
        <v>383</v>
      </c>
      <c r="AR16" s="25" t="s">
        <v>376</v>
      </c>
      <c r="AS16" s="25" t="s">
        <v>2050</v>
      </c>
      <c r="AX16" s="25" t="s">
        <v>3200</v>
      </c>
      <c r="CH16" s="25" t="s">
        <v>401</v>
      </c>
      <c r="DG16" s="25" t="s">
        <v>752</v>
      </c>
      <c r="DH16" s="25" t="s">
        <v>753</v>
      </c>
      <c r="DM16" s="25" t="s">
        <v>3215</v>
      </c>
      <c r="DN16" s="25" t="s">
        <v>3215</v>
      </c>
      <c r="DP16" s="25" t="s">
        <v>2766</v>
      </c>
      <c r="DQ16" s="25" t="s">
        <v>2767</v>
      </c>
    </row>
    <row r="17" spans="1:121" x14ac:dyDescent="0.25">
      <c r="A17" s="25" t="s">
        <v>420</v>
      </c>
      <c r="B17" s="25" t="s">
        <v>421</v>
      </c>
      <c r="E17" s="25" t="s">
        <v>380</v>
      </c>
      <c r="F17" s="25" t="s">
        <v>381</v>
      </c>
      <c r="I17" s="25" t="s">
        <v>2644</v>
      </c>
      <c r="J17" s="25" t="s">
        <v>2670</v>
      </c>
      <c r="M17" s="25" t="s">
        <v>415</v>
      </c>
      <c r="N17" s="25" t="s">
        <v>416</v>
      </c>
      <c r="AN17" s="25" t="s">
        <v>392</v>
      </c>
      <c r="AR17" s="25" t="s">
        <v>384</v>
      </c>
      <c r="AS17" s="25" t="s">
        <v>2051</v>
      </c>
      <c r="CH17" s="25" t="s">
        <v>410</v>
      </c>
      <c r="DG17" s="25" t="s">
        <v>757</v>
      </c>
      <c r="DH17" s="25" t="s">
        <v>758</v>
      </c>
      <c r="DP17" s="25" t="s">
        <v>2768</v>
      </c>
      <c r="DQ17" s="25" t="s">
        <v>2769</v>
      </c>
    </row>
    <row r="18" spans="1:121" x14ac:dyDescent="0.25">
      <c r="A18" s="25" t="s">
        <v>428</v>
      </c>
      <c r="B18" s="25" t="s">
        <v>429</v>
      </c>
      <c r="E18" s="25" t="s">
        <v>388</v>
      </c>
      <c r="F18" s="25" t="s">
        <v>389</v>
      </c>
      <c r="I18" s="25" t="s">
        <v>2645</v>
      </c>
      <c r="J18" s="25" t="s">
        <v>2671</v>
      </c>
      <c r="M18" s="25" t="s">
        <v>424</v>
      </c>
      <c r="N18" s="25" t="s">
        <v>425</v>
      </c>
      <c r="AN18" s="25" t="s">
        <v>399</v>
      </c>
      <c r="AR18" s="25" t="s">
        <v>393</v>
      </c>
      <c r="AS18" s="25" t="s">
        <v>2052</v>
      </c>
      <c r="CH18" s="25" t="s">
        <v>419</v>
      </c>
      <c r="DG18" s="25" t="s">
        <v>769</v>
      </c>
      <c r="DH18" s="25" t="s">
        <v>770</v>
      </c>
      <c r="DP18" s="25" t="s">
        <v>2770</v>
      </c>
      <c r="DQ18" s="25" t="s">
        <v>2771</v>
      </c>
    </row>
    <row r="19" spans="1:121" x14ac:dyDescent="0.25">
      <c r="A19" s="25" t="s">
        <v>436</v>
      </c>
      <c r="B19" s="25" t="s">
        <v>437</v>
      </c>
      <c r="E19" s="25" t="s">
        <v>397</v>
      </c>
      <c r="F19" s="25" t="s">
        <v>398</v>
      </c>
      <c r="I19" s="25" t="s">
        <v>2646</v>
      </c>
      <c r="J19" s="25" t="s">
        <v>2672</v>
      </c>
      <c r="M19" s="25" t="s">
        <v>432</v>
      </c>
      <c r="N19" s="25" t="s">
        <v>433</v>
      </c>
      <c r="AN19" s="25" t="s">
        <v>408</v>
      </c>
      <c r="AR19" s="25" t="s">
        <v>400</v>
      </c>
      <c r="AS19" s="25" t="s">
        <v>2053</v>
      </c>
      <c r="CH19" s="25" t="s">
        <v>427</v>
      </c>
      <c r="DG19" s="25" t="s">
        <v>774</v>
      </c>
      <c r="DH19" s="25" t="s">
        <v>775</v>
      </c>
      <c r="DP19" s="25" t="s">
        <v>2772</v>
      </c>
      <c r="DQ19" s="25" t="s">
        <v>2773</v>
      </c>
    </row>
    <row r="20" spans="1:121" x14ac:dyDescent="0.25">
      <c r="A20" s="25" t="s">
        <v>443</v>
      </c>
      <c r="B20" s="25" t="s">
        <v>444</v>
      </c>
      <c r="E20" s="25" t="s">
        <v>404</v>
      </c>
      <c r="F20" s="25" t="s">
        <v>405</v>
      </c>
      <c r="I20" s="25" t="s">
        <v>2647</v>
      </c>
      <c r="J20" s="25" t="s">
        <v>2673</v>
      </c>
      <c r="M20" s="25" t="s">
        <v>440</v>
      </c>
      <c r="N20" s="25" t="s">
        <v>441</v>
      </c>
      <c r="AN20" s="25" t="s">
        <v>417</v>
      </c>
      <c r="AR20" s="25" t="s">
        <v>409</v>
      </c>
      <c r="AS20" s="25" t="s">
        <v>2054</v>
      </c>
      <c r="CH20" s="25" t="s">
        <v>435</v>
      </c>
      <c r="DG20" s="25" t="s">
        <v>781</v>
      </c>
      <c r="DH20" s="25" t="s">
        <v>782</v>
      </c>
      <c r="DP20" s="25" t="s">
        <v>2774</v>
      </c>
      <c r="DQ20" s="25" t="s">
        <v>2775</v>
      </c>
    </row>
    <row r="21" spans="1:121" x14ac:dyDescent="0.25">
      <c r="A21" s="25" t="s">
        <v>457</v>
      </c>
      <c r="B21" s="25" t="s">
        <v>458</v>
      </c>
      <c r="E21" s="25" t="s">
        <v>413</v>
      </c>
      <c r="F21" s="25" t="s">
        <v>414</v>
      </c>
      <c r="I21" s="25" t="s">
        <v>2648</v>
      </c>
      <c r="J21" s="25" t="s">
        <v>2674</v>
      </c>
      <c r="M21" s="25" t="s">
        <v>447</v>
      </c>
      <c r="N21" s="25" t="s">
        <v>448</v>
      </c>
      <c r="AN21" s="25" t="s">
        <v>2549</v>
      </c>
      <c r="AR21" s="25" t="s">
        <v>418</v>
      </c>
      <c r="AS21" s="25" t="s">
        <v>2055</v>
      </c>
      <c r="CH21" s="25" t="s">
        <v>2549</v>
      </c>
      <c r="DG21" s="25" t="s">
        <v>788</v>
      </c>
      <c r="DH21" s="25" t="s">
        <v>789</v>
      </c>
      <c r="DP21" s="25" t="s">
        <v>2776</v>
      </c>
      <c r="DQ21" s="25" t="s">
        <v>2777</v>
      </c>
    </row>
    <row r="22" spans="1:121" x14ac:dyDescent="0.25">
      <c r="A22" s="25" t="s">
        <v>464</v>
      </c>
      <c r="B22" s="25" t="s">
        <v>465</v>
      </c>
      <c r="E22" s="25" t="s">
        <v>422</v>
      </c>
      <c r="F22" s="25" t="s">
        <v>423</v>
      </c>
      <c r="I22" s="25" t="s">
        <v>2649</v>
      </c>
      <c r="J22" s="25" t="s">
        <v>2675</v>
      </c>
      <c r="M22" s="25" t="s">
        <v>454</v>
      </c>
      <c r="N22" s="25" t="s">
        <v>455</v>
      </c>
      <c r="AN22" s="25" t="s">
        <v>2553</v>
      </c>
      <c r="AR22" s="25" t="s">
        <v>426</v>
      </c>
      <c r="AS22" s="25" t="s">
        <v>2056</v>
      </c>
      <c r="CH22" s="25" t="s">
        <v>2550</v>
      </c>
      <c r="DG22" s="25" t="s">
        <v>795</v>
      </c>
      <c r="DH22" s="25" t="s">
        <v>796</v>
      </c>
      <c r="DP22" s="25" t="s">
        <v>2778</v>
      </c>
      <c r="DQ22" s="25" t="s">
        <v>2779</v>
      </c>
    </row>
    <row r="23" spans="1:121" x14ac:dyDescent="0.25">
      <c r="A23" s="25" t="s">
        <v>471</v>
      </c>
      <c r="B23" s="25" t="s">
        <v>472</v>
      </c>
      <c r="E23" s="25" t="s">
        <v>430</v>
      </c>
      <c r="F23" s="25" t="s">
        <v>431</v>
      </c>
      <c r="I23" s="25" t="s">
        <v>2650</v>
      </c>
      <c r="J23" s="25" t="s">
        <v>2676</v>
      </c>
      <c r="M23" s="25" t="s">
        <v>461</v>
      </c>
      <c r="N23" s="25" t="s">
        <v>462</v>
      </c>
      <c r="AN23" s="25" t="s">
        <v>2603</v>
      </c>
      <c r="AR23" s="25" t="s">
        <v>434</v>
      </c>
      <c r="AS23" s="25" t="s">
        <v>2057</v>
      </c>
      <c r="CH23" s="25" t="s">
        <v>2552</v>
      </c>
      <c r="DG23" s="25" t="s">
        <v>800</v>
      </c>
      <c r="DH23" s="25" t="s">
        <v>801</v>
      </c>
      <c r="DP23" s="25" t="s">
        <v>2780</v>
      </c>
      <c r="DQ23" s="25" t="s">
        <v>2781</v>
      </c>
    </row>
    <row r="24" spans="1:121" x14ac:dyDescent="0.25">
      <c r="A24" s="25" t="s">
        <v>478</v>
      </c>
      <c r="B24" s="25" t="s">
        <v>479</v>
      </c>
      <c r="E24" s="25" t="s">
        <v>438</v>
      </c>
      <c r="F24" s="25" t="s">
        <v>439</v>
      </c>
      <c r="I24" s="25" t="s">
        <v>2651</v>
      </c>
      <c r="J24" s="25" t="s">
        <v>2651</v>
      </c>
      <c r="M24" s="25" t="s">
        <v>468</v>
      </c>
      <c r="N24" s="25" t="s">
        <v>469</v>
      </c>
      <c r="AN24" s="25" t="s">
        <v>2604</v>
      </c>
      <c r="AR24" s="25" t="s">
        <v>442</v>
      </c>
      <c r="AS24" s="25" t="s">
        <v>2058</v>
      </c>
      <c r="CH24" s="25" t="s">
        <v>2600</v>
      </c>
      <c r="DG24" s="25" t="s">
        <v>807</v>
      </c>
      <c r="DH24" s="25" t="s">
        <v>808</v>
      </c>
    </row>
    <row r="25" spans="1:121" x14ac:dyDescent="0.25">
      <c r="A25" s="25" t="s">
        <v>600</v>
      </c>
      <c r="B25" s="25" t="s">
        <v>601</v>
      </c>
      <c r="E25" s="25" t="s">
        <v>445</v>
      </c>
      <c r="F25" s="25" t="s">
        <v>446</v>
      </c>
      <c r="I25" s="25" t="s">
        <v>2652</v>
      </c>
      <c r="J25" s="25" t="s">
        <v>2677</v>
      </c>
      <c r="M25" s="25" t="s">
        <v>475</v>
      </c>
      <c r="N25" s="25" t="s">
        <v>476</v>
      </c>
      <c r="AN25" s="25" t="s">
        <v>2605</v>
      </c>
      <c r="AR25" s="25" t="s">
        <v>449</v>
      </c>
      <c r="AS25" s="25" t="s">
        <v>2059</v>
      </c>
      <c r="CH25" s="25" t="s">
        <v>2601</v>
      </c>
      <c r="DG25" s="25" t="s">
        <v>814</v>
      </c>
      <c r="DH25" s="25" t="s">
        <v>815</v>
      </c>
    </row>
    <row r="26" spans="1:121" x14ac:dyDescent="0.25">
      <c r="A26" s="25" t="s">
        <v>613</v>
      </c>
      <c r="B26" s="25" t="s">
        <v>614</v>
      </c>
      <c r="E26" s="25" t="s">
        <v>452</v>
      </c>
      <c r="F26" s="25" t="s">
        <v>453</v>
      </c>
      <c r="I26" s="25" t="s">
        <v>2653</v>
      </c>
      <c r="J26" s="25" t="s">
        <v>2678</v>
      </c>
      <c r="M26" s="25" t="s">
        <v>482</v>
      </c>
      <c r="N26" s="25" t="s">
        <v>483</v>
      </c>
      <c r="AN26" s="25" t="s">
        <v>2606</v>
      </c>
      <c r="AR26" s="25" t="s">
        <v>456</v>
      </c>
      <c r="AS26" s="25" t="s">
        <v>2060</v>
      </c>
      <c r="CH26" s="25" t="s">
        <v>2624</v>
      </c>
      <c r="DG26" s="25" t="s">
        <v>821</v>
      </c>
      <c r="DH26" s="25" t="s">
        <v>822</v>
      </c>
    </row>
    <row r="27" spans="1:121" x14ac:dyDescent="0.25">
      <c r="A27" s="25" t="s">
        <v>644</v>
      </c>
      <c r="B27" s="25" t="s">
        <v>645</v>
      </c>
      <c r="E27" s="25" t="s">
        <v>459</v>
      </c>
      <c r="F27" s="25" t="s">
        <v>460</v>
      </c>
      <c r="I27" s="25" t="s">
        <v>2654</v>
      </c>
      <c r="J27" s="25" t="s">
        <v>2679</v>
      </c>
      <c r="M27" s="25" t="s">
        <v>489</v>
      </c>
      <c r="N27" s="25" t="s">
        <v>490</v>
      </c>
      <c r="AN27" s="25" t="s">
        <v>2607</v>
      </c>
      <c r="AR27" s="25" t="s">
        <v>463</v>
      </c>
      <c r="AS27" s="25" t="s">
        <v>2061</v>
      </c>
      <c r="CH27" s="25" t="s">
        <v>3203</v>
      </c>
      <c r="DG27" s="25" t="s">
        <v>828</v>
      </c>
      <c r="DH27" s="25" t="s">
        <v>828</v>
      </c>
    </row>
    <row r="28" spans="1:121" x14ac:dyDescent="0.25">
      <c r="A28" s="25" t="s">
        <v>649</v>
      </c>
      <c r="B28" s="25" t="s">
        <v>650</v>
      </c>
      <c r="E28" s="25" t="s">
        <v>466</v>
      </c>
      <c r="F28" s="25" t="s">
        <v>467</v>
      </c>
      <c r="I28" s="25" t="s">
        <v>2655</v>
      </c>
      <c r="J28" s="25" t="s">
        <v>2680</v>
      </c>
      <c r="M28" s="25" t="s">
        <v>496</v>
      </c>
      <c r="N28" s="25" t="s">
        <v>497</v>
      </c>
      <c r="AN28" s="25" t="s">
        <v>2626</v>
      </c>
      <c r="AR28" s="25" t="s">
        <v>470</v>
      </c>
      <c r="AS28" s="25" t="s">
        <v>2062</v>
      </c>
      <c r="CH28" s="25" t="s">
        <v>3204</v>
      </c>
      <c r="DG28" s="25" t="s">
        <v>834</v>
      </c>
      <c r="DH28" s="25" t="s">
        <v>835</v>
      </c>
    </row>
    <row r="29" spans="1:121" x14ac:dyDescent="0.25">
      <c r="A29" s="25" t="s">
        <v>654</v>
      </c>
      <c r="B29" s="25" t="s">
        <v>655</v>
      </c>
      <c r="E29" s="25" t="s">
        <v>473</v>
      </c>
      <c r="F29" s="25" t="s">
        <v>474</v>
      </c>
      <c r="I29" s="25" t="s">
        <v>2656</v>
      </c>
      <c r="J29" s="25" t="s">
        <v>2681</v>
      </c>
      <c r="M29" s="25" t="s">
        <v>501</v>
      </c>
      <c r="N29" s="25" t="s">
        <v>502</v>
      </c>
      <c r="AN29" s="25" t="s">
        <v>3193</v>
      </c>
      <c r="AR29" s="25" t="s">
        <v>477</v>
      </c>
      <c r="AS29" s="25" t="s">
        <v>2063</v>
      </c>
      <c r="CH29" s="25" t="s">
        <v>3205</v>
      </c>
      <c r="DG29" s="25" t="s">
        <v>841</v>
      </c>
      <c r="DH29" s="25" t="s">
        <v>841</v>
      </c>
    </row>
    <row r="30" spans="1:121" x14ac:dyDescent="0.25">
      <c r="A30" s="25" t="s">
        <v>659</v>
      </c>
      <c r="B30" s="25" t="s">
        <v>660</v>
      </c>
      <c r="E30" s="25" t="s">
        <v>480</v>
      </c>
      <c r="F30" s="25" t="s">
        <v>481</v>
      </c>
      <c r="M30" s="25" t="s">
        <v>508</v>
      </c>
      <c r="N30" s="25" t="s">
        <v>509</v>
      </c>
      <c r="AN30" s="25" t="s">
        <v>3194</v>
      </c>
      <c r="AR30" s="25" t="s">
        <v>484</v>
      </c>
      <c r="AS30" s="25" t="s">
        <v>2064</v>
      </c>
      <c r="CH30" s="25" t="s">
        <v>3196</v>
      </c>
      <c r="DG30" s="25" t="s">
        <v>847</v>
      </c>
      <c r="DH30" s="25" t="s">
        <v>848</v>
      </c>
    </row>
    <row r="31" spans="1:121" x14ac:dyDescent="0.25">
      <c r="A31" s="25" t="s">
        <v>664</v>
      </c>
      <c r="B31" s="25" t="s">
        <v>665</v>
      </c>
      <c r="E31" s="25" t="s">
        <v>487</v>
      </c>
      <c r="F31" s="25" t="s">
        <v>488</v>
      </c>
      <c r="M31" s="25" t="s">
        <v>515</v>
      </c>
      <c r="N31" s="25" t="s">
        <v>516</v>
      </c>
      <c r="AN31" s="25" t="s">
        <v>3195</v>
      </c>
      <c r="AR31" s="25" t="s">
        <v>491</v>
      </c>
      <c r="AS31" s="25" t="s">
        <v>2065</v>
      </c>
      <c r="CH31" s="25" t="s">
        <v>3206</v>
      </c>
      <c r="DG31" s="25" t="s">
        <v>3207</v>
      </c>
      <c r="DH31" s="25" t="s">
        <v>3208</v>
      </c>
    </row>
    <row r="32" spans="1:121" x14ac:dyDescent="0.25">
      <c r="A32" s="25" t="s">
        <v>669</v>
      </c>
      <c r="B32" s="25" t="s">
        <v>670</v>
      </c>
      <c r="E32" s="25" t="s">
        <v>494</v>
      </c>
      <c r="F32" s="25" t="s">
        <v>495</v>
      </c>
      <c r="M32" s="25" t="s">
        <v>522</v>
      </c>
      <c r="N32" s="25" t="s">
        <v>523</v>
      </c>
      <c r="AN32" s="25" t="s">
        <v>3195</v>
      </c>
      <c r="AR32" s="25" t="s">
        <v>498</v>
      </c>
      <c r="AS32" s="25" t="s">
        <v>2066</v>
      </c>
      <c r="DG32" s="25" t="s">
        <v>3209</v>
      </c>
      <c r="DH32" s="25" t="s">
        <v>3210</v>
      </c>
    </row>
    <row r="33" spans="1:112" x14ac:dyDescent="0.25">
      <c r="A33" s="25" t="s">
        <v>674</v>
      </c>
      <c r="B33" s="25" t="s">
        <v>675</v>
      </c>
      <c r="E33" s="25" t="s">
        <v>499</v>
      </c>
      <c r="F33" s="25" t="s">
        <v>500</v>
      </c>
      <c r="M33" s="25" t="s">
        <v>529</v>
      </c>
      <c r="N33" s="25" t="s">
        <v>530</v>
      </c>
      <c r="AN33" s="25" t="s">
        <v>3196</v>
      </c>
      <c r="AR33" s="25" t="s">
        <v>503</v>
      </c>
      <c r="AS33" s="25" t="s">
        <v>2067</v>
      </c>
      <c r="DG33" s="25" t="s">
        <v>3211</v>
      </c>
      <c r="DH33" s="25" t="s">
        <v>3212</v>
      </c>
    </row>
    <row r="34" spans="1:112" x14ac:dyDescent="0.25">
      <c r="A34" s="25" t="s">
        <v>679</v>
      </c>
      <c r="B34" s="25" t="s">
        <v>680</v>
      </c>
      <c r="E34" s="25" t="s">
        <v>506</v>
      </c>
      <c r="F34" s="25" t="s">
        <v>507</v>
      </c>
      <c r="M34" s="25" t="s">
        <v>536</v>
      </c>
      <c r="N34" s="25" t="s">
        <v>537</v>
      </c>
      <c r="AR34" s="25" t="s">
        <v>510</v>
      </c>
      <c r="AS34" s="25" t="s">
        <v>2068</v>
      </c>
      <c r="DG34" s="25" t="s">
        <v>3213</v>
      </c>
      <c r="DH34" s="25" t="s">
        <v>3213</v>
      </c>
    </row>
    <row r="35" spans="1:112" x14ac:dyDescent="0.25">
      <c r="A35" s="25" t="s">
        <v>684</v>
      </c>
      <c r="B35" s="25" t="s">
        <v>685</v>
      </c>
      <c r="E35" s="25" t="s">
        <v>513</v>
      </c>
      <c r="F35" s="25" t="s">
        <v>514</v>
      </c>
      <c r="M35" s="25" t="s">
        <v>548</v>
      </c>
      <c r="N35" s="25" t="s">
        <v>549</v>
      </c>
      <c r="AR35" s="25" t="s">
        <v>517</v>
      </c>
      <c r="AS35" s="25" t="s">
        <v>2069</v>
      </c>
      <c r="DG35" s="25" t="s">
        <v>3214</v>
      </c>
      <c r="DH35" s="25" t="s">
        <v>3214</v>
      </c>
    </row>
    <row r="36" spans="1:112" x14ac:dyDescent="0.25">
      <c r="A36" s="25" t="s">
        <v>689</v>
      </c>
      <c r="B36" s="25" t="s">
        <v>690</v>
      </c>
      <c r="E36" s="25" t="s">
        <v>520</v>
      </c>
      <c r="F36" s="25" t="s">
        <v>521</v>
      </c>
      <c r="M36" s="25" t="s">
        <v>555</v>
      </c>
      <c r="N36" s="25" t="s">
        <v>556</v>
      </c>
      <c r="AR36" s="25" t="s">
        <v>524</v>
      </c>
      <c r="AS36" s="25" t="s">
        <v>2070</v>
      </c>
    </row>
    <row r="37" spans="1:112" x14ac:dyDescent="0.25">
      <c r="A37" s="25" t="s">
        <v>694</v>
      </c>
      <c r="B37" s="25" t="s">
        <v>695</v>
      </c>
      <c r="E37" s="25" t="s">
        <v>527</v>
      </c>
      <c r="F37" s="25" t="s">
        <v>528</v>
      </c>
      <c r="M37" s="25" t="s">
        <v>562</v>
      </c>
      <c r="N37" s="25" t="s">
        <v>563</v>
      </c>
      <c r="AR37" s="25" t="s">
        <v>531</v>
      </c>
      <c r="AS37" s="25" t="s">
        <v>2071</v>
      </c>
    </row>
    <row r="38" spans="1:112" x14ac:dyDescent="0.25">
      <c r="A38" s="25" t="s">
        <v>699</v>
      </c>
      <c r="B38" s="25" t="s">
        <v>700</v>
      </c>
      <c r="E38" s="25" t="s">
        <v>534</v>
      </c>
      <c r="F38" s="25" t="s">
        <v>535</v>
      </c>
      <c r="M38" s="25" t="s">
        <v>569</v>
      </c>
      <c r="N38" s="25" t="s">
        <v>570</v>
      </c>
      <c r="AR38" s="25" t="s">
        <v>538</v>
      </c>
      <c r="AS38" s="25" t="s">
        <v>2072</v>
      </c>
    </row>
    <row r="39" spans="1:112" x14ac:dyDescent="0.25">
      <c r="A39" s="25" t="s">
        <v>704</v>
      </c>
      <c r="B39" s="25" t="s">
        <v>705</v>
      </c>
      <c r="E39" s="25" t="s">
        <v>541</v>
      </c>
      <c r="F39" s="25" t="s">
        <v>542</v>
      </c>
      <c r="M39" s="25" t="s">
        <v>576</v>
      </c>
      <c r="N39" s="25" t="s">
        <v>577</v>
      </c>
      <c r="AR39" s="25" t="s">
        <v>543</v>
      </c>
      <c r="AS39" s="25" t="s">
        <v>2073</v>
      </c>
    </row>
    <row r="40" spans="1:112" x14ac:dyDescent="0.25">
      <c r="A40" s="25" t="s">
        <v>711</v>
      </c>
      <c r="B40" s="25" t="s">
        <v>712</v>
      </c>
      <c r="E40" s="25" t="s">
        <v>546</v>
      </c>
      <c r="F40" s="25" t="s">
        <v>547</v>
      </c>
      <c r="M40" s="25" t="s">
        <v>583</v>
      </c>
      <c r="N40" s="25" t="s">
        <v>584</v>
      </c>
      <c r="AR40" s="25" t="s">
        <v>550</v>
      </c>
      <c r="AS40" s="25" t="s">
        <v>2074</v>
      </c>
    </row>
    <row r="41" spans="1:112" x14ac:dyDescent="0.25">
      <c r="A41" s="25" t="s">
        <v>718</v>
      </c>
      <c r="B41" s="25" t="s">
        <v>719</v>
      </c>
      <c r="E41" s="25" t="s">
        <v>553</v>
      </c>
      <c r="F41" s="25" t="s">
        <v>554</v>
      </c>
      <c r="M41" s="25" t="s">
        <v>590</v>
      </c>
      <c r="N41" s="25" t="s">
        <v>591</v>
      </c>
      <c r="AR41" s="25" t="s">
        <v>557</v>
      </c>
      <c r="AS41" s="25" t="s">
        <v>2075</v>
      </c>
    </row>
    <row r="42" spans="1:112" x14ac:dyDescent="0.25">
      <c r="A42" s="25" t="s">
        <v>725</v>
      </c>
      <c r="B42" s="25" t="s">
        <v>726</v>
      </c>
      <c r="E42" s="25" t="s">
        <v>560</v>
      </c>
      <c r="F42" s="25" t="s">
        <v>561</v>
      </c>
      <c r="M42" s="25" t="s">
        <v>597</v>
      </c>
      <c r="N42" s="25" t="s">
        <v>598</v>
      </c>
      <c r="AR42" s="25" t="s">
        <v>564</v>
      </c>
      <c r="AS42" s="25" t="s">
        <v>2076</v>
      </c>
    </row>
    <row r="43" spans="1:112" x14ac:dyDescent="0.25">
      <c r="A43" s="25" t="s">
        <v>732</v>
      </c>
      <c r="B43" s="25" t="s">
        <v>733</v>
      </c>
      <c r="E43" s="25" t="s">
        <v>567</v>
      </c>
      <c r="F43" s="25" t="s">
        <v>568</v>
      </c>
      <c r="M43" s="25" t="s">
        <v>604</v>
      </c>
      <c r="N43" s="25" t="s">
        <v>605</v>
      </c>
      <c r="AR43" s="25" t="s">
        <v>571</v>
      </c>
      <c r="AS43" s="25" t="s">
        <v>2077</v>
      </c>
    </row>
    <row r="44" spans="1:112" x14ac:dyDescent="0.25">
      <c r="A44" s="25" t="s">
        <v>3192</v>
      </c>
      <c r="B44" s="25" t="s">
        <v>3192</v>
      </c>
      <c r="E44" s="25" t="s">
        <v>574</v>
      </c>
      <c r="F44" s="25" t="s">
        <v>575</v>
      </c>
      <c r="M44" s="25" t="s">
        <v>610</v>
      </c>
      <c r="N44" s="25" t="s">
        <v>611</v>
      </c>
      <c r="AR44" s="25" t="s">
        <v>578</v>
      </c>
      <c r="AS44" s="25" t="s">
        <v>2078</v>
      </c>
    </row>
    <row r="45" spans="1:112" x14ac:dyDescent="0.25">
      <c r="E45" s="25" t="s">
        <v>581</v>
      </c>
      <c r="F45" s="25" t="s">
        <v>582</v>
      </c>
      <c r="M45" s="25" t="s">
        <v>617</v>
      </c>
      <c r="N45" s="25" t="s">
        <v>618</v>
      </c>
      <c r="AR45" s="25" t="s">
        <v>585</v>
      </c>
      <c r="AS45" s="25" t="s">
        <v>2079</v>
      </c>
    </row>
    <row r="46" spans="1:112" x14ac:dyDescent="0.25">
      <c r="E46" s="25" t="s">
        <v>588</v>
      </c>
      <c r="F46" s="25" t="s">
        <v>589</v>
      </c>
      <c r="M46" s="25" t="s">
        <v>624</v>
      </c>
      <c r="N46" s="25" t="s">
        <v>625</v>
      </c>
      <c r="AR46" s="25" t="s">
        <v>592</v>
      </c>
      <c r="AS46" s="25" t="s">
        <v>2080</v>
      </c>
    </row>
    <row r="47" spans="1:112" x14ac:dyDescent="0.25">
      <c r="A47" s="25"/>
      <c r="B47" s="25"/>
      <c r="E47" s="25" t="s">
        <v>595</v>
      </c>
      <c r="F47" s="25" t="s">
        <v>596</v>
      </c>
      <c r="M47" s="25" t="s">
        <v>631</v>
      </c>
      <c r="N47" s="25" t="s">
        <v>632</v>
      </c>
      <c r="AR47" s="25" t="s">
        <v>599</v>
      </c>
      <c r="AS47" s="25" t="s">
        <v>2081</v>
      </c>
    </row>
    <row r="48" spans="1:112" x14ac:dyDescent="0.25">
      <c r="A48" s="25"/>
      <c r="B48" s="25"/>
      <c r="E48" s="25" t="s">
        <v>602</v>
      </c>
      <c r="F48" s="25" t="s">
        <v>603</v>
      </c>
      <c r="M48" s="25" t="s">
        <v>636</v>
      </c>
      <c r="N48" s="25" t="s">
        <v>637</v>
      </c>
      <c r="AR48" s="25" t="s">
        <v>606</v>
      </c>
      <c r="AS48" s="25" t="s">
        <v>2082</v>
      </c>
    </row>
    <row r="49" spans="1:45" x14ac:dyDescent="0.25">
      <c r="A49" s="25"/>
      <c r="B49" s="25"/>
      <c r="E49" s="25" t="s">
        <v>608</v>
      </c>
      <c r="F49" s="25" t="s">
        <v>609</v>
      </c>
      <c r="M49" s="25" t="s">
        <v>641</v>
      </c>
      <c r="N49" s="25" t="s">
        <v>642</v>
      </c>
      <c r="AR49" s="25" t="s">
        <v>612</v>
      </c>
      <c r="AS49" s="25" t="s">
        <v>2083</v>
      </c>
    </row>
    <row r="50" spans="1:45" x14ac:dyDescent="0.25">
      <c r="A50" s="25"/>
      <c r="B50" s="25"/>
      <c r="E50" s="25" t="s">
        <v>615</v>
      </c>
      <c r="F50" s="25" t="s">
        <v>616</v>
      </c>
      <c r="M50" s="25" t="s">
        <v>708</v>
      </c>
      <c r="N50" s="25" t="s">
        <v>709</v>
      </c>
      <c r="AR50" s="25" t="s">
        <v>619</v>
      </c>
      <c r="AS50" s="25" t="s">
        <v>2084</v>
      </c>
    </row>
    <row r="51" spans="1:45" x14ac:dyDescent="0.25">
      <c r="A51" s="25"/>
      <c r="B51" s="25"/>
      <c r="E51" s="25" t="s">
        <v>622</v>
      </c>
      <c r="F51" s="25" t="s">
        <v>623</v>
      </c>
      <c r="M51" s="25" t="s">
        <v>715</v>
      </c>
      <c r="N51" s="25" t="s">
        <v>716</v>
      </c>
      <c r="AR51" s="25" t="s">
        <v>626</v>
      </c>
      <c r="AS51" s="25" t="s">
        <v>2085</v>
      </c>
    </row>
    <row r="52" spans="1:45" x14ac:dyDescent="0.25">
      <c r="A52" s="25"/>
      <c r="B52" s="25"/>
      <c r="E52" s="25" t="s">
        <v>629</v>
      </c>
      <c r="F52" s="25" t="s">
        <v>630</v>
      </c>
      <c r="M52" s="25" t="s">
        <v>722</v>
      </c>
      <c r="N52" s="25" t="s">
        <v>723</v>
      </c>
      <c r="AR52" s="25" t="s">
        <v>633</v>
      </c>
      <c r="AS52" s="25" t="s">
        <v>2086</v>
      </c>
    </row>
    <row r="53" spans="1:45" x14ac:dyDescent="0.25">
      <c r="A53" s="25"/>
      <c r="B53" s="25"/>
      <c r="E53" s="25" t="s">
        <v>634</v>
      </c>
      <c r="F53" s="25" t="s">
        <v>635</v>
      </c>
      <c r="M53" s="25" t="s">
        <v>729</v>
      </c>
      <c r="N53" s="25" t="s">
        <v>730</v>
      </c>
      <c r="AR53" s="25" t="s">
        <v>638</v>
      </c>
      <c r="AS53" s="25" t="s">
        <v>2087</v>
      </c>
    </row>
    <row r="54" spans="1:45" x14ac:dyDescent="0.25">
      <c r="A54" s="25"/>
      <c r="B54" s="25"/>
      <c r="E54" s="25" t="s">
        <v>639</v>
      </c>
      <c r="F54" s="25" t="s">
        <v>640</v>
      </c>
      <c r="M54" s="25" t="s">
        <v>736</v>
      </c>
      <c r="N54" s="25" t="s">
        <v>737</v>
      </c>
      <c r="AR54" s="25" t="s">
        <v>643</v>
      </c>
      <c r="AS54" s="25" t="s">
        <v>2088</v>
      </c>
    </row>
    <row r="55" spans="1:45" x14ac:dyDescent="0.25">
      <c r="A55" s="25"/>
      <c r="B55" s="25"/>
      <c r="E55" s="25" t="s">
        <v>646</v>
      </c>
      <c r="F55" s="25" t="s">
        <v>647</v>
      </c>
      <c r="M55" s="25" t="s">
        <v>743</v>
      </c>
      <c r="N55" s="25" t="s">
        <v>744</v>
      </c>
      <c r="AR55" s="25" t="s">
        <v>648</v>
      </c>
      <c r="AS55" s="25" t="s">
        <v>2089</v>
      </c>
    </row>
    <row r="56" spans="1:45" x14ac:dyDescent="0.25">
      <c r="A56" s="25"/>
      <c r="B56" s="25"/>
      <c r="E56" s="25" t="s">
        <v>651</v>
      </c>
      <c r="F56" s="25" t="s">
        <v>652</v>
      </c>
      <c r="M56" s="25" t="s">
        <v>749</v>
      </c>
      <c r="N56" s="25" t="s">
        <v>750</v>
      </c>
      <c r="AR56" s="25" t="s">
        <v>653</v>
      </c>
      <c r="AS56" s="25" t="s">
        <v>2090</v>
      </c>
    </row>
    <row r="57" spans="1:45" x14ac:dyDescent="0.25">
      <c r="A57" s="25"/>
      <c r="B57" s="25"/>
      <c r="E57" s="25" t="s">
        <v>656</v>
      </c>
      <c r="F57" s="25" t="s">
        <v>657</v>
      </c>
      <c r="M57" s="25" t="s">
        <v>761</v>
      </c>
      <c r="N57" s="25" t="s">
        <v>762</v>
      </c>
      <c r="AR57" s="25" t="s">
        <v>658</v>
      </c>
      <c r="AS57" s="25" t="s">
        <v>2091</v>
      </c>
    </row>
    <row r="58" spans="1:45" x14ac:dyDescent="0.25">
      <c r="A58" s="25"/>
      <c r="B58" s="25"/>
      <c r="E58" s="25" t="s">
        <v>661</v>
      </c>
      <c r="F58" s="25" t="s">
        <v>662</v>
      </c>
      <c r="M58" s="25" t="s">
        <v>766</v>
      </c>
      <c r="N58" s="25" t="s">
        <v>767</v>
      </c>
      <c r="AR58" s="25" t="s">
        <v>663</v>
      </c>
      <c r="AS58" s="25" t="s">
        <v>2092</v>
      </c>
    </row>
    <row r="59" spans="1:45" x14ac:dyDescent="0.25">
      <c r="A59" s="25"/>
      <c r="B59" s="25"/>
      <c r="E59" s="25" t="s">
        <v>666</v>
      </c>
      <c r="F59" s="25" t="s">
        <v>667</v>
      </c>
      <c r="M59" s="25" t="s">
        <v>778</v>
      </c>
      <c r="N59" s="25" t="s">
        <v>779</v>
      </c>
      <c r="AR59" s="25" t="s">
        <v>668</v>
      </c>
      <c r="AS59" s="25" t="s">
        <v>2093</v>
      </c>
    </row>
    <row r="60" spans="1:45" x14ac:dyDescent="0.25">
      <c r="A60" s="25"/>
      <c r="B60" s="25"/>
      <c r="E60" s="25" t="s">
        <v>671</v>
      </c>
      <c r="F60" s="25" t="s">
        <v>672</v>
      </c>
      <c r="M60" s="25" t="s">
        <v>785</v>
      </c>
      <c r="N60" s="25" t="s">
        <v>786</v>
      </c>
      <c r="AR60" s="25" t="s">
        <v>673</v>
      </c>
      <c r="AS60" s="25" t="s">
        <v>2094</v>
      </c>
    </row>
    <row r="61" spans="1:45" x14ac:dyDescent="0.25">
      <c r="A61" s="25"/>
      <c r="B61" s="25"/>
      <c r="E61" s="25" t="s">
        <v>676</v>
      </c>
      <c r="F61" s="25" t="s">
        <v>677</v>
      </c>
      <c r="M61" s="25" t="s">
        <v>792</v>
      </c>
      <c r="N61" s="25" t="s">
        <v>793</v>
      </c>
      <c r="AR61" s="25" t="s">
        <v>678</v>
      </c>
      <c r="AS61" s="25" t="s">
        <v>2095</v>
      </c>
    </row>
    <row r="62" spans="1:45" x14ac:dyDescent="0.25">
      <c r="A62" s="25"/>
      <c r="B62" s="25"/>
      <c r="E62" s="25" t="s">
        <v>681</v>
      </c>
      <c r="F62" s="25" t="s">
        <v>682</v>
      </c>
      <c r="M62" s="25" t="s">
        <v>804</v>
      </c>
      <c r="N62" s="25" t="s">
        <v>805</v>
      </c>
      <c r="AR62" s="25" t="s">
        <v>683</v>
      </c>
      <c r="AS62" s="25" t="s">
        <v>2096</v>
      </c>
    </row>
    <row r="63" spans="1:45" x14ac:dyDescent="0.25">
      <c r="A63" s="25"/>
      <c r="B63" s="25"/>
      <c r="E63" s="25" t="s">
        <v>686</v>
      </c>
      <c r="F63" s="25" t="s">
        <v>687</v>
      </c>
      <c r="M63" s="25" t="s">
        <v>811</v>
      </c>
      <c r="N63" s="25" t="s">
        <v>812</v>
      </c>
      <c r="AR63" s="25" t="s">
        <v>688</v>
      </c>
      <c r="AS63" s="25" t="s">
        <v>2097</v>
      </c>
    </row>
    <row r="64" spans="1:45" x14ac:dyDescent="0.25">
      <c r="A64" s="25"/>
      <c r="B64" s="25"/>
      <c r="E64" s="25" t="s">
        <v>691</v>
      </c>
      <c r="F64" s="25" t="s">
        <v>692</v>
      </c>
      <c r="M64" s="25" t="s">
        <v>818</v>
      </c>
      <c r="N64" s="25" t="s">
        <v>819</v>
      </c>
      <c r="AR64" s="25" t="s">
        <v>693</v>
      </c>
      <c r="AS64" s="25" t="s">
        <v>2098</v>
      </c>
    </row>
    <row r="65" spans="1:45" x14ac:dyDescent="0.25">
      <c r="A65" s="25"/>
      <c r="B65" s="25"/>
      <c r="E65" s="25" t="s">
        <v>696</v>
      </c>
      <c r="F65" s="25" t="s">
        <v>697</v>
      </c>
      <c r="M65" s="25" t="s">
        <v>825</v>
      </c>
      <c r="N65" s="25" t="s">
        <v>826</v>
      </c>
      <c r="AR65" s="25" t="s">
        <v>698</v>
      </c>
      <c r="AS65" s="25" t="s">
        <v>2099</v>
      </c>
    </row>
    <row r="66" spans="1:45" x14ac:dyDescent="0.25">
      <c r="A66" s="25"/>
      <c r="B66" s="25"/>
      <c r="E66" s="25" t="s">
        <v>701</v>
      </c>
      <c r="F66" s="25" t="s">
        <v>702</v>
      </c>
      <c r="M66" s="25" t="s">
        <v>831</v>
      </c>
      <c r="N66" s="25" t="s">
        <v>832</v>
      </c>
      <c r="AR66" s="25" t="s">
        <v>703</v>
      </c>
      <c r="AS66" s="25" t="s">
        <v>2100</v>
      </c>
    </row>
    <row r="67" spans="1:45" x14ac:dyDescent="0.25">
      <c r="A67" s="25"/>
      <c r="B67" s="25"/>
      <c r="E67" s="25" t="s">
        <v>706</v>
      </c>
      <c r="F67" s="25" t="s">
        <v>707</v>
      </c>
      <c r="M67" s="25" t="s">
        <v>838</v>
      </c>
      <c r="N67" s="25" t="s">
        <v>839</v>
      </c>
      <c r="AR67" s="25" t="s">
        <v>710</v>
      </c>
      <c r="AS67" s="25" t="s">
        <v>2101</v>
      </c>
    </row>
    <row r="68" spans="1:45" x14ac:dyDescent="0.25">
      <c r="A68" s="25"/>
      <c r="B68" s="25"/>
      <c r="E68" s="25" t="s">
        <v>713</v>
      </c>
      <c r="F68" s="25" t="s">
        <v>714</v>
      </c>
      <c r="M68" s="25" t="s">
        <v>844</v>
      </c>
      <c r="N68" s="25" t="s">
        <v>845</v>
      </c>
      <c r="AR68" s="25" t="s">
        <v>717</v>
      </c>
      <c r="AS68" s="25" t="s">
        <v>2102</v>
      </c>
    </row>
    <row r="69" spans="1:45" x14ac:dyDescent="0.25">
      <c r="A69" s="25"/>
      <c r="B69" s="25"/>
      <c r="E69" s="25" t="s">
        <v>720</v>
      </c>
      <c r="F69" s="25" t="s">
        <v>721</v>
      </c>
      <c r="M69" s="25" t="s">
        <v>851</v>
      </c>
      <c r="N69" s="25" t="s">
        <v>852</v>
      </c>
      <c r="AR69" s="25" t="s">
        <v>724</v>
      </c>
      <c r="AS69" s="25" t="s">
        <v>2103</v>
      </c>
    </row>
    <row r="70" spans="1:45" x14ac:dyDescent="0.25">
      <c r="A70" s="25"/>
      <c r="B70" s="25"/>
      <c r="E70" s="25" t="s">
        <v>727</v>
      </c>
      <c r="F70" s="25" t="s">
        <v>728</v>
      </c>
      <c r="M70" s="25" t="s">
        <v>857</v>
      </c>
      <c r="N70" s="25" t="s">
        <v>858</v>
      </c>
      <c r="AR70" s="25" t="s">
        <v>731</v>
      </c>
      <c r="AS70" s="25" t="s">
        <v>2104</v>
      </c>
    </row>
    <row r="71" spans="1:45" x14ac:dyDescent="0.25">
      <c r="A71" s="25"/>
      <c r="B71" s="25"/>
      <c r="E71" s="25" t="s">
        <v>734</v>
      </c>
      <c r="F71" s="25" t="s">
        <v>735</v>
      </c>
      <c r="M71" s="25" t="s">
        <v>863</v>
      </c>
      <c r="N71" s="25" t="s">
        <v>864</v>
      </c>
      <c r="AR71" s="25" t="s">
        <v>738</v>
      </c>
      <c r="AS71" s="25" t="s">
        <v>2105</v>
      </c>
    </row>
    <row r="72" spans="1:45" x14ac:dyDescent="0.25">
      <c r="A72" s="25"/>
      <c r="B72" s="25"/>
      <c r="E72" s="25" t="s">
        <v>741</v>
      </c>
      <c r="F72" s="25" t="s">
        <v>742</v>
      </c>
      <c r="M72" s="25" t="s">
        <v>870</v>
      </c>
      <c r="N72" s="25" t="s">
        <v>871</v>
      </c>
      <c r="AR72" s="25" t="s">
        <v>745</v>
      </c>
      <c r="AS72" s="25" t="s">
        <v>2106</v>
      </c>
    </row>
    <row r="73" spans="1:45" x14ac:dyDescent="0.25">
      <c r="A73" s="25"/>
      <c r="B73" s="25"/>
      <c r="E73" s="25" t="s">
        <v>747</v>
      </c>
      <c r="F73" s="25" t="s">
        <v>748</v>
      </c>
      <c r="M73" s="25" t="s">
        <v>876</v>
      </c>
      <c r="N73" s="25" t="s">
        <v>877</v>
      </c>
      <c r="AR73" s="25" t="s">
        <v>751</v>
      </c>
      <c r="AS73" s="25" t="s">
        <v>2107</v>
      </c>
    </row>
    <row r="74" spans="1:45" x14ac:dyDescent="0.25">
      <c r="A74" s="25"/>
      <c r="B74" s="25"/>
      <c r="E74" s="25" t="s">
        <v>754</v>
      </c>
      <c r="F74" s="25" t="s">
        <v>755</v>
      </c>
      <c r="M74" s="25" t="s">
        <v>883</v>
      </c>
      <c r="N74" s="25" t="s">
        <v>884</v>
      </c>
      <c r="AR74" s="25" t="s">
        <v>756</v>
      </c>
      <c r="AS74" s="25" t="s">
        <v>2108</v>
      </c>
    </row>
    <row r="75" spans="1:45" x14ac:dyDescent="0.25">
      <c r="A75" s="25"/>
      <c r="B75" s="25"/>
      <c r="E75" s="25" t="s">
        <v>759</v>
      </c>
      <c r="F75" s="25" t="s">
        <v>760</v>
      </c>
      <c r="M75" s="25" t="s">
        <v>893</v>
      </c>
      <c r="N75" s="25" t="s">
        <v>894</v>
      </c>
      <c r="AR75" s="25" t="s">
        <v>763</v>
      </c>
      <c r="AS75" s="25" t="s">
        <v>2109</v>
      </c>
    </row>
    <row r="76" spans="1:45" x14ac:dyDescent="0.25">
      <c r="A76" s="25"/>
      <c r="B76" s="25"/>
      <c r="E76" s="25" t="s">
        <v>764</v>
      </c>
      <c r="F76" s="25" t="s">
        <v>765</v>
      </c>
      <c r="M76" s="25" t="s">
        <v>898</v>
      </c>
      <c r="N76" s="25" t="s">
        <v>899</v>
      </c>
      <c r="AR76" s="25" t="s">
        <v>768</v>
      </c>
      <c r="AS76" s="25" t="s">
        <v>2110</v>
      </c>
    </row>
    <row r="77" spans="1:45" x14ac:dyDescent="0.25">
      <c r="A77" s="25"/>
      <c r="B77" s="25"/>
      <c r="E77" s="25" t="s">
        <v>771</v>
      </c>
      <c r="F77" s="25" t="s">
        <v>772</v>
      </c>
      <c r="M77" s="25" t="s">
        <v>903</v>
      </c>
      <c r="N77" s="25" t="s">
        <v>904</v>
      </c>
      <c r="AR77" s="25" t="s">
        <v>773</v>
      </c>
      <c r="AS77" s="25" t="s">
        <v>2111</v>
      </c>
    </row>
    <row r="78" spans="1:45" x14ac:dyDescent="0.25">
      <c r="A78" s="25"/>
      <c r="B78" s="25"/>
      <c r="E78" s="25" t="s">
        <v>776</v>
      </c>
      <c r="F78" s="25" t="s">
        <v>777</v>
      </c>
      <c r="M78" s="25" t="s">
        <v>911</v>
      </c>
      <c r="N78" s="25" t="s">
        <v>912</v>
      </c>
      <c r="AR78" s="25" t="s">
        <v>780</v>
      </c>
      <c r="AS78" s="25" t="s">
        <v>2112</v>
      </c>
    </row>
    <row r="79" spans="1:45" x14ac:dyDescent="0.25">
      <c r="A79" s="25"/>
      <c r="E79" s="25" t="s">
        <v>783</v>
      </c>
      <c r="F79" s="25" t="s">
        <v>784</v>
      </c>
      <c r="M79" s="25" t="s">
        <v>916</v>
      </c>
      <c r="N79" s="25" t="s">
        <v>917</v>
      </c>
      <c r="AR79" s="25" t="s">
        <v>787</v>
      </c>
      <c r="AS79" s="25" t="s">
        <v>2113</v>
      </c>
    </row>
    <row r="80" spans="1:45" x14ac:dyDescent="0.25">
      <c r="A80" s="25"/>
      <c r="B80" s="25"/>
      <c r="E80" s="25" t="s">
        <v>790</v>
      </c>
      <c r="F80" s="25" t="s">
        <v>791</v>
      </c>
      <c r="M80" s="25" t="s">
        <v>921</v>
      </c>
      <c r="N80" s="25" t="s">
        <v>922</v>
      </c>
      <c r="AR80" s="25" t="s">
        <v>794</v>
      </c>
      <c r="AS80" s="25" t="s">
        <v>2114</v>
      </c>
    </row>
    <row r="81" spans="1:45" x14ac:dyDescent="0.25">
      <c r="A81" s="25"/>
      <c r="B81" s="25"/>
      <c r="E81" s="25" t="s">
        <v>797</v>
      </c>
      <c r="F81" s="25" t="s">
        <v>798</v>
      </c>
      <c r="M81" s="25" t="s">
        <v>926</v>
      </c>
      <c r="N81" s="25" t="s">
        <v>927</v>
      </c>
      <c r="AR81" s="25" t="s">
        <v>799</v>
      </c>
      <c r="AS81" s="25" t="s">
        <v>2115</v>
      </c>
    </row>
    <row r="82" spans="1:45" x14ac:dyDescent="0.25">
      <c r="A82" s="25"/>
      <c r="B82" s="25"/>
      <c r="E82" s="25" t="s">
        <v>802</v>
      </c>
      <c r="F82" s="25" t="s">
        <v>803</v>
      </c>
      <c r="M82" s="25" t="s">
        <v>931</v>
      </c>
      <c r="N82" s="25" t="s">
        <v>932</v>
      </c>
      <c r="AR82" s="25" t="s">
        <v>806</v>
      </c>
      <c r="AS82" s="25" t="s">
        <v>2116</v>
      </c>
    </row>
    <row r="83" spans="1:45" x14ac:dyDescent="0.25">
      <c r="A83" s="25"/>
      <c r="B83" s="25"/>
      <c r="E83" s="25" t="s">
        <v>809</v>
      </c>
      <c r="F83" s="25" t="s">
        <v>810</v>
      </c>
      <c r="M83" s="25" t="s">
        <v>936</v>
      </c>
      <c r="N83" s="25" t="s">
        <v>937</v>
      </c>
      <c r="AR83" s="25" t="s">
        <v>813</v>
      </c>
      <c r="AS83" s="25" t="s">
        <v>2117</v>
      </c>
    </row>
    <row r="84" spans="1:45" x14ac:dyDescent="0.25">
      <c r="A84" s="25"/>
      <c r="B84" s="25"/>
      <c r="E84" s="25" t="s">
        <v>816</v>
      </c>
      <c r="F84" s="25" t="s">
        <v>817</v>
      </c>
      <c r="M84" s="25" t="s">
        <v>941</v>
      </c>
      <c r="N84" s="25" t="s">
        <v>942</v>
      </c>
      <c r="AR84" s="25" t="s">
        <v>820</v>
      </c>
      <c r="AS84" s="25" t="s">
        <v>2118</v>
      </c>
    </row>
    <row r="85" spans="1:45" x14ac:dyDescent="0.25">
      <c r="A85" s="25"/>
      <c r="B85" s="25"/>
      <c r="E85" s="25" t="s">
        <v>823</v>
      </c>
      <c r="F85" s="25" t="s">
        <v>824</v>
      </c>
      <c r="M85" s="25" t="s">
        <v>946</v>
      </c>
      <c r="N85" s="25" t="s">
        <v>947</v>
      </c>
      <c r="AR85" s="25" t="s">
        <v>827</v>
      </c>
      <c r="AS85" s="25" t="s">
        <v>2119</v>
      </c>
    </row>
    <row r="86" spans="1:45" x14ac:dyDescent="0.25">
      <c r="A86" s="25"/>
      <c r="B86" s="25"/>
      <c r="E86" s="25" t="s">
        <v>829</v>
      </c>
      <c r="F86" s="25" t="s">
        <v>830</v>
      </c>
      <c r="M86" s="25" t="s">
        <v>951</v>
      </c>
      <c r="N86" s="25" t="s">
        <v>952</v>
      </c>
      <c r="AR86" s="25" t="s">
        <v>833</v>
      </c>
      <c r="AS86" s="25" t="s">
        <v>2120</v>
      </c>
    </row>
    <row r="87" spans="1:45" x14ac:dyDescent="0.25">
      <c r="A87" s="25"/>
      <c r="B87" s="25"/>
      <c r="E87" s="25" t="s">
        <v>836</v>
      </c>
      <c r="F87" s="25" t="s">
        <v>837</v>
      </c>
      <c r="M87" s="25" t="s">
        <v>956</v>
      </c>
      <c r="N87" s="25" t="s">
        <v>957</v>
      </c>
      <c r="AR87" s="25" t="s">
        <v>840</v>
      </c>
      <c r="AS87" s="25" t="s">
        <v>2121</v>
      </c>
    </row>
    <row r="88" spans="1:45" x14ac:dyDescent="0.25">
      <c r="A88" s="25"/>
      <c r="B88" s="25"/>
      <c r="E88" s="25" t="s">
        <v>842</v>
      </c>
      <c r="F88" s="25" t="s">
        <v>843</v>
      </c>
      <c r="M88" s="25" t="s">
        <v>961</v>
      </c>
      <c r="N88" s="25" t="s">
        <v>962</v>
      </c>
      <c r="AR88" s="25" t="s">
        <v>846</v>
      </c>
      <c r="AS88" s="25" t="s">
        <v>2122</v>
      </c>
    </row>
    <row r="89" spans="1:45" x14ac:dyDescent="0.25">
      <c r="A89" s="25"/>
      <c r="B89" s="25"/>
      <c r="E89" s="25" t="s">
        <v>849</v>
      </c>
      <c r="F89" s="25" t="s">
        <v>850</v>
      </c>
      <c r="M89" s="25" t="s">
        <v>966</v>
      </c>
      <c r="N89" s="25" t="s">
        <v>967</v>
      </c>
      <c r="AR89" s="25" t="s">
        <v>853</v>
      </c>
      <c r="AS89" s="25" t="s">
        <v>2123</v>
      </c>
    </row>
    <row r="90" spans="1:45" x14ac:dyDescent="0.25">
      <c r="A90" s="25"/>
      <c r="B90" s="25"/>
      <c r="E90" s="25" t="s">
        <v>855</v>
      </c>
      <c r="F90" s="25" t="s">
        <v>856</v>
      </c>
      <c r="M90" s="25" t="s">
        <v>971</v>
      </c>
      <c r="N90" s="25" t="s">
        <v>972</v>
      </c>
      <c r="AR90" s="25" t="s">
        <v>859</v>
      </c>
      <c r="AS90" s="25" t="s">
        <v>2124</v>
      </c>
    </row>
    <row r="91" spans="1:45" x14ac:dyDescent="0.25">
      <c r="A91" s="25"/>
      <c r="B91" s="25"/>
      <c r="E91" s="25" t="s">
        <v>861</v>
      </c>
      <c r="F91" s="25" t="s">
        <v>862</v>
      </c>
      <c r="M91" s="25" t="s">
        <v>976</v>
      </c>
      <c r="N91" s="25" t="s">
        <v>977</v>
      </c>
      <c r="AR91" s="25" t="s">
        <v>865</v>
      </c>
      <c r="AS91" s="25" t="s">
        <v>2125</v>
      </c>
    </row>
    <row r="92" spans="1:45" x14ac:dyDescent="0.25">
      <c r="A92" s="25"/>
      <c r="B92" s="25"/>
      <c r="E92" s="25" t="s">
        <v>868</v>
      </c>
      <c r="F92" s="25" t="s">
        <v>869</v>
      </c>
      <c r="M92" s="25" t="s">
        <v>984</v>
      </c>
      <c r="N92" s="25" t="s">
        <v>985</v>
      </c>
      <c r="AR92" s="25" t="s">
        <v>872</v>
      </c>
      <c r="AS92" s="25" t="s">
        <v>2126</v>
      </c>
    </row>
    <row r="93" spans="1:45" x14ac:dyDescent="0.25">
      <c r="A93" s="25"/>
      <c r="B93" s="25"/>
      <c r="E93" s="25" t="s">
        <v>874</v>
      </c>
      <c r="F93" s="25" t="s">
        <v>875</v>
      </c>
      <c r="M93" s="25" t="s">
        <v>989</v>
      </c>
      <c r="N93" s="25" t="s">
        <v>990</v>
      </c>
      <c r="AR93" s="25" t="s">
        <v>878</v>
      </c>
      <c r="AS93" s="25" t="s">
        <v>2127</v>
      </c>
    </row>
    <row r="94" spans="1:45" x14ac:dyDescent="0.25">
      <c r="A94" s="25"/>
      <c r="B94" s="25"/>
      <c r="E94" s="25" t="s">
        <v>881</v>
      </c>
      <c r="F94" s="25" t="s">
        <v>882</v>
      </c>
      <c r="M94" s="25" t="s">
        <v>994</v>
      </c>
      <c r="N94" s="25" t="s">
        <v>995</v>
      </c>
      <c r="AR94" s="25" t="s">
        <v>885</v>
      </c>
      <c r="AS94" s="25" t="s">
        <v>2128</v>
      </c>
    </row>
    <row r="95" spans="1:45" x14ac:dyDescent="0.25">
      <c r="A95" s="25"/>
      <c r="B95" s="25"/>
      <c r="E95" s="25" t="s">
        <v>888</v>
      </c>
      <c r="F95" s="25" t="s">
        <v>889</v>
      </c>
      <c r="M95" s="25" t="s">
        <v>999</v>
      </c>
      <c r="N95" s="25" t="s">
        <v>1000</v>
      </c>
      <c r="AR95" s="25" t="s">
        <v>890</v>
      </c>
      <c r="AS95" s="25" t="s">
        <v>2129</v>
      </c>
    </row>
    <row r="96" spans="1:45" x14ac:dyDescent="0.25">
      <c r="A96" s="25"/>
      <c r="B96" s="25"/>
      <c r="E96" s="25" t="s">
        <v>891</v>
      </c>
      <c r="F96" s="25" t="s">
        <v>892</v>
      </c>
      <c r="M96" s="25" t="s">
        <v>1004</v>
      </c>
      <c r="N96" s="25" t="s">
        <v>1005</v>
      </c>
      <c r="AR96" s="25" t="s">
        <v>895</v>
      </c>
      <c r="AS96" s="25" t="s">
        <v>2130</v>
      </c>
    </row>
    <row r="97" spans="1:88" x14ac:dyDescent="0.25">
      <c r="A97" s="25"/>
      <c r="B97" s="25"/>
      <c r="E97" s="25" t="s">
        <v>896</v>
      </c>
      <c r="F97" s="25" t="s">
        <v>897</v>
      </c>
      <c r="M97" s="25" t="s">
        <v>1009</v>
      </c>
      <c r="N97" s="25" t="s">
        <v>1010</v>
      </c>
      <c r="AR97" s="25" t="s">
        <v>900</v>
      </c>
      <c r="AS97" s="25" t="s">
        <v>2131</v>
      </c>
    </row>
    <row r="98" spans="1:88" x14ac:dyDescent="0.25">
      <c r="A98" s="25"/>
      <c r="B98" s="25"/>
      <c r="E98" s="25" t="s">
        <v>901</v>
      </c>
      <c r="F98" s="25" t="s">
        <v>902</v>
      </c>
      <c r="M98" s="25" t="s">
        <v>1014</v>
      </c>
      <c r="N98" s="25" t="s">
        <v>1015</v>
      </c>
      <c r="AR98" s="25" t="s">
        <v>905</v>
      </c>
      <c r="AS98" s="25" t="s">
        <v>2132</v>
      </c>
    </row>
    <row r="99" spans="1:88" x14ac:dyDescent="0.25">
      <c r="A99" s="25"/>
      <c r="B99" s="25"/>
      <c r="E99" s="25" t="s">
        <v>906</v>
      </c>
      <c r="F99" s="25" t="s">
        <v>907</v>
      </c>
      <c r="M99" s="25" t="s">
        <v>1019</v>
      </c>
      <c r="N99" s="25" t="s">
        <v>1020</v>
      </c>
      <c r="AR99" s="25" t="s">
        <v>908</v>
      </c>
      <c r="AS99" s="25" t="s">
        <v>2133</v>
      </c>
    </row>
    <row r="100" spans="1:88" x14ac:dyDescent="0.25">
      <c r="A100" s="25"/>
      <c r="B100" s="25"/>
      <c r="E100" s="25" t="s">
        <v>909</v>
      </c>
      <c r="F100" s="25" t="s">
        <v>910</v>
      </c>
      <c r="M100" s="25" t="s">
        <v>1024</v>
      </c>
      <c r="N100" s="25" t="s">
        <v>1025</v>
      </c>
      <c r="Z100" t="s">
        <v>2018</v>
      </c>
      <c r="AR100" s="25" t="s">
        <v>913</v>
      </c>
      <c r="AS100" s="25" t="s">
        <v>2134</v>
      </c>
    </row>
    <row r="101" spans="1:88" x14ac:dyDescent="0.25">
      <c r="A101" s="25"/>
      <c r="B101" s="25"/>
      <c r="E101" s="25" t="s">
        <v>914</v>
      </c>
      <c r="F101" s="25" t="s">
        <v>915</v>
      </c>
      <c r="I101" t="s">
        <v>2018</v>
      </c>
      <c r="J101" t="s">
        <v>2018</v>
      </c>
      <c r="M101" s="25" t="s">
        <v>1029</v>
      </c>
      <c r="N101" s="25" t="s">
        <v>1030</v>
      </c>
      <c r="AR101" s="25" t="s">
        <v>918</v>
      </c>
      <c r="AS101" s="25" t="s">
        <v>2135</v>
      </c>
    </row>
    <row r="102" spans="1:88" x14ac:dyDescent="0.25">
      <c r="A102" s="25"/>
      <c r="B102" s="25"/>
      <c r="E102" s="25" t="s">
        <v>919</v>
      </c>
      <c r="F102" s="25" t="s">
        <v>920</v>
      </c>
      <c r="M102" s="25" t="s">
        <v>1034</v>
      </c>
      <c r="N102" s="25" t="s">
        <v>1035</v>
      </c>
      <c r="Y102" t="s">
        <v>2018</v>
      </c>
      <c r="AR102" s="25" t="s">
        <v>923</v>
      </c>
      <c r="AS102" s="25" t="s">
        <v>2136</v>
      </c>
      <c r="CI102" t="s">
        <v>2018</v>
      </c>
      <c r="CJ102" t="s">
        <v>2018</v>
      </c>
    </row>
    <row r="103" spans="1:88" x14ac:dyDescent="0.25">
      <c r="A103" s="25"/>
      <c r="B103" s="25"/>
      <c r="E103" s="25" t="s">
        <v>924</v>
      </c>
      <c r="F103" s="25" t="s">
        <v>925</v>
      </c>
      <c r="M103" s="25" t="s">
        <v>1039</v>
      </c>
      <c r="N103" s="25" t="s">
        <v>1040</v>
      </c>
      <c r="AR103" s="25" t="s">
        <v>928</v>
      </c>
      <c r="AS103" s="25" t="s">
        <v>2137</v>
      </c>
    </row>
    <row r="104" spans="1:88" x14ac:dyDescent="0.25">
      <c r="A104" s="25"/>
      <c r="B104" s="25"/>
      <c r="E104" s="25" t="s">
        <v>929</v>
      </c>
      <c r="F104" s="25" t="s">
        <v>930</v>
      </c>
      <c r="M104" s="25" t="s">
        <v>1044</v>
      </c>
      <c r="N104" s="25" t="s">
        <v>1045</v>
      </c>
      <c r="AR104" s="25" t="s">
        <v>933</v>
      </c>
      <c r="AS104" s="25" t="s">
        <v>2138</v>
      </c>
    </row>
    <row r="105" spans="1:88" x14ac:dyDescent="0.25">
      <c r="A105" s="25"/>
      <c r="B105" s="25"/>
      <c r="E105" s="25" t="s">
        <v>934</v>
      </c>
      <c r="F105" s="25" t="s">
        <v>935</v>
      </c>
      <c r="M105" s="25" t="s">
        <v>1049</v>
      </c>
      <c r="N105" s="25" t="s">
        <v>1050</v>
      </c>
      <c r="AR105" s="25" t="s">
        <v>938</v>
      </c>
      <c r="AS105" s="25" t="s">
        <v>2139</v>
      </c>
    </row>
    <row r="106" spans="1:88" x14ac:dyDescent="0.25">
      <c r="A106" s="25"/>
      <c r="B106" s="25"/>
      <c r="E106" s="25" t="s">
        <v>939</v>
      </c>
      <c r="F106" s="25" t="s">
        <v>940</v>
      </c>
      <c r="M106" s="25" t="s">
        <v>1054</v>
      </c>
      <c r="N106" s="25" t="s">
        <v>1055</v>
      </c>
      <c r="AR106" s="25" t="s">
        <v>943</v>
      </c>
      <c r="AS106" s="25" t="s">
        <v>2140</v>
      </c>
    </row>
    <row r="107" spans="1:88" x14ac:dyDescent="0.25">
      <c r="A107" s="25"/>
      <c r="E107" s="25" t="s">
        <v>944</v>
      </c>
      <c r="F107" s="25" t="s">
        <v>945</v>
      </c>
      <c r="M107" s="25" t="s">
        <v>1059</v>
      </c>
      <c r="N107" s="25" t="s">
        <v>1060</v>
      </c>
      <c r="AR107" s="25" t="s">
        <v>948</v>
      </c>
      <c r="AS107" s="25" t="s">
        <v>2141</v>
      </c>
    </row>
    <row r="108" spans="1:88" x14ac:dyDescent="0.25">
      <c r="A108" s="25"/>
      <c r="E108" s="25" t="s">
        <v>949</v>
      </c>
      <c r="F108" s="25" t="s">
        <v>950</v>
      </c>
      <c r="M108" s="25" t="s">
        <v>1064</v>
      </c>
      <c r="N108" s="25" t="s">
        <v>1065</v>
      </c>
      <c r="AR108" s="25" t="s">
        <v>953</v>
      </c>
      <c r="AS108" s="25" t="s">
        <v>2142</v>
      </c>
    </row>
    <row r="109" spans="1:88" x14ac:dyDescent="0.25">
      <c r="A109" s="25"/>
      <c r="E109" s="25" t="s">
        <v>954</v>
      </c>
      <c r="F109" s="25" t="s">
        <v>955</v>
      </c>
      <c r="M109" s="25" t="s">
        <v>1069</v>
      </c>
      <c r="N109" s="25" t="s">
        <v>1070</v>
      </c>
      <c r="AR109" s="25" t="s">
        <v>958</v>
      </c>
      <c r="AS109" s="25" t="s">
        <v>2143</v>
      </c>
    </row>
    <row r="110" spans="1:88" x14ac:dyDescent="0.25">
      <c r="E110" s="25" t="s">
        <v>959</v>
      </c>
      <c r="F110" s="25" t="s">
        <v>960</v>
      </c>
      <c r="M110" s="25" t="s">
        <v>1074</v>
      </c>
      <c r="N110" s="25" t="s">
        <v>1075</v>
      </c>
      <c r="AR110" s="25" t="s">
        <v>963</v>
      </c>
      <c r="AS110" s="25" t="s">
        <v>2144</v>
      </c>
    </row>
    <row r="111" spans="1:88" x14ac:dyDescent="0.25">
      <c r="E111" s="25" t="s">
        <v>964</v>
      </c>
      <c r="F111" s="25" t="s">
        <v>965</v>
      </c>
      <c r="M111" s="25" t="s">
        <v>1079</v>
      </c>
      <c r="N111" s="25" t="s">
        <v>1080</v>
      </c>
      <c r="AR111" s="25" t="s">
        <v>968</v>
      </c>
      <c r="AS111" s="25" t="s">
        <v>2145</v>
      </c>
    </row>
    <row r="112" spans="1:88" x14ac:dyDescent="0.25">
      <c r="E112" s="25" t="s">
        <v>969</v>
      </c>
      <c r="F112" s="25" t="s">
        <v>970</v>
      </c>
      <c r="M112" s="25" t="s">
        <v>1084</v>
      </c>
      <c r="N112" s="25" t="s">
        <v>1085</v>
      </c>
      <c r="AR112" s="25" t="s">
        <v>973</v>
      </c>
      <c r="AS112" s="25" t="s">
        <v>2146</v>
      </c>
    </row>
    <row r="113" spans="5:45" x14ac:dyDescent="0.25">
      <c r="E113" s="25" t="s">
        <v>974</v>
      </c>
      <c r="F113" s="25" t="s">
        <v>975</v>
      </c>
      <c r="M113" s="25" t="s">
        <v>1089</v>
      </c>
      <c r="N113" s="25" t="s">
        <v>1090</v>
      </c>
      <c r="AR113" s="25" t="s">
        <v>978</v>
      </c>
      <c r="AS113" s="25" t="s">
        <v>2147</v>
      </c>
    </row>
    <row r="114" spans="5:45" x14ac:dyDescent="0.25">
      <c r="E114" s="25" t="s">
        <v>979</v>
      </c>
      <c r="F114" s="25" t="s">
        <v>980</v>
      </c>
      <c r="M114" s="25" t="s">
        <v>1094</v>
      </c>
      <c r="N114" s="25" t="s">
        <v>1095</v>
      </c>
      <c r="AR114" s="25" t="s">
        <v>981</v>
      </c>
      <c r="AS114" s="25" t="s">
        <v>2148</v>
      </c>
    </row>
    <row r="115" spans="5:45" x14ac:dyDescent="0.25">
      <c r="E115" s="25" t="s">
        <v>982</v>
      </c>
      <c r="F115" s="25" t="s">
        <v>983</v>
      </c>
      <c r="M115" s="25" t="s">
        <v>1099</v>
      </c>
      <c r="N115" s="25" t="s">
        <v>1100</v>
      </c>
      <c r="AR115" s="25" t="s">
        <v>986</v>
      </c>
      <c r="AS115" s="25" t="s">
        <v>2149</v>
      </c>
    </row>
    <row r="116" spans="5:45" x14ac:dyDescent="0.25">
      <c r="E116" s="25" t="s">
        <v>987</v>
      </c>
      <c r="F116" s="25" t="s">
        <v>988</v>
      </c>
      <c r="M116" s="25" t="s">
        <v>1104</v>
      </c>
      <c r="N116" s="25" t="s">
        <v>1105</v>
      </c>
      <c r="AR116" s="25" t="s">
        <v>991</v>
      </c>
      <c r="AS116" s="25" t="s">
        <v>2150</v>
      </c>
    </row>
    <row r="117" spans="5:45" x14ac:dyDescent="0.25">
      <c r="E117" s="25" t="s">
        <v>992</v>
      </c>
      <c r="F117" s="25" t="s">
        <v>993</v>
      </c>
      <c r="M117" s="25" t="s">
        <v>1109</v>
      </c>
      <c r="N117" s="25" t="s">
        <v>1110</v>
      </c>
      <c r="AR117" s="25" t="s">
        <v>996</v>
      </c>
      <c r="AS117" s="25" t="s">
        <v>2151</v>
      </c>
    </row>
    <row r="118" spans="5:45" x14ac:dyDescent="0.25">
      <c r="E118" s="25" t="s">
        <v>997</v>
      </c>
      <c r="F118" s="25" t="s">
        <v>998</v>
      </c>
      <c r="M118" s="25" t="s">
        <v>1113</v>
      </c>
      <c r="N118" s="25" t="s">
        <v>1114</v>
      </c>
      <c r="AR118" s="25" t="s">
        <v>1001</v>
      </c>
      <c r="AS118" s="25" t="s">
        <v>2152</v>
      </c>
    </row>
    <row r="119" spans="5:45" x14ac:dyDescent="0.25">
      <c r="E119" s="25" t="s">
        <v>1002</v>
      </c>
      <c r="F119" s="25" t="s">
        <v>1003</v>
      </c>
      <c r="M119" s="25" t="s">
        <v>1118</v>
      </c>
      <c r="N119" s="25" t="s">
        <v>1119</v>
      </c>
      <c r="AR119" s="25" t="s">
        <v>1006</v>
      </c>
      <c r="AS119" s="25" t="s">
        <v>2153</v>
      </c>
    </row>
    <row r="120" spans="5:45" x14ac:dyDescent="0.25">
      <c r="E120" s="25" t="s">
        <v>1007</v>
      </c>
      <c r="F120" s="25" t="s">
        <v>1008</v>
      </c>
      <c r="M120" s="25" t="s">
        <v>1122</v>
      </c>
      <c r="N120" s="25" t="s">
        <v>1123</v>
      </c>
      <c r="AR120" s="25" t="s">
        <v>1011</v>
      </c>
      <c r="AS120" s="25" t="s">
        <v>2154</v>
      </c>
    </row>
    <row r="121" spans="5:45" x14ac:dyDescent="0.25">
      <c r="E121" s="25" t="s">
        <v>1012</v>
      </c>
      <c r="F121" s="25" t="s">
        <v>1013</v>
      </c>
      <c r="M121" s="25" t="s">
        <v>1127</v>
      </c>
      <c r="N121" s="25" t="s">
        <v>1128</v>
      </c>
      <c r="AR121" s="25" t="s">
        <v>1016</v>
      </c>
      <c r="AS121" s="25" t="s">
        <v>2155</v>
      </c>
    </row>
    <row r="122" spans="5:45" x14ac:dyDescent="0.25">
      <c r="E122" s="25" t="s">
        <v>1017</v>
      </c>
      <c r="F122" s="25" t="s">
        <v>1018</v>
      </c>
      <c r="M122" s="25" t="s">
        <v>1132</v>
      </c>
      <c r="N122" s="25" t="s">
        <v>1133</v>
      </c>
      <c r="AR122" s="25" t="s">
        <v>1021</v>
      </c>
      <c r="AS122" s="25" t="s">
        <v>2156</v>
      </c>
    </row>
    <row r="123" spans="5:45" x14ac:dyDescent="0.25">
      <c r="E123" s="25" t="s">
        <v>1022</v>
      </c>
      <c r="F123" s="25" t="s">
        <v>1023</v>
      </c>
      <c r="M123" s="25" t="s">
        <v>1136</v>
      </c>
      <c r="N123" s="25" t="s">
        <v>1137</v>
      </c>
      <c r="AR123" s="25" t="s">
        <v>1026</v>
      </c>
      <c r="AS123" s="25" t="s">
        <v>2157</v>
      </c>
    </row>
    <row r="124" spans="5:45" x14ac:dyDescent="0.25">
      <c r="E124" s="25" t="s">
        <v>1027</v>
      </c>
      <c r="F124" s="25" t="s">
        <v>1028</v>
      </c>
      <c r="M124" s="25" t="s">
        <v>1140</v>
      </c>
      <c r="N124" s="25" t="s">
        <v>1141</v>
      </c>
      <c r="AR124" s="25" t="s">
        <v>1031</v>
      </c>
      <c r="AS124" s="25" t="s">
        <v>2158</v>
      </c>
    </row>
    <row r="125" spans="5:45" x14ac:dyDescent="0.25">
      <c r="E125" s="25" t="s">
        <v>1032</v>
      </c>
      <c r="F125" s="25" t="s">
        <v>1033</v>
      </c>
      <c r="M125" s="25" t="s">
        <v>1144</v>
      </c>
      <c r="N125" s="25" t="s">
        <v>1145</v>
      </c>
      <c r="AR125" s="25" t="s">
        <v>1036</v>
      </c>
      <c r="AS125" s="25" t="s">
        <v>2159</v>
      </c>
    </row>
    <row r="126" spans="5:45" x14ac:dyDescent="0.25">
      <c r="E126" s="25" t="s">
        <v>1037</v>
      </c>
      <c r="F126" s="25" t="s">
        <v>1038</v>
      </c>
      <c r="M126" s="25" t="s">
        <v>1152</v>
      </c>
      <c r="N126" s="25" t="s">
        <v>1153</v>
      </c>
      <c r="AR126" s="25" t="s">
        <v>1041</v>
      </c>
      <c r="AS126" s="25" t="s">
        <v>2160</v>
      </c>
    </row>
    <row r="127" spans="5:45" x14ac:dyDescent="0.25">
      <c r="E127" s="25" t="s">
        <v>1042</v>
      </c>
      <c r="F127" s="25" t="s">
        <v>1043</v>
      </c>
      <c r="M127" s="25" t="s">
        <v>1157</v>
      </c>
      <c r="N127" s="25" t="s">
        <v>1158</v>
      </c>
      <c r="AR127" s="25" t="s">
        <v>1046</v>
      </c>
      <c r="AS127" s="25" t="s">
        <v>2161</v>
      </c>
    </row>
    <row r="128" spans="5:45" x14ac:dyDescent="0.25">
      <c r="E128" s="25" t="s">
        <v>1047</v>
      </c>
      <c r="F128" s="25" t="s">
        <v>1048</v>
      </c>
      <c r="M128" s="25" t="s">
        <v>1162</v>
      </c>
      <c r="N128" s="25" t="s">
        <v>1163</v>
      </c>
      <c r="AR128" s="25" t="s">
        <v>1051</v>
      </c>
      <c r="AS128" s="25" t="s">
        <v>2162</v>
      </c>
    </row>
    <row r="129" spans="5:45" x14ac:dyDescent="0.25">
      <c r="E129" s="25" t="s">
        <v>1052</v>
      </c>
      <c r="F129" s="25" t="s">
        <v>1053</v>
      </c>
      <c r="M129" s="25" t="s">
        <v>1167</v>
      </c>
      <c r="N129" s="25" t="s">
        <v>1168</v>
      </c>
      <c r="AR129" s="25" t="s">
        <v>1056</v>
      </c>
      <c r="AS129" s="25" t="s">
        <v>2163</v>
      </c>
    </row>
    <row r="130" spans="5:45" x14ac:dyDescent="0.25">
      <c r="E130" s="25" t="s">
        <v>1057</v>
      </c>
      <c r="F130" s="25" t="s">
        <v>1058</v>
      </c>
      <c r="M130" s="25" t="s">
        <v>1172</v>
      </c>
      <c r="N130" s="25" t="s">
        <v>1173</v>
      </c>
      <c r="AR130" s="25" t="s">
        <v>1061</v>
      </c>
      <c r="AS130" s="25" t="s">
        <v>2164</v>
      </c>
    </row>
    <row r="131" spans="5:45" x14ac:dyDescent="0.25">
      <c r="E131" s="25" t="s">
        <v>1062</v>
      </c>
      <c r="F131" s="25" t="s">
        <v>1063</v>
      </c>
      <c r="M131" s="25" t="s">
        <v>1177</v>
      </c>
      <c r="N131" s="25" t="s">
        <v>1178</v>
      </c>
      <c r="AR131" s="25" t="s">
        <v>1066</v>
      </c>
      <c r="AS131" s="25" t="s">
        <v>2165</v>
      </c>
    </row>
    <row r="132" spans="5:45" x14ac:dyDescent="0.25">
      <c r="E132" s="25" t="s">
        <v>1067</v>
      </c>
      <c r="F132" s="25" t="s">
        <v>1068</v>
      </c>
      <c r="M132" s="25" t="s">
        <v>1182</v>
      </c>
      <c r="N132" s="25" t="s">
        <v>1183</v>
      </c>
      <c r="AR132" s="25" t="s">
        <v>1071</v>
      </c>
      <c r="AS132" s="25" t="s">
        <v>2166</v>
      </c>
    </row>
    <row r="133" spans="5:45" x14ac:dyDescent="0.25">
      <c r="E133" s="25" t="s">
        <v>1072</v>
      </c>
      <c r="F133" s="25" t="s">
        <v>1073</v>
      </c>
      <c r="M133" s="25" t="s">
        <v>1187</v>
      </c>
      <c r="N133" s="25" t="s">
        <v>1188</v>
      </c>
      <c r="AR133" s="25" t="s">
        <v>1076</v>
      </c>
      <c r="AS133" s="25" t="s">
        <v>2167</v>
      </c>
    </row>
    <row r="134" spans="5:45" x14ac:dyDescent="0.25">
      <c r="E134" s="25" t="s">
        <v>1077</v>
      </c>
      <c r="F134" s="25" t="s">
        <v>1078</v>
      </c>
      <c r="M134" s="25" t="s">
        <v>1192</v>
      </c>
      <c r="N134" s="25" t="s">
        <v>1193</v>
      </c>
      <c r="AR134" s="25" t="s">
        <v>1081</v>
      </c>
      <c r="AS134" s="25" t="s">
        <v>2168</v>
      </c>
    </row>
    <row r="135" spans="5:45" x14ac:dyDescent="0.25">
      <c r="E135" s="25" t="s">
        <v>1082</v>
      </c>
      <c r="F135" s="25" t="s">
        <v>1083</v>
      </c>
      <c r="M135" s="25" t="s">
        <v>1197</v>
      </c>
      <c r="N135" s="25" t="s">
        <v>1198</v>
      </c>
      <c r="AR135" s="25" t="s">
        <v>1086</v>
      </c>
      <c r="AS135" s="25" t="s">
        <v>2169</v>
      </c>
    </row>
    <row r="136" spans="5:45" x14ac:dyDescent="0.25">
      <c r="E136" s="25" t="s">
        <v>1087</v>
      </c>
      <c r="F136" s="25" t="s">
        <v>1088</v>
      </c>
      <c r="M136" s="25" t="s">
        <v>1202</v>
      </c>
      <c r="N136" s="25" t="s">
        <v>1203</v>
      </c>
      <c r="AR136" s="25" t="s">
        <v>1091</v>
      </c>
      <c r="AS136" s="25" t="s">
        <v>2170</v>
      </c>
    </row>
    <row r="137" spans="5:45" x14ac:dyDescent="0.25">
      <c r="E137" s="25" t="s">
        <v>1092</v>
      </c>
      <c r="F137" s="25" t="s">
        <v>1093</v>
      </c>
      <c r="M137" s="25" t="s">
        <v>1207</v>
      </c>
      <c r="N137" s="25" t="s">
        <v>1208</v>
      </c>
      <c r="AR137" s="25" t="s">
        <v>1096</v>
      </c>
      <c r="AS137" s="25" t="s">
        <v>2171</v>
      </c>
    </row>
    <row r="138" spans="5:45" x14ac:dyDescent="0.25">
      <c r="E138" s="25" t="s">
        <v>1097</v>
      </c>
      <c r="F138" s="25" t="s">
        <v>1098</v>
      </c>
      <c r="M138" s="25" t="s">
        <v>1212</v>
      </c>
      <c r="N138" s="25" t="s">
        <v>1213</v>
      </c>
      <c r="AR138" s="25" t="s">
        <v>1101</v>
      </c>
      <c r="AS138" s="25" t="s">
        <v>2172</v>
      </c>
    </row>
    <row r="139" spans="5:45" x14ac:dyDescent="0.25">
      <c r="E139" s="25" t="s">
        <v>1102</v>
      </c>
      <c r="F139" s="25" t="s">
        <v>1103</v>
      </c>
      <c r="M139" s="25" t="s">
        <v>1217</v>
      </c>
      <c r="N139" s="25" t="s">
        <v>1218</v>
      </c>
      <c r="AR139" s="25" t="s">
        <v>1106</v>
      </c>
      <c r="AS139" s="25" t="s">
        <v>2173</v>
      </c>
    </row>
    <row r="140" spans="5:45" x14ac:dyDescent="0.25">
      <c r="E140" s="25" t="s">
        <v>1107</v>
      </c>
      <c r="F140" s="25" t="s">
        <v>1108</v>
      </c>
      <c r="M140" s="25" t="s">
        <v>1222</v>
      </c>
      <c r="N140" s="25" t="s">
        <v>1223</v>
      </c>
      <c r="AR140" s="25" t="s">
        <v>1111</v>
      </c>
      <c r="AS140" s="25" t="s">
        <v>2174</v>
      </c>
    </row>
    <row r="141" spans="5:45" x14ac:dyDescent="0.25">
      <c r="E141" s="25" t="s">
        <v>22</v>
      </c>
      <c r="F141" s="25" t="s">
        <v>1112</v>
      </c>
      <c r="M141" s="25" t="s">
        <v>1227</v>
      </c>
      <c r="N141" s="25" t="s">
        <v>1228</v>
      </c>
      <c r="AR141" s="25" t="s">
        <v>1115</v>
      </c>
      <c r="AS141" s="25" t="s">
        <v>2175</v>
      </c>
    </row>
    <row r="142" spans="5:45" x14ac:dyDescent="0.25">
      <c r="E142" s="25" t="s">
        <v>1116</v>
      </c>
      <c r="F142" s="25" t="s">
        <v>1117</v>
      </c>
      <c r="M142" s="25" t="s">
        <v>1232</v>
      </c>
      <c r="N142" s="25" t="s">
        <v>1233</v>
      </c>
      <c r="AR142" s="25" t="s">
        <v>1120</v>
      </c>
      <c r="AS142" s="25" t="s">
        <v>2176</v>
      </c>
    </row>
    <row r="143" spans="5:45" x14ac:dyDescent="0.25">
      <c r="E143" s="25" t="s">
        <v>23</v>
      </c>
      <c r="F143" s="25" t="s">
        <v>1121</v>
      </c>
      <c r="M143" s="25" t="s">
        <v>1237</v>
      </c>
      <c r="N143" s="25" t="s">
        <v>1238</v>
      </c>
      <c r="AR143" s="25" t="s">
        <v>1124</v>
      </c>
      <c r="AS143" s="25" t="s">
        <v>2177</v>
      </c>
    </row>
    <row r="144" spans="5:45" x14ac:dyDescent="0.25">
      <c r="E144" s="25" t="s">
        <v>1125</v>
      </c>
      <c r="F144" s="25" t="s">
        <v>1126</v>
      </c>
      <c r="M144" s="25" t="s">
        <v>1242</v>
      </c>
      <c r="N144" s="25" t="s">
        <v>1243</v>
      </c>
      <c r="AR144" s="25" t="s">
        <v>1129</v>
      </c>
      <c r="AS144" s="25" t="s">
        <v>2178</v>
      </c>
    </row>
    <row r="145" spans="5:45" x14ac:dyDescent="0.25">
      <c r="E145" s="25" t="s">
        <v>1130</v>
      </c>
      <c r="F145" s="25" t="s">
        <v>1131</v>
      </c>
      <c r="M145" s="25" t="s">
        <v>1247</v>
      </c>
      <c r="N145" s="25" t="s">
        <v>1248</v>
      </c>
      <c r="AR145" s="25" t="s">
        <v>1134</v>
      </c>
      <c r="AS145" s="25" t="s">
        <v>2179</v>
      </c>
    </row>
    <row r="146" spans="5:45" x14ac:dyDescent="0.25">
      <c r="E146" s="25" t="s">
        <v>24</v>
      </c>
      <c r="F146" s="25" t="s">
        <v>1135</v>
      </c>
      <c r="M146" s="25" t="s">
        <v>1252</v>
      </c>
      <c r="N146" s="25" t="s">
        <v>1253</v>
      </c>
      <c r="AR146" s="25" t="s">
        <v>1138</v>
      </c>
      <c r="AS146" s="25" t="s">
        <v>2180</v>
      </c>
    </row>
    <row r="147" spans="5:45" x14ac:dyDescent="0.25">
      <c r="E147" s="25" t="s">
        <v>25</v>
      </c>
      <c r="F147" s="25" t="s">
        <v>1139</v>
      </c>
      <c r="M147" s="25" t="s">
        <v>1257</v>
      </c>
      <c r="N147" s="25" t="s">
        <v>1258</v>
      </c>
      <c r="AR147" s="25" t="s">
        <v>1142</v>
      </c>
      <c r="AS147" s="25" t="s">
        <v>2181</v>
      </c>
    </row>
    <row r="148" spans="5:45" x14ac:dyDescent="0.25">
      <c r="E148" s="25" t="s">
        <v>26</v>
      </c>
      <c r="F148" s="25" t="s">
        <v>1143</v>
      </c>
      <c r="M148" s="25" t="s">
        <v>1262</v>
      </c>
      <c r="N148" s="25" t="s">
        <v>1263</v>
      </c>
      <c r="AR148" s="25" t="s">
        <v>1146</v>
      </c>
      <c r="AS148" s="25" t="s">
        <v>2182</v>
      </c>
    </row>
    <row r="149" spans="5:45" x14ac:dyDescent="0.25">
      <c r="E149" s="25" t="s">
        <v>1147</v>
      </c>
      <c r="F149" s="25" t="s">
        <v>1148</v>
      </c>
      <c r="M149" s="25" t="s">
        <v>1267</v>
      </c>
      <c r="N149" s="25" t="s">
        <v>1268</v>
      </c>
      <c r="AR149" s="25" t="s">
        <v>1149</v>
      </c>
      <c r="AS149" s="25" t="s">
        <v>2183</v>
      </c>
    </row>
    <row r="150" spans="5:45" x14ac:dyDescent="0.25">
      <c r="E150" s="25" t="s">
        <v>1150</v>
      </c>
      <c r="F150" s="25" t="s">
        <v>1151</v>
      </c>
      <c r="M150" s="25" t="s">
        <v>1272</v>
      </c>
      <c r="N150" s="25" t="s">
        <v>1273</v>
      </c>
      <c r="AR150" s="25" t="s">
        <v>1154</v>
      </c>
      <c r="AS150" s="25" t="s">
        <v>2184</v>
      </c>
    </row>
    <row r="151" spans="5:45" x14ac:dyDescent="0.25">
      <c r="E151" s="25" t="s">
        <v>1155</v>
      </c>
      <c r="F151" s="25" t="s">
        <v>1156</v>
      </c>
      <c r="M151" s="25" t="s">
        <v>1277</v>
      </c>
      <c r="N151" s="25" t="s">
        <v>1278</v>
      </c>
      <c r="AR151" s="25" t="s">
        <v>1159</v>
      </c>
      <c r="AS151" s="25" t="s">
        <v>2185</v>
      </c>
    </row>
    <row r="152" spans="5:45" x14ac:dyDescent="0.25">
      <c r="E152" s="25" t="s">
        <v>1160</v>
      </c>
      <c r="F152" s="25" t="s">
        <v>1161</v>
      </c>
      <c r="M152" s="25" t="s">
        <v>1285</v>
      </c>
      <c r="N152" s="25" t="s">
        <v>1286</v>
      </c>
      <c r="AR152" s="25" t="s">
        <v>1164</v>
      </c>
      <c r="AS152" s="25" t="s">
        <v>2186</v>
      </c>
    </row>
    <row r="153" spans="5:45" x14ac:dyDescent="0.25">
      <c r="E153" s="25" t="s">
        <v>1165</v>
      </c>
      <c r="F153" s="25" t="s">
        <v>1166</v>
      </c>
      <c r="M153" s="25" t="s">
        <v>1290</v>
      </c>
      <c r="N153" s="25" t="s">
        <v>1291</v>
      </c>
      <c r="AR153" s="25" t="s">
        <v>1169</v>
      </c>
      <c r="AS153" s="25" t="s">
        <v>2187</v>
      </c>
    </row>
    <row r="154" spans="5:45" x14ac:dyDescent="0.25">
      <c r="E154" s="25" t="s">
        <v>1170</v>
      </c>
      <c r="F154" s="25" t="s">
        <v>1171</v>
      </c>
      <c r="M154" s="25" t="s">
        <v>1295</v>
      </c>
      <c r="N154" s="25" t="s">
        <v>1296</v>
      </c>
      <c r="AR154" s="25" t="s">
        <v>1174</v>
      </c>
      <c r="AS154" s="25" t="s">
        <v>2188</v>
      </c>
    </row>
    <row r="155" spans="5:45" x14ac:dyDescent="0.25">
      <c r="E155" s="25" t="s">
        <v>1175</v>
      </c>
      <c r="F155" s="25" t="s">
        <v>1176</v>
      </c>
      <c r="M155" s="25" t="s">
        <v>1306</v>
      </c>
      <c r="N155" s="25" t="s">
        <v>1307</v>
      </c>
      <c r="AR155" s="25" t="s">
        <v>1179</v>
      </c>
      <c r="AS155" s="25" t="s">
        <v>2189</v>
      </c>
    </row>
    <row r="156" spans="5:45" x14ac:dyDescent="0.25">
      <c r="E156" s="25" t="s">
        <v>1180</v>
      </c>
      <c r="F156" s="25" t="s">
        <v>1181</v>
      </c>
      <c r="M156" s="25" t="s">
        <v>1311</v>
      </c>
      <c r="N156" s="25" t="s">
        <v>1312</v>
      </c>
      <c r="AR156" s="25" t="s">
        <v>1184</v>
      </c>
      <c r="AS156" s="25" t="s">
        <v>2190</v>
      </c>
    </row>
    <row r="157" spans="5:45" x14ac:dyDescent="0.25">
      <c r="E157" s="25" t="s">
        <v>1185</v>
      </c>
      <c r="F157" s="25" t="s">
        <v>1186</v>
      </c>
      <c r="M157" s="25" t="s">
        <v>1316</v>
      </c>
      <c r="N157" s="25" t="s">
        <v>1317</v>
      </c>
      <c r="AR157" s="25" t="s">
        <v>1189</v>
      </c>
      <c r="AS157" s="25" t="s">
        <v>2191</v>
      </c>
    </row>
    <row r="158" spans="5:45" x14ac:dyDescent="0.25">
      <c r="E158" s="25" t="s">
        <v>1190</v>
      </c>
      <c r="F158" s="25" t="s">
        <v>1191</v>
      </c>
      <c r="M158" s="25" t="s">
        <v>1321</v>
      </c>
      <c r="N158" s="25" t="s">
        <v>1322</v>
      </c>
      <c r="AR158" s="25" t="s">
        <v>1194</v>
      </c>
      <c r="AS158" s="25" t="s">
        <v>2192</v>
      </c>
    </row>
    <row r="159" spans="5:45" x14ac:dyDescent="0.25">
      <c r="E159" s="25" t="s">
        <v>1195</v>
      </c>
      <c r="F159" s="25" t="s">
        <v>1196</v>
      </c>
      <c r="M159" s="25" t="s">
        <v>1326</v>
      </c>
      <c r="N159" s="25" t="s">
        <v>1327</v>
      </c>
      <c r="AR159" s="25" t="s">
        <v>1199</v>
      </c>
      <c r="AS159" s="25" t="s">
        <v>2193</v>
      </c>
    </row>
    <row r="160" spans="5:45" x14ac:dyDescent="0.25">
      <c r="E160" s="25" t="s">
        <v>1200</v>
      </c>
      <c r="F160" s="25" t="s">
        <v>1201</v>
      </c>
      <c r="M160" s="25" t="s">
        <v>1331</v>
      </c>
      <c r="N160" s="25" t="s">
        <v>1332</v>
      </c>
      <c r="AR160" s="25" t="s">
        <v>1204</v>
      </c>
      <c r="AS160" s="25" t="s">
        <v>2194</v>
      </c>
    </row>
    <row r="161" spans="5:45" x14ac:dyDescent="0.25">
      <c r="E161" s="25" t="s">
        <v>1205</v>
      </c>
      <c r="F161" s="25" t="s">
        <v>1206</v>
      </c>
      <c r="M161" s="25" t="s">
        <v>1336</v>
      </c>
      <c r="N161" s="25" t="s">
        <v>1337</v>
      </c>
      <c r="AR161" s="25" t="s">
        <v>1209</v>
      </c>
      <c r="AS161" s="25" t="s">
        <v>2195</v>
      </c>
    </row>
    <row r="162" spans="5:45" x14ac:dyDescent="0.25">
      <c r="E162" s="25" t="s">
        <v>1210</v>
      </c>
      <c r="F162" s="25" t="s">
        <v>1211</v>
      </c>
      <c r="M162" s="25" t="s">
        <v>1341</v>
      </c>
      <c r="N162" s="25" t="s">
        <v>1342</v>
      </c>
      <c r="AR162" s="25" t="s">
        <v>1214</v>
      </c>
      <c r="AS162" s="25" t="s">
        <v>2196</v>
      </c>
    </row>
    <row r="163" spans="5:45" x14ac:dyDescent="0.25">
      <c r="E163" s="25" t="s">
        <v>1215</v>
      </c>
      <c r="F163" s="25" t="s">
        <v>1216</v>
      </c>
      <c r="M163" s="25" t="s">
        <v>1346</v>
      </c>
      <c r="N163" s="25" t="s">
        <v>1347</v>
      </c>
      <c r="AR163" s="25" t="s">
        <v>1219</v>
      </c>
      <c r="AS163" s="25" t="s">
        <v>2197</v>
      </c>
    </row>
    <row r="164" spans="5:45" x14ac:dyDescent="0.25">
      <c r="E164" s="25" t="s">
        <v>1220</v>
      </c>
      <c r="F164" s="25" t="s">
        <v>1221</v>
      </c>
      <c r="M164" s="25" t="s">
        <v>1351</v>
      </c>
      <c r="N164" s="25" t="s">
        <v>1352</v>
      </c>
      <c r="AR164" s="25" t="s">
        <v>1224</v>
      </c>
      <c r="AS164" s="25" t="s">
        <v>2198</v>
      </c>
    </row>
    <row r="165" spans="5:45" x14ac:dyDescent="0.25">
      <c r="E165" s="25" t="s">
        <v>1225</v>
      </c>
      <c r="F165" s="25" t="s">
        <v>1226</v>
      </c>
      <c r="M165" s="25" t="s">
        <v>1356</v>
      </c>
      <c r="N165" s="25" t="s">
        <v>1357</v>
      </c>
      <c r="AR165" s="25" t="s">
        <v>1229</v>
      </c>
      <c r="AS165" s="25" t="s">
        <v>2199</v>
      </c>
    </row>
    <row r="166" spans="5:45" x14ac:dyDescent="0.25">
      <c r="E166" s="25" t="s">
        <v>1230</v>
      </c>
      <c r="F166" s="25" t="s">
        <v>1231</v>
      </c>
      <c r="M166" s="25" t="s">
        <v>1361</v>
      </c>
      <c r="N166" s="25" t="s">
        <v>1362</v>
      </c>
      <c r="AR166" s="25" t="s">
        <v>1234</v>
      </c>
      <c r="AS166" s="25" t="s">
        <v>2200</v>
      </c>
    </row>
    <row r="167" spans="5:45" x14ac:dyDescent="0.25">
      <c r="E167" s="25" t="s">
        <v>1235</v>
      </c>
      <c r="F167" s="25" t="s">
        <v>1236</v>
      </c>
      <c r="M167" s="25" t="s">
        <v>1366</v>
      </c>
      <c r="N167" s="25" t="s">
        <v>1367</v>
      </c>
      <c r="AR167" s="25" t="s">
        <v>1239</v>
      </c>
      <c r="AS167" s="25" t="s">
        <v>2201</v>
      </c>
    </row>
    <row r="168" spans="5:45" x14ac:dyDescent="0.25">
      <c r="E168" s="25" t="s">
        <v>1240</v>
      </c>
      <c r="F168" s="25" t="s">
        <v>1241</v>
      </c>
      <c r="M168" s="25" t="s">
        <v>1371</v>
      </c>
      <c r="N168" s="25" t="s">
        <v>1372</v>
      </c>
      <c r="AR168" s="25" t="s">
        <v>1244</v>
      </c>
      <c r="AS168" s="25" t="s">
        <v>2202</v>
      </c>
    </row>
    <row r="169" spans="5:45" x14ac:dyDescent="0.25">
      <c r="E169" s="25" t="s">
        <v>1245</v>
      </c>
      <c r="F169" s="25" t="s">
        <v>1246</v>
      </c>
      <c r="M169" s="25" t="s">
        <v>1376</v>
      </c>
      <c r="N169" s="25" t="s">
        <v>1377</v>
      </c>
      <c r="AR169" s="25" t="s">
        <v>1249</v>
      </c>
      <c r="AS169" s="25" t="s">
        <v>2203</v>
      </c>
    </row>
    <row r="170" spans="5:45" x14ac:dyDescent="0.25">
      <c r="E170" s="25" t="s">
        <v>1250</v>
      </c>
      <c r="F170" s="25" t="s">
        <v>1251</v>
      </c>
      <c r="M170" s="25" t="s">
        <v>1381</v>
      </c>
      <c r="N170" s="25" t="s">
        <v>1382</v>
      </c>
      <c r="AR170" s="25" t="s">
        <v>1254</v>
      </c>
      <c r="AS170" s="25" t="s">
        <v>2204</v>
      </c>
    </row>
    <row r="171" spans="5:45" x14ac:dyDescent="0.25">
      <c r="E171" s="25" t="s">
        <v>1255</v>
      </c>
      <c r="F171" s="25" t="s">
        <v>1256</v>
      </c>
      <c r="M171" s="25" t="s">
        <v>1386</v>
      </c>
      <c r="N171" s="25" t="s">
        <v>1387</v>
      </c>
      <c r="AR171" s="25" t="s">
        <v>1259</v>
      </c>
      <c r="AS171" s="25" t="s">
        <v>2205</v>
      </c>
    </row>
    <row r="172" spans="5:45" x14ac:dyDescent="0.25">
      <c r="E172" s="25" t="s">
        <v>1260</v>
      </c>
      <c r="F172" s="25" t="s">
        <v>1261</v>
      </c>
      <c r="M172" s="25" t="s">
        <v>1391</v>
      </c>
      <c r="N172" s="25" t="s">
        <v>1392</v>
      </c>
      <c r="AR172" s="25" t="s">
        <v>1264</v>
      </c>
      <c r="AS172" s="25" t="s">
        <v>2206</v>
      </c>
    </row>
    <row r="173" spans="5:45" x14ac:dyDescent="0.25">
      <c r="E173" s="25" t="s">
        <v>1265</v>
      </c>
      <c r="F173" s="25" t="s">
        <v>1266</v>
      </c>
      <c r="M173" s="25" t="s">
        <v>1396</v>
      </c>
      <c r="N173" s="25" t="s">
        <v>1397</v>
      </c>
      <c r="AR173" s="25" t="s">
        <v>1269</v>
      </c>
      <c r="AS173" s="25" t="s">
        <v>2207</v>
      </c>
    </row>
    <row r="174" spans="5:45" x14ac:dyDescent="0.25">
      <c r="E174" s="25" t="s">
        <v>1270</v>
      </c>
      <c r="F174" s="25" t="s">
        <v>1271</v>
      </c>
      <c r="M174" s="25" t="s">
        <v>1401</v>
      </c>
      <c r="N174" s="25" t="s">
        <v>1402</v>
      </c>
      <c r="AR174" s="25" t="s">
        <v>1274</v>
      </c>
      <c r="AS174" s="25" t="s">
        <v>2208</v>
      </c>
    </row>
    <row r="175" spans="5:45" x14ac:dyDescent="0.25">
      <c r="E175" s="25" t="s">
        <v>1275</v>
      </c>
      <c r="F175" s="25" t="s">
        <v>1276</v>
      </c>
      <c r="M175" s="25" t="s">
        <v>1406</v>
      </c>
      <c r="N175" s="25" t="s">
        <v>1407</v>
      </c>
      <c r="AR175" s="25" t="s">
        <v>1279</v>
      </c>
      <c r="AS175" s="25" t="s">
        <v>2209</v>
      </c>
    </row>
    <row r="176" spans="5:45" x14ac:dyDescent="0.25">
      <c r="E176" s="25" t="s">
        <v>1280</v>
      </c>
      <c r="F176" s="25" t="s">
        <v>1281</v>
      </c>
      <c r="M176" s="25" t="s">
        <v>1411</v>
      </c>
      <c r="N176" s="25" t="s">
        <v>1412</v>
      </c>
      <c r="AR176" s="25" t="s">
        <v>1282</v>
      </c>
      <c r="AS176" s="25" t="s">
        <v>2210</v>
      </c>
    </row>
    <row r="177" spans="5:45" x14ac:dyDescent="0.25">
      <c r="E177" s="25" t="s">
        <v>1283</v>
      </c>
      <c r="F177" s="25" t="s">
        <v>1284</v>
      </c>
      <c r="M177" s="25" t="s">
        <v>1416</v>
      </c>
      <c r="N177" s="25" t="s">
        <v>1417</v>
      </c>
      <c r="AR177" s="25" t="s">
        <v>1287</v>
      </c>
      <c r="AS177" s="25" t="s">
        <v>2211</v>
      </c>
    </row>
    <row r="178" spans="5:45" x14ac:dyDescent="0.25">
      <c r="E178" s="25" t="s">
        <v>1288</v>
      </c>
      <c r="F178" s="25" t="s">
        <v>1289</v>
      </c>
      <c r="M178" s="25" t="s">
        <v>1424</v>
      </c>
      <c r="N178" s="25" t="s">
        <v>1425</v>
      </c>
      <c r="AR178" s="25" t="s">
        <v>1292</v>
      </c>
      <c r="AS178" s="25" t="s">
        <v>2212</v>
      </c>
    </row>
    <row r="179" spans="5:45" x14ac:dyDescent="0.25">
      <c r="E179" s="25" t="s">
        <v>1293</v>
      </c>
      <c r="F179" s="25" t="s">
        <v>1294</v>
      </c>
      <c r="M179" s="25" t="s">
        <v>1429</v>
      </c>
      <c r="N179" s="25" t="s">
        <v>1430</v>
      </c>
      <c r="AR179" s="25" t="s">
        <v>1297</v>
      </c>
      <c r="AS179" s="25" t="s">
        <v>2213</v>
      </c>
    </row>
    <row r="180" spans="5:45" x14ac:dyDescent="0.25">
      <c r="E180" s="25" t="s">
        <v>1298</v>
      </c>
      <c r="F180" s="25" t="s">
        <v>1299</v>
      </c>
      <c r="M180" s="25" t="s">
        <v>1434</v>
      </c>
      <c r="N180" s="25" t="s">
        <v>1435</v>
      </c>
      <c r="AR180" s="25" t="s">
        <v>1300</v>
      </c>
      <c r="AS180" s="25" t="s">
        <v>2214</v>
      </c>
    </row>
    <row r="181" spans="5:45" x14ac:dyDescent="0.25">
      <c r="E181" s="25" t="s">
        <v>1301</v>
      </c>
      <c r="F181" s="25" t="s">
        <v>1302</v>
      </c>
      <c r="M181" s="25" t="s">
        <v>1439</v>
      </c>
      <c r="N181" s="25" t="s">
        <v>1440</v>
      </c>
      <c r="AR181" s="25" t="s">
        <v>1303</v>
      </c>
      <c r="AS181" s="25" t="s">
        <v>2215</v>
      </c>
    </row>
    <row r="182" spans="5:45" x14ac:dyDescent="0.25">
      <c r="E182" s="25" t="s">
        <v>1304</v>
      </c>
      <c r="F182" s="25" t="s">
        <v>1305</v>
      </c>
      <c r="M182" s="25" t="s">
        <v>1444</v>
      </c>
      <c r="N182" s="25" t="s">
        <v>1445</v>
      </c>
      <c r="AR182" s="25" t="s">
        <v>1308</v>
      </c>
      <c r="AS182" s="25" t="s">
        <v>2216</v>
      </c>
    </row>
    <row r="183" spans="5:45" x14ac:dyDescent="0.25">
      <c r="E183" s="25" t="s">
        <v>1309</v>
      </c>
      <c r="F183" s="25" t="s">
        <v>1310</v>
      </c>
      <c r="M183" s="25" t="s">
        <v>1449</v>
      </c>
      <c r="N183" s="25" t="s">
        <v>1450</v>
      </c>
      <c r="AR183" s="25" t="s">
        <v>1313</v>
      </c>
      <c r="AS183" s="25" t="s">
        <v>2217</v>
      </c>
    </row>
    <row r="184" spans="5:45" x14ac:dyDescent="0.25">
      <c r="E184" s="25" t="s">
        <v>1314</v>
      </c>
      <c r="F184" s="25" t="s">
        <v>1315</v>
      </c>
      <c r="M184" s="25" t="s">
        <v>1457</v>
      </c>
      <c r="N184" s="25" t="s">
        <v>1458</v>
      </c>
      <c r="AR184" s="25" t="s">
        <v>1318</v>
      </c>
      <c r="AS184" s="25" t="s">
        <v>2218</v>
      </c>
    </row>
    <row r="185" spans="5:45" x14ac:dyDescent="0.25">
      <c r="E185" s="25" t="s">
        <v>1319</v>
      </c>
      <c r="F185" s="25" t="s">
        <v>1320</v>
      </c>
      <c r="M185" s="25" t="s">
        <v>1462</v>
      </c>
      <c r="N185" s="25" t="s">
        <v>1463</v>
      </c>
      <c r="AR185" s="25" t="s">
        <v>1323</v>
      </c>
      <c r="AS185" s="25" t="s">
        <v>2219</v>
      </c>
    </row>
    <row r="186" spans="5:45" x14ac:dyDescent="0.25">
      <c r="E186" s="25" t="s">
        <v>1324</v>
      </c>
      <c r="F186" s="25" t="s">
        <v>1325</v>
      </c>
      <c r="M186" s="25" t="s">
        <v>1467</v>
      </c>
      <c r="N186" s="25" t="s">
        <v>1468</v>
      </c>
      <c r="AR186" s="25" t="s">
        <v>1328</v>
      </c>
      <c r="AS186" s="25" t="s">
        <v>2220</v>
      </c>
    </row>
    <row r="187" spans="5:45" x14ac:dyDescent="0.25">
      <c r="E187" s="25" t="s">
        <v>1329</v>
      </c>
      <c r="F187" s="25" t="s">
        <v>1330</v>
      </c>
      <c r="M187" s="25" t="s">
        <v>1472</v>
      </c>
      <c r="N187" s="25" t="s">
        <v>1473</v>
      </c>
      <c r="AR187" s="25" t="s">
        <v>1333</v>
      </c>
      <c r="AS187" s="25" t="s">
        <v>2221</v>
      </c>
    </row>
    <row r="188" spans="5:45" x14ac:dyDescent="0.25">
      <c r="E188" s="25" t="s">
        <v>1334</v>
      </c>
      <c r="F188" s="25" t="s">
        <v>1335</v>
      </c>
      <c r="M188" s="25" t="s">
        <v>1477</v>
      </c>
      <c r="N188" s="25" t="s">
        <v>1478</v>
      </c>
      <c r="AR188" s="25" t="s">
        <v>1338</v>
      </c>
      <c r="AS188" s="25" t="s">
        <v>2222</v>
      </c>
    </row>
    <row r="189" spans="5:45" x14ac:dyDescent="0.25">
      <c r="E189" s="25" t="s">
        <v>1339</v>
      </c>
      <c r="F189" s="25" t="s">
        <v>1340</v>
      </c>
      <c r="M189" s="25" t="s">
        <v>1482</v>
      </c>
      <c r="N189" s="25" t="s">
        <v>1483</v>
      </c>
      <c r="AR189" s="25" t="s">
        <v>1343</v>
      </c>
      <c r="AS189" s="25" t="s">
        <v>2223</v>
      </c>
    </row>
    <row r="190" spans="5:45" x14ac:dyDescent="0.25">
      <c r="E190" s="25" t="s">
        <v>1344</v>
      </c>
      <c r="F190" s="25" t="s">
        <v>1345</v>
      </c>
      <c r="M190" s="25" t="s">
        <v>1487</v>
      </c>
      <c r="N190" s="25" t="s">
        <v>1488</v>
      </c>
      <c r="AR190" s="25" t="s">
        <v>1348</v>
      </c>
      <c r="AS190" s="25" t="s">
        <v>2224</v>
      </c>
    </row>
    <row r="191" spans="5:45" x14ac:dyDescent="0.25">
      <c r="E191" s="25" t="s">
        <v>1349</v>
      </c>
      <c r="F191" s="25" t="s">
        <v>1350</v>
      </c>
      <c r="M191" s="25" t="s">
        <v>1492</v>
      </c>
      <c r="N191" s="25" t="s">
        <v>1493</v>
      </c>
      <c r="AR191" s="25" t="s">
        <v>1353</v>
      </c>
      <c r="AS191" s="25" t="s">
        <v>2225</v>
      </c>
    </row>
    <row r="192" spans="5:45" x14ac:dyDescent="0.25">
      <c r="E192" s="25" t="s">
        <v>1354</v>
      </c>
      <c r="F192" s="25" t="s">
        <v>1355</v>
      </c>
      <c r="M192" s="25" t="s">
        <v>1497</v>
      </c>
      <c r="N192" s="25" t="s">
        <v>1498</v>
      </c>
      <c r="AR192" s="25" t="s">
        <v>1358</v>
      </c>
      <c r="AS192" s="25" t="s">
        <v>2226</v>
      </c>
    </row>
    <row r="193" spans="5:45" x14ac:dyDescent="0.25">
      <c r="E193" s="25" t="s">
        <v>1359</v>
      </c>
      <c r="F193" s="25" t="s">
        <v>1360</v>
      </c>
      <c r="M193" s="25" t="s">
        <v>1517</v>
      </c>
      <c r="N193" s="25" t="s">
        <v>1518</v>
      </c>
      <c r="AR193" s="25" t="s">
        <v>1363</v>
      </c>
      <c r="AS193" s="25" t="s">
        <v>2227</v>
      </c>
    </row>
    <row r="194" spans="5:45" x14ac:dyDescent="0.25">
      <c r="E194" s="25" t="s">
        <v>1364</v>
      </c>
      <c r="F194" s="25" t="s">
        <v>1365</v>
      </c>
      <c r="M194" s="25" t="s">
        <v>1525</v>
      </c>
      <c r="N194" s="25" t="s">
        <v>1526</v>
      </c>
      <c r="AR194" s="25" t="s">
        <v>1368</v>
      </c>
      <c r="AS194" s="25" t="s">
        <v>2228</v>
      </c>
    </row>
    <row r="195" spans="5:45" x14ac:dyDescent="0.25">
      <c r="E195" s="25" t="s">
        <v>1369</v>
      </c>
      <c r="F195" s="25" t="s">
        <v>1370</v>
      </c>
      <c r="M195" s="25" t="s">
        <v>1530</v>
      </c>
      <c r="N195" s="25" t="s">
        <v>1531</v>
      </c>
      <c r="AR195" s="25" t="s">
        <v>1373</v>
      </c>
      <c r="AS195" s="25" t="s">
        <v>2229</v>
      </c>
    </row>
    <row r="196" spans="5:45" x14ac:dyDescent="0.25">
      <c r="E196" s="25" t="s">
        <v>1374</v>
      </c>
      <c r="F196" s="25" t="s">
        <v>1375</v>
      </c>
      <c r="M196" s="25" t="s">
        <v>1535</v>
      </c>
      <c r="N196" s="25" t="s">
        <v>1536</v>
      </c>
      <c r="AR196" s="25" t="s">
        <v>1378</v>
      </c>
      <c r="AS196" s="25" t="s">
        <v>2230</v>
      </c>
    </row>
    <row r="197" spans="5:45" x14ac:dyDescent="0.25">
      <c r="E197" s="25" t="s">
        <v>1379</v>
      </c>
      <c r="F197" s="25" t="s">
        <v>1380</v>
      </c>
      <c r="M197" s="25" t="s">
        <v>1543</v>
      </c>
      <c r="N197" s="25" t="s">
        <v>1544</v>
      </c>
      <c r="AR197" s="25" t="s">
        <v>1383</v>
      </c>
      <c r="AS197" s="25" t="s">
        <v>2231</v>
      </c>
    </row>
    <row r="198" spans="5:45" x14ac:dyDescent="0.25">
      <c r="E198" s="25" t="s">
        <v>1384</v>
      </c>
      <c r="F198" s="25" t="s">
        <v>1385</v>
      </c>
      <c r="M198" s="25" t="s">
        <v>1551</v>
      </c>
      <c r="N198" s="25" t="s">
        <v>1552</v>
      </c>
      <c r="AR198" s="25" t="s">
        <v>1388</v>
      </c>
      <c r="AS198" s="25" t="s">
        <v>2232</v>
      </c>
    </row>
    <row r="199" spans="5:45" x14ac:dyDescent="0.25">
      <c r="E199" s="25" t="s">
        <v>1389</v>
      </c>
      <c r="F199" s="25" t="s">
        <v>1390</v>
      </c>
      <c r="M199" s="25" t="s">
        <v>1556</v>
      </c>
      <c r="N199" s="25" t="s">
        <v>1557</v>
      </c>
      <c r="AR199" s="25" t="s">
        <v>1393</v>
      </c>
      <c r="AS199" s="25" t="s">
        <v>2233</v>
      </c>
    </row>
    <row r="200" spans="5:45" x14ac:dyDescent="0.25">
      <c r="E200" s="25" t="s">
        <v>1394</v>
      </c>
      <c r="F200" s="25" t="s">
        <v>1395</v>
      </c>
      <c r="M200" s="25" t="s">
        <v>1561</v>
      </c>
      <c r="N200" s="25" t="s">
        <v>1562</v>
      </c>
      <c r="AR200" s="25" t="s">
        <v>1398</v>
      </c>
      <c r="AS200" s="25" t="s">
        <v>2234</v>
      </c>
    </row>
    <row r="201" spans="5:45" x14ac:dyDescent="0.25">
      <c r="E201" s="25" t="s">
        <v>1399</v>
      </c>
      <c r="F201" s="25" t="s">
        <v>1400</v>
      </c>
      <c r="M201" s="25" t="s">
        <v>1566</v>
      </c>
      <c r="N201" s="25" t="s">
        <v>1567</v>
      </c>
      <c r="AR201" s="25" t="s">
        <v>1403</v>
      </c>
      <c r="AS201" s="25" t="s">
        <v>2235</v>
      </c>
    </row>
    <row r="202" spans="5:45" x14ac:dyDescent="0.25">
      <c r="E202" s="25" t="s">
        <v>1404</v>
      </c>
      <c r="F202" s="25" t="s">
        <v>1405</v>
      </c>
      <c r="M202" s="25" t="s">
        <v>1571</v>
      </c>
      <c r="N202" s="25" t="s">
        <v>1572</v>
      </c>
      <c r="AR202" s="25" t="s">
        <v>1408</v>
      </c>
      <c r="AS202" s="25" t="s">
        <v>2236</v>
      </c>
    </row>
    <row r="203" spans="5:45" x14ac:dyDescent="0.25">
      <c r="E203" s="25" t="s">
        <v>1409</v>
      </c>
      <c r="F203" s="25" t="s">
        <v>1410</v>
      </c>
      <c r="M203" s="25" t="s">
        <v>1576</v>
      </c>
      <c r="N203" s="25" t="s">
        <v>1577</v>
      </c>
      <c r="AR203" s="25" t="s">
        <v>1413</v>
      </c>
      <c r="AS203" s="25" t="s">
        <v>2237</v>
      </c>
    </row>
    <row r="204" spans="5:45" x14ac:dyDescent="0.25">
      <c r="E204" s="25" t="s">
        <v>1414</v>
      </c>
      <c r="F204" s="25" t="s">
        <v>1415</v>
      </c>
      <c r="M204" s="25" t="s">
        <v>1581</v>
      </c>
      <c r="N204" s="25" t="s">
        <v>1582</v>
      </c>
      <c r="AR204" s="25" t="s">
        <v>1418</v>
      </c>
      <c r="AS204" s="25" t="s">
        <v>2238</v>
      </c>
    </row>
    <row r="205" spans="5:45" x14ac:dyDescent="0.25">
      <c r="E205" s="25" t="s">
        <v>1419</v>
      </c>
      <c r="F205" s="25" t="s">
        <v>1420</v>
      </c>
      <c r="M205" s="25" t="s">
        <v>1586</v>
      </c>
      <c r="N205" s="25" t="s">
        <v>1587</v>
      </c>
      <c r="AR205" s="25" t="s">
        <v>1421</v>
      </c>
      <c r="AS205" s="25" t="s">
        <v>2239</v>
      </c>
    </row>
    <row r="206" spans="5:45" x14ac:dyDescent="0.25">
      <c r="E206" s="25" t="s">
        <v>1422</v>
      </c>
      <c r="F206" s="25" t="s">
        <v>1423</v>
      </c>
      <c r="M206" s="25" t="s">
        <v>1589</v>
      </c>
      <c r="N206" s="25" t="s">
        <v>1590</v>
      </c>
      <c r="AR206" s="25" t="s">
        <v>1426</v>
      </c>
      <c r="AS206" s="25" t="s">
        <v>2240</v>
      </c>
    </row>
    <row r="207" spans="5:45" x14ac:dyDescent="0.25">
      <c r="E207" s="25" t="s">
        <v>1427</v>
      </c>
      <c r="F207" s="25" t="s">
        <v>1428</v>
      </c>
      <c r="M207" s="25" t="s">
        <v>1592</v>
      </c>
      <c r="N207" s="25" t="s">
        <v>1593</v>
      </c>
      <c r="AR207" s="25" t="s">
        <v>1431</v>
      </c>
      <c r="AS207" s="25" t="s">
        <v>2241</v>
      </c>
    </row>
    <row r="208" spans="5:45" x14ac:dyDescent="0.25">
      <c r="E208" s="25" t="s">
        <v>1432</v>
      </c>
      <c r="F208" s="25" t="s">
        <v>1433</v>
      </c>
      <c r="M208" s="25" t="s">
        <v>1595</v>
      </c>
      <c r="N208" s="25" t="s">
        <v>1596</v>
      </c>
      <c r="AR208" s="25" t="s">
        <v>1436</v>
      </c>
      <c r="AS208" s="25" t="s">
        <v>2242</v>
      </c>
    </row>
    <row r="209" spans="5:45" x14ac:dyDescent="0.25">
      <c r="E209" s="25" t="s">
        <v>1437</v>
      </c>
      <c r="F209" s="25" t="s">
        <v>1438</v>
      </c>
      <c r="M209" s="25" t="s">
        <v>1598</v>
      </c>
      <c r="N209" s="25" t="s">
        <v>1599</v>
      </c>
      <c r="AR209" s="25" t="s">
        <v>1441</v>
      </c>
      <c r="AS209" s="25" t="s">
        <v>2243</v>
      </c>
    </row>
    <row r="210" spans="5:45" x14ac:dyDescent="0.25">
      <c r="E210" s="25" t="s">
        <v>1442</v>
      </c>
      <c r="F210" s="25" t="s">
        <v>1443</v>
      </c>
      <c r="M210" s="25" t="s">
        <v>1601</v>
      </c>
      <c r="N210" s="25" t="s">
        <v>1602</v>
      </c>
      <c r="AR210" s="25" t="s">
        <v>1446</v>
      </c>
      <c r="AS210" s="25" t="s">
        <v>2244</v>
      </c>
    </row>
    <row r="211" spans="5:45" x14ac:dyDescent="0.25">
      <c r="E211" s="25" t="s">
        <v>1447</v>
      </c>
      <c r="F211" s="25" t="s">
        <v>1448</v>
      </c>
      <c r="M211" s="25" t="s">
        <v>1604</v>
      </c>
      <c r="N211" s="25" t="s">
        <v>1605</v>
      </c>
      <c r="AR211" s="25" t="s">
        <v>1451</v>
      </c>
      <c r="AS211" s="25" t="s">
        <v>2245</v>
      </c>
    </row>
    <row r="212" spans="5:45" x14ac:dyDescent="0.25">
      <c r="E212" s="25" t="s">
        <v>1452</v>
      </c>
      <c r="F212" s="25" t="s">
        <v>1453</v>
      </c>
      <c r="M212" s="25" t="s">
        <v>1607</v>
      </c>
      <c r="N212" s="25" t="s">
        <v>1608</v>
      </c>
      <c r="AR212" s="25" t="s">
        <v>1454</v>
      </c>
      <c r="AS212" s="25" t="s">
        <v>2246</v>
      </c>
    </row>
    <row r="213" spans="5:45" x14ac:dyDescent="0.25">
      <c r="E213" s="25" t="s">
        <v>1455</v>
      </c>
      <c r="F213" s="25" t="s">
        <v>1456</v>
      </c>
      <c r="M213" s="25" t="s">
        <v>1610</v>
      </c>
      <c r="N213" s="25" t="s">
        <v>1611</v>
      </c>
      <c r="AR213" s="25" t="s">
        <v>1459</v>
      </c>
      <c r="AS213" s="25" t="s">
        <v>2247</v>
      </c>
    </row>
    <row r="214" spans="5:45" x14ac:dyDescent="0.25">
      <c r="E214" s="25" t="s">
        <v>1460</v>
      </c>
      <c r="F214" s="25" t="s">
        <v>1461</v>
      </c>
      <c r="M214" s="25" t="s">
        <v>1613</v>
      </c>
      <c r="N214" s="25" t="s">
        <v>1614</v>
      </c>
      <c r="AR214" s="25" t="s">
        <v>1464</v>
      </c>
      <c r="AS214" s="25" t="s">
        <v>2248</v>
      </c>
    </row>
    <row r="215" spans="5:45" x14ac:dyDescent="0.25">
      <c r="E215" s="25" t="s">
        <v>1465</v>
      </c>
      <c r="F215" s="25" t="s">
        <v>1466</v>
      </c>
      <c r="M215" s="25" t="s">
        <v>1616</v>
      </c>
      <c r="N215" s="25" t="s">
        <v>1617</v>
      </c>
      <c r="AR215" s="25" t="s">
        <v>1469</v>
      </c>
      <c r="AS215" s="25" t="s">
        <v>2249</v>
      </c>
    </row>
    <row r="216" spans="5:45" x14ac:dyDescent="0.25">
      <c r="E216" s="25" t="s">
        <v>1470</v>
      </c>
      <c r="F216" s="25" t="s">
        <v>1471</v>
      </c>
      <c r="M216" s="25" t="s">
        <v>1619</v>
      </c>
      <c r="N216" s="25" t="s">
        <v>1620</v>
      </c>
      <c r="AR216" s="25" t="s">
        <v>1474</v>
      </c>
      <c r="AS216" s="25" t="s">
        <v>2250</v>
      </c>
    </row>
    <row r="217" spans="5:45" x14ac:dyDescent="0.25">
      <c r="E217" s="25" t="s">
        <v>1475</v>
      </c>
      <c r="F217" s="25" t="s">
        <v>1476</v>
      </c>
      <c r="M217" s="25" t="s">
        <v>1622</v>
      </c>
      <c r="N217" s="25" t="s">
        <v>1623</v>
      </c>
      <c r="AR217" s="25" t="s">
        <v>1479</v>
      </c>
      <c r="AS217" s="25" t="s">
        <v>2251</v>
      </c>
    </row>
    <row r="218" spans="5:45" x14ac:dyDescent="0.25">
      <c r="E218" s="25" t="s">
        <v>1480</v>
      </c>
      <c r="F218" s="25" t="s">
        <v>1481</v>
      </c>
      <c r="M218" s="25" t="s">
        <v>1626</v>
      </c>
      <c r="N218" s="25" t="s">
        <v>1627</v>
      </c>
      <c r="AR218" s="25" t="s">
        <v>1484</v>
      </c>
      <c r="AS218" s="25" t="s">
        <v>2252</v>
      </c>
    </row>
    <row r="219" spans="5:45" x14ac:dyDescent="0.25">
      <c r="E219" s="25" t="s">
        <v>1485</v>
      </c>
      <c r="F219" s="25" t="s">
        <v>1486</v>
      </c>
      <c r="M219" s="25" t="s">
        <v>1630</v>
      </c>
      <c r="N219" s="25" t="s">
        <v>1631</v>
      </c>
      <c r="AR219" s="25" t="s">
        <v>1489</v>
      </c>
      <c r="AS219" s="25" t="s">
        <v>2253</v>
      </c>
    </row>
    <row r="220" spans="5:45" x14ac:dyDescent="0.25">
      <c r="E220" s="25" t="s">
        <v>1490</v>
      </c>
      <c r="F220" s="25" t="s">
        <v>1491</v>
      </c>
      <c r="M220" s="25" t="s">
        <v>1634</v>
      </c>
      <c r="N220" s="25" t="s">
        <v>1635</v>
      </c>
      <c r="AR220" s="25" t="s">
        <v>1494</v>
      </c>
      <c r="AS220" s="25" t="s">
        <v>2254</v>
      </c>
    </row>
    <row r="221" spans="5:45" x14ac:dyDescent="0.25">
      <c r="E221" s="25" t="s">
        <v>1495</v>
      </c>
      <c r="F221" s="25" t="s">
        <v>1496</v>
      </c>
      <c r="M221" s="25" t="s">
        <v>1637</v>
      </c>
      <c r="N221" s="25" t="s">
        <v>1638</v>
      </c>
      <c r="AR221" s="25" t="s">
        <v>1499</v>
      </c>
      <c r="AS221" s="25" t="s">
        <v>2255</v>
      </c>
    </row>
    <row r="222" spans="5:45" x14ac:dyDescent="0.25">
      <c r="E222" s="25" t="s">
        <v>1500</v>
      </c>
      <c r="F222" s="25" t="s">
        <v>1501</v>
      </c>
      <c r="M222" s="25" t="s">
        <v>1640</v>
      </c>
      <c r="N222" s="25" t="s">
        <v>1641</v>
      </c>
      <c r="AR222" s="25" t="s">
        <v>1502</v>
      </c>
      <c r="AS222" s="25" t="s">
        <v>2256</v>
      </c>
    </row>
    <row r="223" spans="5:45" x14ac:dyDescent="0.25">
      <c r="E223" s="25" t="s">
        <v>1503</v>
      </c>
      <c r="F223" s="25" t="s">
        <v>1504</v>
      </c>
      <c r="M223" s="25" t="s">
        <v>1643</v>
      </c>
      <c r="N223" s="25" t="s">
        <v>1644</v>
      </c>
      <c r="AR223" s="25" t="s">
        <v>1505</v>
      </c>
      <c r="AS223" s="25" t="s">
        <v>2257</v>
      </c>
    </row>
    <row r="224" spans="5:45" x14ac:dyDescent="0.25">
      <c r="E224" s="25" t="s">
        <v>1506</v>
      </c>
      <c r="F224" s="25" t="s">
        <v>1507</v>
      </c>
      <c r="M224" s="25" t="s">
        <v>1647</v>
      </c>
      <c r="N224" s="25" t="s">
        <v>1648</v>
      </c>
      <c r="AR224" s="25" t="s">
        <v>1508</v>
      </c>
      <c r="AS224" s="25" t="s">
        <v>2258</v>
      </c>
    </row>
    <row r="225" spans="5:45" x14ac:dyDescent="0.25">
      <c r="E225" s="25" t="s">
        <v>1509</v>
      </c>
      <c r="F225" s="25" t="s">
        <v>1510</v>
      </c>
      <c r="M225" s="25" t="s">
        <v>1650</v>
      </c>
      <c r="N225" s="25" t="s">
        <v>1651</v>
      </c>
      <c r="AR225" s="25" t="s">
        <v>1511</v>
      </c>
      <c r="AS225" s="25" t="s">
        <v>2259</v>
      </c>
    </row>
    <row r="226" spans="5:45" x14ac:dyDescent="0.25">
      <c r="E226" s="25" t="s">
        <v>1512</v>
      </c>
      <c r="F226" s="25" t="s">
        <v>1513</v>
      </c>
      <c r="M226" s="25" t="s">
        <v>1653</v>
      </c>
      <c r="N226" s="25" t="s">
        <v>1654</v>
      </c>
      <c r="AR226" s="25" t="s">
        <v>1514</v>
      </c>
      <c r="AS226" s="25" t="s">
        <v>2260</v>
      </c>
    </row>
    <row r="227" spans="5:45" x14ac:dyDescent="0.25">
      <c r="E227" s="25" t="s">
        <v>1515</v>
      </c>
      <c r="F227" s="25" t="s">
        <v>1516</v>
      </c>
      <c r="M227" s="25" t="s">
        <v>1656</v>
      </c>
      <c r="N227" s="25" t="s">
        <v>1657</v>
      </c>
      <c r="AR227" s="25" t="s">
        <v>1519</v>
      </c>
      <c r="AS227" s="25" t="s">
        <v>2261</v>
      </c>
    </row>
    <row r="228" spans="5:45" x14ac:dyDescent="0.25">
      <c r="E228" s="25" t="s">
        <v>1520</v>
      </c>
      <c r="F228" s="25" t="s">
        <v>1521</v>
      </c>
      <c r="M228" s="25" t="s">
        <v>1659</v>
      </c>
      <c r="N228" s="25" t="s">
        <v>1660</v>
      </c>
      <c r="AR228" s="25" t="s">
        <v>1522</v>
      </c>
      <c r="AS228" s="25" t="s">
        <v>2262</v>
      </c>
    </row>
    <row r="229" spans="5:45" x14ac:dyDescent="0.25">
      <c r="E229" s="25" t="s">
        <v>1523</v>
      </c>
      <c r="F229" s="25" t="s">
        <v>1524</v>
      </c>
      <c r="M229" s="25" t="s">
        <v>1662</v>
      </c>
      <c r="N229" s="25" t="s">
        <v>1663</v>
      </c>
      <c r="AR229" s="25" t="s">
        <v>1527</v>
      </c>
      <c r="AS229" s="25" t="s">
        <v>2263</v>
      </c>
    </row>
    <row r="230" spans="5:45" x14ac:dyDescent="0.25">
      <c r="E230" s="25" t="s">
        <v>1528</v>
      </c>
      <c r="F230" s="25" t="s">
        <v>1529</v>
      </c>
      <c r="M230" s="25" t="s">
        <v>1665</v>
      </c>
      <c r="N230" s="25" t="s">
        <v>1666</v>
      </c>
      <c r="AR230" s="25" t="s">
        <v>1532</v>
      </c>
      <c r="AS230" s="25" t="s">
        <v>2264</v>
      </c>
    </row>
    <row r="231" spans="5:45" x14ac:dyDescent="0.25">
      <c r="E231" s="25" t="s">
        <v>1533</v>
      </c>
      <c r="F231" s="25" t="s">
        <v>1534</v>
      </c>
      <c r="M231" s="25" t="s">
        <v>1668</v>
      </c>
      <c r="N231" s="25" t="s">
        <v>1669</v>
      </c>
      <c r="AR231" s="25" t="s">
        <v>1537</v>
      </c>
      <c r="AS231" s="25" t="s">
        <v>2265</v>
      </c>
    </row>
    <row r="232" spans="5:45" x14ac:dyDescent="0.25">
      <c r="E232" s="25" t="s">
        <v>1538</v>
      </c>
      <c r="F232" s="25" t="s">
        <v>1539</v>
      </c>
      <c r="M232" s="25" t="s">
        <v>1671</v>
      </c>
      <c r="N232" s="25" t="s">
        <v>1672</v>
      </c>
      <c r="AR232" s="25" t="s">
        <v>1540</v>
      </c>
      <c r="AS232" s="25" t="s">
        <v>2266</v>
      </c>
    </row>
    <row r="233" spans="5:45" x14ac:dyDescent="0.25">
      <c r="E233" s="25" t="s">
        <v>1541</v>
      </c>
      <c r="F233" s="25" t="s">
        <v>1542</v>
      </c>
      <c r="M233" s="25" t="s">
        <v>1674</v>
      </c>
      <c r="N233" s="25" t="s">
        <v>1675</v>
      </c>
      <c r="AR233" s="25" t="s">
        <v>1545</v>
      </c>
      <c r="AS233" s="25" t="s">
        <v>2267</v>
      </c>
    </row>
    <row r="234" spans="5:45" x14ac:dyDescent="0.25">
      <c r="E234" s="25" t="s">
        <v>1546</v>
      </c>
      <c r="F234" s="25" t="s">
        <v>1547</v>
      </c>
      <c r="M234" s="25" t="s">
        <v>1677</v>
      </c>
      <c r="N234" s="25" t="s">
        <v>1678</v>
      </c>
      <c r="AR234" s="25" t="s">
        <v>1548</v>
      </c>
      <c r="AS234" s="25" t="s">
        <v>2268</v>
      </c>
    </row>
    <row r="235" spans="5:45" x14ac:dyDescent="0.25">
      <c r="E235" s="25" t="s">
        <v>1549</v>
      </c>
      <c r="F235" s="25" t="s">
        <v>1550</v>
      </c>
      <c r="M235" s="25" t="s">
        <v>1680</v>
      </c>
      <c r="N235" s="25" t="s">
        <v>1681</v>
      </c>
      <c r="AR235" s="25" t="s">
        <v>1553</v>
      </c>
      <c r="AS235" s="25" t="s">
        <v>2269</v>
      </c>
    </row>
    <row r="236" spans="5:45" x14ac:dyDescent="0.25">
      <c r="E236" s="25" t="s">
        <v>1554</v>
      </c>
      <c r="F236" s="25" t="s">
        <v>1555</v>
      </c>
      <c r="M236" s="25" t="s">
        <v>1683</v>
      </c>
      <c r="N236" s="25" t="s">
        <v>1684</v>
      </c>
      <c r="AR236" s="25" t="s">
        <v>1558</v>
      </c>
      <c r="AS236" s="25" t="s">
        <v>2270</v>
      </c>
    </row>
    <row r="237" spans="5:45" x14ac:dyDescent="0.25">
      <c r="E237" s="25" t="s">
        <v>1559</v>
      </c>
      <c r="F237" s="25" t="s">
        <v>1560</v>
      </c>
      <c r="M237" s="25" t="s">
        <v>1686</v>
      </c>
      <c r="N237" s="25" t="s">
        <v>1687</v>
      </c>
      <c r="AR237" s="25" t="s">
        <v>1563</v>
      </c>
      <c r="AS237" s="25" t="s">
        <v>2271</v>
      </c>
    </row>
    <row r="238" spans="5:45" x14ac:dyDescent="0.25">
      <c r="E238" s="25" t="s">
        <v>1564</v>
      </c>
      <c r="F238" s="25" t="s">
        <v>1565</v>
      </c>
      <c r="M238" s="25" t="s">
        <v>1689</v>
      </c>
      <c r="N238" s="25" t="s">
        <v>1690</v>
      </c>
      <c r="AR238" s="25" t="s">
        <v>1568</v>
      </c>
      <c r="AS238" s="25" t="s">
        <v>2272</v>
      </c>
    </row>
    <row r="239" spans="5:45" x14ac:dyDescent="0.25">
      <c r="E239" s="25" t="s">
        <v>1569</v>
      </c>
      <c r="F239" s="25" t="s">
        <v>1570</v>
      </c>
      <c r="M239" s="25" t="s">
        <v>1692</v>
      </c>
      <c r="N239" s="25" t="s">
        <v>1693</v>
      </c>
      <c r="AR239" s="25" t="s">
        <v>1573</v>
      </c>
      <c r="AS239" s="25" t="s">
        <v>2273</v>
      </c>
    </row>
    <row r="240" spans="5:45" x14ac:dyDescent="0.25">
      <c r="E240" s="25" t="s">
        <v>1574</v>
      </c>
      <c r="F240" s="25" t="s">
        <v>1575</v>
      </c>
      <c r="M240" s="25" t="s">
        <v>1695</v>
      </c>
      <c r="N240" s="25" t="s">
        <v>1696</v>
      </c>
      <c r="AR240" s="25" t="s">
        <v>1578</v>
      </c>
      <c r="AS240" s="25" t="s">
        <v>2274</v>
      </c>
    </row>
    <row r="241" spans="5:45" x14ac:dyDescent="0.25">
      <c r="E241" s="25" t="s">
        <v>1579</v>
      </c>
      <c r="F241" s="25" t="s">
        <v>1580</v>
      </c>
      <c r="M241" s="25" t="s">
        <v>1698</v>
      </c>
      <c r="N241" s="25" t="s">
        <v>1699</v>
      </c>
      <c r="AR241" s="25" t="s">
        <v>1583</v>
      </c>
      <c r="AS241" s="25" t="s">
        <v>2275</v>
      </c>
    </row>
    <row r="242" spans="5:45" x14ac:dyDescent="0.25">
      <c r="E242" s="25" t="s">
        <v>1584</v>
      </c>
      <c r="F242" s="25" t="s">
        <v>1585</v>
      </c>
      <c r="M242" s="25" t="s">
        <v>1701</v>
      </c>
      <c r="N242" s="25" t="s">
        <v>1702</v>
      </c>
      <c r="AR242" s="25" t="s">
        <v>1588</v>
      </c>
      <c r="AS242" s="25" t="s">
        <v>2276</v>
      </c>
    </row>
    <row r="243" spans="5:45" x14ac:dyDescent="0.25">
      <c r="M243" s="25" t="s">
        <v>1704</v>
      </c>
      <c r="N243" s="25" t="s">
        <v>1705</v>
      </c>
      <c r="AR243" s="25" t="s">
        <v>1591</v>
      </c>
      <c r="AS243" s="25" t="s">
        <v>2277</v>
      </c>
    </row>
    <row r="244" spans="5:45" x14ac:dyDescent="0.25">
      <c r="M244" s="25" t="s">
        <v>1707</v>
      </c>
      <c r="N244" s="25" t="s">
        <v>1708</v>
      </c>
      <c r="AR244" s="25" t="s">
        <v>1594</v>
      </c>
      <c r="AS244" s="25" t="s">
        <v>2278</v>
      </c>
    </row>
    <row r="245" spans="5:45" x14ac:dyDescent="0.25">
      <c r="M245" s="25" t="s">
        <v>1710</v>
      </c>
      <c r="N245" s="25" t="s">
        <v>1711</v>
      </c>
      <c r="AR245" s="25" t="s">
        <v>1597</v>
      </c>
      <c r="AS245" s="25" t="s">
        <v>2279</v>
      </c>
    </row>
    <row r="246" spans="5:45" x14ac:dyDescent="0.25">
      <c r="M246" s="25" t="s">
        <v>1713</v>
      </c>
      <c r="N246" s="25" t="s">
        <v>1714</v>
      </c>
      <c r="AR246" s="25" t="s">
        <v>1600</v>
      </c>
      <c r="AS246" s="25" t="s">
        <v>2280</v>
      </c>
    </row>
    <row r="247" spans="5:45" x14ac:dyDescent="0.25">
      <c r="M247" s="25" t="s">
        <v>1716</v>
      </c>
      <c r="N247" s="25" t="s">
        <v>1717</v>
      </c>
      <c r="AR247" s="25" t="s">
        <v>1603</v>
      </c>
      <c r="AS247" s="25" t="s">
        <v>2281</v>
      </c>
    </row>
    <row r="248" spans="5:45" x14ac:dyDescent="0.25">
      <c r="M248" s="25" t="s">
        <v>1719</v>
      </c>
      <c r="N248" s="25" t="s">
        <v>1720</v>
      </c>
      <c r="AR248" s="25" t="s">
        <v>1606</v>
      </c>
      <c r="AS248" s="25" t="s">
        <v>2282</v>
      </c>
    </row>
    <row r="249" spans="5:45" x14ac:dyDescent="0.25">
      <c r="M249" s="25" t="s">
        <v>1723</v>
      </c>
      <c r="N249" s="25" t="s">
        <v>1724</v>
      </c>
      <c r="AR249" s="25" t="s">
        <v>1609</v>
      </c>
      <c r="AS249" s="25" t="s">
        <v>2283</v>
      </c>
    </row>
    <row r="250" spans="5:45" x14ac:dyDescent="0.25">
      <c r="M250" s="25" t="s">
        <v>1726</v>
      </c>
      <c r="N250" s="25" t="s">
        <v>1727</v>
      </c>
      <c r="AR250" s="25" t="s">
        <v>1612</v>
      </c>
      <c r="AS250" s="25" t="s">
        <v>2284</v>
      </c>
    </row>
    <row r="251" spans="5:45" x14ac:dyDescent="0.25">
      <c r="M251" s="25" t="s">
        <v>1729</v>
      </c>
      <c r="N251" s="25" t="s">
        <v>1730</v>
      </c>
      <c r="AR251" s="25" t="s">
        <v>1615</v>
      </c>
      <c r="AS251" s="25" t="s">
        <v>2285</v>
      </c>
    </row>
    <row r="252" spans="5:45" x14ac:dyDescent="0.25">
      <c r="M252" s="25" t="s">
        <v>1732</v>
      </c>
      <c r="N252" s="25" t="s">
        <v>1733</v>
      </c>
      <c r="AR252" s="25" t="s">
        <v>1618</v>
      </c>
      <c r="AS252" s="25" t="s">
        <v>2286</v>
      </c>
    </row>
    <row r="253" spans="5:45" x14ac:dyDescent="0.25">
      <c r="M253" s="25" t="s">
        <v>1735</v>
      </c>
      <c r="N253" s="25" t="s">
        <v>1736</v>
      </c>
      <c r="AR253" s="25" t="s">
        <v>1621</v>
      </c>
      <c r="AS253" s="25" t="s">
        <v>2287</v>
      </c>
    </row>
    <row r="254" spans="5:45" x14ac:dyDescent="0.25">
      <c r="M254" s="25" t="s">
        <v>1739</v>
      </c>
      <c r="N254" s="25" t="s">
        <v>1740</v>
      </c>
      <c r="AR254" s="25" t="s">
        <v>1624</v>
      </c>
      <c r="AS254" s="25" t="s">
        <v>2288</v>
      </c>
    </row>
    <row r="255" spans="5:45" x14ac:dyDescent="0.25">
      <c r="M255" s="25" t="s">
        <v>1742</v>
      </c>
      <c r="N255" s="25" t="s">
        <v>1743</v>
      </c>
      <c r="AR255" s="25" t="s">
        <v>1625</v>
      </c>
      <c r="AS255" s="25" t="s">
        <v>2289</v>
      </c>
    </row>
    <row r="256" spans="5:45" x14ac:dyDescent="0.25">
      <c r="M256" s="25" t="s">
        <v>1745</v>
      </c>
      <c r="N256" s="25" t="s">
        <v>1746</v>
      </c>
      <c r="AR256" s="25" t="s">
        <v>1628</v>
      </c>
      <c r="AS256" s="25" t="s">
        <v>2290</v>
      </c>
    </row>
    <row r="257" spans="13:45" x14ac:dyDescent="0.25">
      <c r="M257" s="25" t="s">
        <v>1748</v>
      </c>
      <c r="N257" s="25" t="s">
        <v>1749</v>
      </c>
      <c r="AR257" s="25" t="s">
        <v>1629</v>
      </c>
      <c r="AS257" s="25" t="s">
        <v>2291</v>
      </c>
    </row>
    <row r="258" spans="13:45" x14ac:dyDescent="0.25">
      <c r="M258" s="25" t="s">
        <v>1751</v>
      </c>
      <c r="N258" s="25" t="s">
        <v>1752</v>
      </c>
      <c r="AR258" s="25" t="s">
        <v>1632</v>
      </c>
      <c r="AS258" s="25" t="s">
        <v>2292</v>
      </c>
    </row>
    <row r="259" spans="13:45" x14ac:dyDescent="0.25">
      <c r="M259" s="25" t="s">
        <v>1754</v>
      </c>
      <c r="N259" s="25" t="s">
        <v>1755</v>
      </c>
      <c r="AR259" s="25" t="s">
        <v>1633</v>
      </c>
      <c r="AS259" s="25" t="s">
        <v>2293</v>
      </c>
    </row>
    <row r="260" spans="13:45" x14ac:dyDescent="0.25">
      <c r="M260" s="25" t="s">
        <v>1757</v>
      </c>
      <c r="N260" s="25" t="s">
        <v>1758</v>
      </c>
      <c r="AR260" s="25" t="s">
        <v>1636</v>
      </c>
      <c r="AS260" s="25" t="s">
        <v>2294</v>
      </c>
    </row>
    <row r="261" spans="13:45" x14ac:dyDescent="0.25">
      <c r="M261" s="25" t="s">
        <v>1761</v>
      </c>
      <c r="N261" s="25" t="s">
        <v>1762</v>
      </c>
      <c r="AR261" s="25" t="s">
        <v>1639</v>
      </c>
      <c r="AS261" s="25" t="s">
        <v>2295</v>
      </c>
    </row>
    <row r="262" spans="13:45" x14ac:dyDescent="0.25">
      <c r="M262" s="25" t="s">
        <v>1764</v>
      </c>
      <c r="N262" s="25" t="s">
        <v>1765</v>
      </c>
      <c r="AR262" s="25" t="s">
        <v>1642</v>
      </c>
      <c r="AS262" s="25" t="s">
        <v>2296</v>
      </c>
    </row>
    <row r="263" spans="13:45" x14ac:dyDescent="0.25">
      <c r="M263" s="25" t="s">
        <v>1767</v>
      </c>
      <c r="N263" s="25" t="s">
        <v>1768</v>
      </c>
      <c r="AR263" s="25" t="s">
        <v>1645</v>
      </c>
      <c r="AS263" s="25" t="s">
        <v>2297</v>
      </c>
    </row>
    <row r="264" spans="13:45" x14ac:dyDescent="0.25">
      <c r="M264" s="25" t="s">
        <v>1770</v>
      </c>
      <c r="N264" s="25" t="s">
        <v>1771</v>
      </c>
      <c r="AR264" s="25" t="s">
        <v>1646</v>
      </c>
      <c r="AS264" s="25" t="s">
        <v>2298</v>
      </c>
    </row>
    <row r="265" spans="13:45" x14ac:dyDescent="0.25">
      <c r="M265" s="25" t="s">
        <v>1773</v>
      </c>
      <c r="N265" s="25" t="s">
        <v>1774</v>
      </c>
      <c r="AR265" s="25" t="s">
        <v>1649</v>
      </c>
      <c r="AS265" s="25" t="s">
        <v>2299</v>
      </c>
    </row>
    <row r="266" spans="13:45" x14ac:dyDescent="0.25">
      <c r="M266" s="25" t="s">
        <v>1776</v>
      </c>
      <c r="N266" s="25" t="s">
        <v>1777</v>
      </c>
      <c r="AR266" s="25" t="s">
        <v>1652</v>
      </c>
      <c r="AS266" s="25" t="s">
        <v>2300</v>
      </c>
    </row>
    <row r="267" spans="13:45" x14ac:dyDescent="0.25">
      <c r="M267" s="25" t="s">
        <v>1779</v>
      </c>
      <c r="N267" s="25" t="s">
        <v>1780</v>
      </c>
      <c r="AR267" s="25" t="s">
        <v>1655</v>
      </c>
      <c r="AS267" s="25" t="s">
        <v>2301</v>
      </c>
    </row>
    <row r="268" spans="13:45" x14ac:dyDescent="0.25">
      <c r="M268" s="25" t="s">
        <v>1782</v>
      </c>
      <c r="N268" s="25" t="s">
        <v>1783</v>
      </c>
      <c r="AR268" s="25" t="s">
        <v>1658</v>
      </c>
      <c r="AS268" s="25" t="s">
        <v>2302</v>
      </c>
    </row>
    <row r="269" spans="13:45" x14ac:dyDescent="0.25">
      <c r="M269" s="25" t="s">
        <v>1785</v>
      </c>
      <c r="N269" s="25" t="s">
        <v>1786</v>
      </c>
      <c r="AR269" s="25" t="s">
        <v>1661</v>
      </c>
      <c r="AS269" s="25" t="s">
        <v>2303</v>
      </c>
    </row>
    <row r="270" spans="13:45" x14ac:dyDescent="0.25">
      <c r="M270" s="25" t="s">
        <v>1788</v>
      </c>
      <c r="N270" s="25" t="s">
        <v>1789</v>
      </c>
      <c r="AR270" s="25" t="s">
        <v>1664</v>
      </c>
      <c r="AS270" s="25" t="s">
        <v>2304</v>
      </c>
    </row>
    <row r="271" spans="13:45" x14ac:dyDescent="0.25">
      <c r="M271" s="25" t="s">
        <v>1791</v>
      </c>
      <c r="N271" s="25" t="s">
        <v>1792</v>
      </c>
      <c r="AR271" s="25" t="s">
        <v>1667</v>
      </c>
      <c r="AS271" s="25" t="s">
        <v>2305</v>
      </c>
    </row>
    <row r="272" spans="13:45" x14ac:dyDescent="0.25">
      <c r="M272" s="25" t="s">
        <v>1795</v>
      </c>
      <c r="N272" s="25" t="s">
        <v>1796</v>
      </c>
      <c r="AR272" s="25" t="s">
        <v>1670</v>
      </c>
      <c r="AS272" s="25" t="s">
        <v>2306</v>
      </c>
    </row>
    <row r="273" spans="13:45" x14ac:dyDescent="0.25">
      <c r="M273" s="25" t="s">
        <v>1798</v>
      </c>
      <c r="N273" s="25" t="s">
        <v>1799</v>
      </c>
      <c r="AR273" s="25" t="s">
        <v>1673</v>
      </c>
      <c r="AS273" s="25" t="s">
        <v>2307</v>
      </c>
    </row>
    <row r="274" spans="13:45" x14ac:dyDescent="0.25">
      <c r="M274" s="25" t="s">
        <v>1801</v>
      </c>
      <c r="N274" s="25" t="s">
        <v>1802</v>
      </c>
      <c r="AR274" s="25" t="s">
        <v>1676</v>
      </c>
      <c r="AS274" s="25" t="s">
        <v>2308</v>
      </c>
    </row>
    <row r="275" spans="13:45" x14ac:dyDescent="0.25">
      <c r="M275" s="25" t="s">
        <v>1804</v>
      </c>
      <c r="N275" s="25" t="s">
        <v>1805</v>
      </c>
      <c r="AR275" s="25" t="s">
        <v>1679</v>
      </c>
      <c r="AS275" s="25" t="s">
        <v>2309</v>
      </c>
    </row>
    <row r="276" spans="13:45" x14ac:dyDescent="0.25">
      <c r="M276" s="25" t="s">
        <v>1807</v>
      </c>
      <c r="N276" s="25" t="s">
        <v>1808</v>
      </c>
      <c r="AR276" s="25" t="s">
        <v>1682</v>
      </c>
      <c r="AS276" s="25" t="s">
        <v>2310</v>
      </c>
    </row>
    <row r="277" spans="13:45" x14ac:dyDescent="0.25">
      <c r="M277" s="25" t="s">
        <v>1810</v>
      </c>
      <c r="N277" s="25" t="s">
        <v>1811</v>
      </c>
      <c r="AR277" s="25" t="s">
        <v>1685</v>
      </c>
      <c r="AS277" s="25" t="s">
        <v>2311</v>
      </c>
    </row>
    <row r="278" spans="13:45" x14ac:dyDescent="0.25">
      <c r="M278" s="25" t="s">
        <v>1814</v>
      </c>
      <c r="N278" s="25" t="s">
        <v>1815</v>
      </c>
      <c r="AR278" s="25" t="s">
        <v>1688</v>
      </c>
      <c r="AS278" s="25" t="s">
        <v>2312</v>
      </c>
    </row>
    <row r="279" spans="13:45" x14ac:dyDescent="0.25">
      <c r="AR279" s="25" t="s">
        <v>1691</v>
      </c>
      <c r="AS279" s="25" t="s">
        <v>2313</v>
      </c>
    </row>
    <row r="280" spans="13:45" x14ac:dyDescent="0.25">
      <c r="AR280" s="25" t="s">
        <v>1694</v>
      </c>
      <c r="AS280" s="25" t="s">
        <v>2314</v>
      </c>
    </row>
    <row r="281" spans="13:45" x14ac:dyDescent="0.25">
      <c r="AR281" s="25" t="s">
        <v>1697</v>
      </c>
      <c r="AS281" s="25" t="s">
        <v>2315</v>
      </c>
    </row>
    <row r="282" spans="13:45" x14ac:dyDescent="0.25">
      <c r="AR282" s="25" t="s">
        <v>1700</v>
      </c>
      <c r="AS282" s="25" t="s">
        <v>2316</v>
      </c>
    </row>
    <row r="283" spans="13:45" x14ac:dyDescent="0.25">
      <c r="AR283" s="25" t="s">
        <v>1703</v>
      </c>
      <c r="AS283" s="25" t="s">
        <v>2317</v>
      </c>
    </row>
    <row r="284" spans="13:45" x14ac:dyDescent="0.25">
      <c r="AR284" s="25" t="s">
        <v>1706</v>
      </c>
      <c r="AS284" s="25" t="s">
        <v>2318</v>
      </c>
    </row>
    <row r="285" spans="13:45" x14ac:dyDescent="0.25">
      <c r="AR285" s="25" t="s">
        <v>1709</v>
      </c>
      <c r="AS285" s="25" t="s">
        <v>2319</v>
      </c>
    </row>
    <row r="286" spans="13:45" x14ac:dyDescent="0.25">
      <c r="AR286" s="25" t="s">
        <v>1712</v>
      </c>
      <c r="AS286" s="25" t="s">
        <v>2320</v>
      </c>
    </row>
    <row r="287" spans="13:45" x14ac:dyDescent="0.25">
      <c r="AR287" s="25" t="s">
        <v>1715</v>
      </c>
      <c r="AS287" s="25" t="s">
        <v>2321</v>
      </c>
    </row>
    <row r="288" spans="13:45" x14ac:dyDescent="0.25">
      <c r="AR288" s="25" t="s">
        <v>1718</v>
      </c>
      <c r="AS288" s="25" t="s">
        <v>2322</v>
      </c>
    </row>
    <row r="289" spans="44:45" x14ac:dyDescent="0.25">
      <c r="AR289" s="25" t="s">
        <v>1721</v>
      </c>
      <c r="AS289" s="25" t="s">
        <v>2323</v>
      </c>
    </row>
    <row r="290" spans="44:45" x14ac:dyDescent="0.25">
      <c r="AR290" s="25" t="s">
        <v>1722</v>
      </c>
      <c r="AS290" s="25" t="s">
        <v>2324</v>
      </c>
    </row>
    <row r="291" spans="44:45" x14ac:dyDescent="0.25">
      <c r="AR291" s="25" t="s">
        <v>1725</v>
      </c>
      <c r="AS291" s="25" t="s">
        <v>2325</v>
      </c>
    </row>
    <row r="292" spans="44:45" x14ac:dyDescent="0.25">
      <c r="AR292" s="25" t="s">
        <v>1728</v>
      </c>
      <c r="AS292" s="25" t="s">
        <v>2326</v>
      </c>
    </row>
    <row r="293" spans="44:45" x14ac:dyDescent="0.25">
      <c r="AR293" s="25" t="s">
        <v>1731</v>
      </c>
      <c r="AS293" s="25" t="s">
        <v>2327</v>
      </c>
    </row>
    <row r="294" spans="44:45" x14ac:dyDescent="0.25">
      <c r="AR294" s="25" t="s">
        <v>1734</v>
      </c>
      <c r="AS294" s="25" t="s">
        <v>2328</v>
      </c>
    </row>
    <row r="295" spans="44:45" x14ac:dyDescent="0.25">
      <c r="AR295" s="25" t="s">
        <v>1737</v>
      </c>
      <c r="AS295" s="25" t="s">
        <v>2329</v>
      </c>
    </row>
    <row r="296" spans="44:45" x14ac:dyDescent="0.25">
      <c r="AR296" s="25" t="s">
        <v>1738</v>
      </c>
      <c r="AS296" s="25" t="s">
        <v>2330</v>
      </c>
    </row>
    <row r="297" spans="44:45" x14ac:dyDescent="0.25">
      <c r="AR297" s="25" t="s">
        <v>1741</v>
      </c>
      <c r="AS297" s="25" t="s">
        <v>2331</v>
      </c>
    </row>
    <row r="298" spans="44:45" x14ac:dyDescent="0.25">
      <c r="AR298" s="25" t="s">
        <v>1744</v>
      </c>
      <c r="AS298" s="25" t="s">
        <v>2332</v>
      </c>
    </row>
    <row r="299" spans="44:45" x14ac:dyDescent="0.25">
      <c r="AR299" s="25" t="s">
        <v>1747</v>
      </c>
      <c r="AS299" s="25" t="s">
        <v>2333</v>
      </c>
    </row>
    <row r="300" spans="44:45" x14ac:dyDescent="0.25">
      <c r="AR300" s="25" t="s">
        <v>1750</v>
      </c>
      <c r="AS300" s="25" t="s">
        <v>2334</v>
      </c>
    </row>
    <row r="301" spans="44:45" x14ac:dyDescent="0.25">
      <c r="AR301" s="25" t="s">
        <v>1753</v>
      </c>
      <c r="AS301" s="25" t="s">
        <v>2335</v>
      </c>
    </row>
    <row r="302" spans="44:45" x14ac:dyDescent="0.25">
      <c r="AR302" s="25" t="s">
        <v>1756</v>
      </c>
      <c r="AS302" s="25" t="s">
        <v>2336</v>
      </c>
    </row>
    <row r="303" spans="44:45" x14ac:dyDescent="0.25">
      <c r="AR303" s="25" t="s">
        <v>1759</v>
      </c>
      <c r="AS303" s="25" t="s">
        <v>2337</v>
      </c>
    </row>
    <row r="304" spans="44:45" x14ac:dyDescent="0.25">
      <c r="AR304" s="25" t="s">
        <v>1760</v>
      </c>
      <c r="AS304" s="25" t="s">
        <v>2338</v>
      </c>
    </row>
    <row r="305" spans="44:45" x14ac:dyDescent="0.25">
      <c r="AR305" s="25" t="s">
        <v>1763</v>
      </c>
      <c r="AS305" s="25" t="s">
        <v>2339</v>
      </c>
    </row>
    <row r="306" spans="44:45" x14ac:dyDescent="0.25">
      <c r="AR306" s="25" t="s">
        <v>1766</v>
      </c>
      <c r="AS306" s="25" t="s">
        <v>2340</v>
      </c>
    </row>
    <row r="307" spans="44:45" x14ac:dyDescent="0.25">
      <c r="AR307" s="25" t="s">
        <v>1769</v>
      </c>
      <c r="AS307" s="25" t="s">
        <v>2341</v>
      </c>
    </row>
    <row r="308" spans="44:45" x14ac:dyDescent="0.25">
      <c r="AR308" s="25" t="s">
        <v>1772</v>
      </c>
      <c r="AS308" s="25" t="s">
        <v>2342</v>
      </c>
    </row>
    <row r="309" spans="44:45" x14ac:dyDescent="0.25">
      <c r="AR309" s="25" t="s">
        <v>1775</v>
      </c>
      <c r="AS309" s="25" t="s">
        <v>2343</v>
      </c>
    </row>
    <row r="310" spans="44:45" x14ac:dyDescent="0.25">
      <c r="AR310" s="25" t="s">
        <v>1778</v>
      </c>
      <c r="AS310" s="25" t="s">
        <v>2344</v>
      </c>
    </row>
    <row r="311" spans="44:45" x14ac:dyDescent="0.25">
      <c r="AR311" s="25" t="s">
        <v>1781</v>
      </c>
      <c r="AS311" s="25" t="s">
        <v>2345</v>
      </c>
    </row>
    <row r="312" spans="44:45" x14ac:dyDescent="0.25">
      <c r="AR312" s="25" t="s">
        <v>1784</v>
      </c>
      <c r="AS312" s="25" t="s">
        <v>2346</v>
      </c>
    </row>
    <row r="313" spans="44:45" x14ac:dyDescent="0.25">
      <c r="AR313" s="25" t="s">
        <v>1787</v>
      </c>
      <c r="AS313" s="25" t="s">
        <v>2347</v>
      </c>
    </row>
    <row r="314" spans="44:45" x14ac:dyDescent="0.25">
      <c r="AR314" s="25" t="s">
        <v>1790</v>
      </c>
      <c r="AS314" s="25" t="s">
        <v>2348</v>
      </c>
    </row>
    <row r="315" spans="44:45" x14ac:dyDescent="0.25">
      <c r="AR315" s="25" t="s">
        <v>1793</v>
      </c>
      <c r="AS315" s="25" t="s">
        <v>2349</v>
      </c>
    </row>
    <row r="316" spans="44:45" x14ac:dyDescent="0.25">
      <c r="AR316" s="25" t="s">
        <v>1794</v>
      </c>
      <c r="AS316" s="25" t="s">
        <v>2350</v>
      </c>
    </row>
    <row r="317" spans="44:45" x14ac:dyDescent="0.25">
      <c r="AR317" s="25" t="s">
        <v>1797</v>
      </c>
      <c r="AS317" s="25" t="s">
        <v>2351</v>
      </c>
    </row>
    <row r="318" spans="44:45" x14ac:dyDescent="0.25">
      <c r="AR318" s="25" t="s">
        <v>1800</v>
      </c>
      <c r="AS318" s="25" t="s">
        <v>2352</v>
      </c>
    </row>
    <row r="319" spans="44:45" x14ac:dyDescent="0.25">
      <c r="AR319" s="25" t="s">
        <v>1803</v>
      </c>
      <c r="AS319" s="25" t="s">
        <v>2353</v>
      </c>
    </row>
    <row r="320" spans="44:45" x14ac:dyDescent="0.25">
      <c r="AR320" s="25" t="s">
        <v>1806</v>
      </c>
      <c r="AS320" s="25" t="s">
        <v>2354</v>
      </c>
    </row>
    <row r="321" spans="44:45" x14ac:dyDescent="0.25">
      <c r="AR321" s="25" t="s">
        <v>1809</v>
      </c>
      <c r="AS321" s="25" t="s">
        <v>2355</v>
      </c>
    </row>
    <row r="322" spans="44:45" x14ac:dyDescent="0.25">
      <c r="AR322" s="25" t="s">
        <v>1812</v>
      </c>
      <c r="AS322" s="25" t="s">
        <v>2356</v>
      </c>
    </row>
    <row r="323" spans="44:45" x14ac:dyDescent="0.25">
      <c r="AR323" s="25" t="s">
        <v>1813</v>
      </c>
      <c r="AS323" s="25" t="s">
        <v>2357</v>
      </c>
    </row>
    <row r="324" spans="44:45" x14ac:dyDescent="0.25">
      <c r="AR324" s="25" t="s">
        <v>1816</v>
      </c>
      <c r="AS324" s="25" t="s">
        <v>2358</v>
      </c>
    </row>
    <row r="325" spans="44:45" x14ac:dyDescent="0.25">
      <c r="AR325" s="25" t="s">
        <v>1817</v>
      </c>
      <c r="AS325" s="25" t="s">
        <v>2359</v>
      </c>
    </row>
    <row r="326" spans="44:45" x14ac:dyDescent="0.25">
      <c r="AR326" s="25" t="s">
        <v>1818</v>
      </c>
      <c r="AS326" s="25" t="s">
        <v>2360</v>
      </c>
    </row>
    <row r="327" spans="44:45" x14ac:dyDescent="0.25">
      <c r="AR327" s="25" t="s">
        <v>1819</v>
      </c>
      <c r="AS327" s="25" t="s">
        <v>2361</v>
      </c>
    </row>
    <row r="328" spans="44:45" x14ac:dyDescent="0.25">
      <c r="AR328" s="25" t="s">
        <v>1820</v>
      </c>
      <c r="AS328" s="25" t="s">
        <v>2362</v>
      </c>
    </row>
    <row r="329" spans="44:45" x14ac:dyDescent="0.25">
      <c r="AR329" s="25" t="s">
        <v>1821</v>
      </c>
      <c r="AS329" s="25" t="s">
        <v>2363</v>
      </c>
    </row>
    <row r="330" spans="44:45" x14ac:dyDescent="0.25">
      <c r="AR330" s="25" t="s">
        <v>1822</v>
      </c>
      <c r="AS330" s="25" t="s">
        <v>2364</v>
      </c>
    </row>
    <row r="331" spans="44:45" x14ac:dyDescent="0.25">
      <c r="AR331" s="25" t="s">
        <v>1824</v>
      </c>
      <c r="AS331" s="25" t="s">
        <v>2365</v>
      </c>
    </row>
    <row r="332" spans="44:45" x14ac:dyDescent="0.25">
      <c r="AR332" s="25" t="s">
        <v>1826</v>
      </c>
      <c r="AS332" s="25" t="s">
        <v>2366</v>
      </c>
    </row>
    <row r="333" spans="44:45" x14ac:dyDescent="0.25">
      <c r="AR333" s="25" t="s">
        <v>1828</v>
      </c>
      <c r="AS333" s="25" t="s">
        <v>2367</v>
      </c>
    </row>
    <row r="334" spans="44:45" x14ac:dyDescent="0.25">
      <c r="AR334" s="25" t="s">
        <v>1830</v>
      </c>
      <c r="AS334" s="25" t="s">
        <v>2368</v>
      </c>
    </row>
    <row r="335" spans="44:45" x14ac:dyDescent="0.25">
      <c r="AR335" s="25" t="s">
        <v>1832</v>
      </c>
      <c r="AS335" s="25" t="s">
        <v>2369</v>
      </c>
    </row>
    <row r="336" spans="44:45" x14ac:dyDescent="0.25">
      <c r="AR336" s="25" t="s">
        <v>1834</v>
      </c>
      <c r="AS336" s="25" t="s">
        <v>2370</v>
      </c>
    </row>
    <row r="337" spans="44:45" x14ac:dyDescent="0.25">
      <c r="AR337" s="25" t="s">
        <v>1836</v>
      </c>
      <c r="AS337" s="25" t="s">
        <v>2371</v>
      </c>
    </row>
    <row r="338" spans="44:45" x14ac:dyDescent="0.25">
      <c r="AR338" s="25" t="s">
        <v>1838</v>
      </c>
      <c r="AS338" s="25" t="s">
        <v>2372</v>
      </c>
    </row>
    <row r="339" spans="44:45" x14ac:dyDescent="0.25">
      <c r="AR339" s="25" t="s">
        <v>1839</v>
      </c>
      <c r="AS339" s="25" t="s">
        <v>2373</v>
      </c>
    </row>
    <row r="340" spans="44:45" x14ac:dyDescent="0.25">
      <c r="AR340" s="25" t="s">
        <v>1840</v>
      </c>
      <c r="AS340" s="25" t="s">
        <v>2374</v>
      </c>
    </row>
    <row r="341" spans="44:45" x14ac:dyDescent="0.25">
      <c r="AR341" s="25" t="s">
        <v>1841</v>
      </c>
      <c r="AS341" s="25" t="s">
        <v>2375</v>
      </c>
    </row>
    <row r="342" spans="44:45" x14ac:dyDescent="0.25">
      <c r="AR342" s="25" t="s">
        <v>1842</v>
      </c>
      <c r="AS342" s="25" t="s">
        <v>2376</v>
      </c>
    </row>
    <row r="343" spans="44:45" x14ac:dyDescent="0.25">
      <c r="AR343" s="25" t="s">
        <v>1843</v>
      </c>
      <c r="AS343" s="25" t="s">
        <v>2377</v>
      </c>
    </row>
    <row r="344" spans="44:45" x14ac:dyDescent="0.25">
      <c r="AR344" s="25" t="s">
        <v>1844</v>
      </c>
      <c r="AS344" s="25" t="s">
        <v>2378</v>
      </c>
    </row>
    <row r="345" spans="44:45" x14ac:dyDescent="0.25">
      <c r="AR345" s="25" t="s">
        <v>1845</v>
      </c>
      <c r="AS345" s="25" t="s">
        <v>2379</v>
      </c>
    </row>
    <row r="346" spans="44:45" x14ac:dyDescent="0.25">
      <c r="AR346" s="25" t="s">
        <v>1846</v>
      </c>
      <c r="AS346" s="25" t="s">
        <v>2380</v>
      </c>
    </row>
    <row r="347" spans="44:45" x14ac:dyDescent="0.25">
      <c r="AR347" s="25" t="s">
        <v>1847</v>
      </c>
      <c r="AS347" s="25" t="s">
        <v>2381</v>
      </c>
    </row>
    <row r="348" spans="44:45" x14ac:dyDescent="0.25">
      <c r="AR348" s="25" t="s">
        <v>1848</v>
      </c>
      <c r="AS348" s="25" t="s">
        <v>2382</v>
      </c>
    </row>
    <row r="349" spans="44:45" x14ac:dyDescent="0.25">
      <c r="AR349" s="25" t="s">
        <v>1849</v>
      </c>
      <c r="AS349" s="25" t="s">
        <v>2383</v>
      </c>
    </row>
    <row r="350" spans="44:45" x14ac:dyDescent="0.25">
      <c r="AR350" s="25" t="s">
        <v>1850</v>
      </c>
      <c r="AS350" s="25" t="s">
        <v>2384</v>
      </c>
    </row>
    <row r="351" spans="44:45" x14ac:dyDescent="0.25">
      <c r="AR351" s="25" t="s">
        <v>1851</v>
      </c>
      <c r="AS351" s="25" t="s">
        <v>2385</v>
      </c>
    </row>
    <row r="352" spans="44:45" x14ac:dyDescent="0.25">
      <c r="AR352" s="25" t="s">
        <v>1852</v>
      </c>
      <c r="AS352" s="25" t="s">
        <v>2386</v>
      </c>
    </row>
    <row r="353" spans="44:45" x14ac:dyDescent="0.25">
      <c r="AR353" s="25" t="s">
        <v>1853</v>
      </c>
      <c r="AS353" s="25" t="s">
        <v>2387</v>
      </c>
    </row>
    <row r="354" spans="44:45" x14ac:dyDescent="0.25">
      <c r="AR354" s="25" t="s">
        <v>1854</v>
      </c>
      <c r="AS354" s="25" t="s">
        <v>2388</v>
      </c>
    </row>
    <row r="355" spans="44:45" x14ac:dyDescent="0.25">
      <c r="AR355" s="25" t="s">
        <v>1855</v>
      </c>
      <c r="AS355" s="25" t="s">
        <v>2389</v>
      </c>
    </row>
    <row r="356" spans="44:45" x14ac:dyDescent="0.25">
      <c r="AR356" s="25" t="s">
        <v>1856</v>
      </c>
      <c r="AS356" s="25" t="s">
        <v>2390</v>
      </c>
    </row>
    <row r="357" spans="44:45" x14ac:dyDescent="0.25">
      <c r="AR357" s="25" t="s">
        <v>1857</v>
      </c>
      <c r="AS357" s="25" t="s">
        <v>2391</v>
      </c>
    </row>
    <row r="358" spans="44:45" x14ac:dyDescent="0.25">
      <c r="AR358" s="25" t="s">
        <v>1858</v>
      </c>
      <c r="AS358" s="25" t="s">
        <v>2392</v>
      </c>
    </row>
    <row r="359" spans="44:45" x14ac:dyDescent="0.25">
      <c r="AR359" s="25" t="s">
        <v>1859</v>
      </c>
      <c r="AS359" s="25" t="s">
        <v>2393</v>
      </c>
    </row>
    <row r="360" spans="44:45" x14ac:dyDescent="0.25">
      <c r="AR360" s="25" t="s">
        <v>1860</v>
      </c>
      <c r="AS360" s="25" t="s">
        <v>2394</v>
      </c>
    </row>
    <row r="361" spans="44:45" x14ac:dyDescent="0.25">
      <c r="AR361" s="25" t="s">
        <v>1861</v>
      </c>
      <c r="AS361" s="25" t="s">
        <v>2395</v>
      </c>
    </row>
    <row r="362" spans="44:45" x14ac:dyDescent="0.25">
      <c r="AR362" s="25" t="s">
        <v>1862</v>
      </c>
      <c r="AS362" s="25" t="s">
        <v>2396</v>
      </c>
    </row>
    <row r="363" spans="44:45" x14ac:dyDescent="0.25">
      <c r="AR363" s="25" t="s">
        <v>1863</v>
      </c>
      <c r="AS363" s="25" t="s">
        <v>2397</v>
      </c>
    </row>
    <row r="364" spans="44:45" x14ac:dyDescent="0.25">
      <c r="AR364" s="25" t="s">
        <v>1864</v>
      </c>
      <c r="AS364" s="25" t="s">
        <v>2398</v>
      </c>
    </row>
    <row r="365" spans="44:45" x14ac:dyDescent="0.25">
      <c r="AR365" s="25" t="s">
        <v>1865</v>
      </c>
      <c r="AS365" s="25" t="s">
        <v>2399</v>
      </c>
    </row>
    <row r="366" spans="44:45" x14ac:dyDescent="0.25">
      <c r="AR366" s="25" t="s">
        <v>1866</v>
      </c>
      <c r="AS366" s="25" t="s">
        <v>2400</v>
      </c>
    </row>
    <row r="367" spans="44:45" x14ac:dyDescent="0.25">
      <c r="AR367" s="25" t="s">
        <v>1867</v>
      </c>
      <c r="AS367" s="25" t="s">
        <v>2401</v>
      </c>
    </row>
    <row r="368" spans="44:45" x14ac:dyDescent="0.25">
      <c r="AR368" s="25" t="s">
        <v>1868</v>
      </c>
      <c r="AS368" s="25" t="s">
        <v>2402</v>
      </c>
    </row>
    <row r="369" spans="44:45" x14ac:dyDescent="0.25">
      <c r="AR369" s="25" t="s">
        <v>1869</v>
      </c>
      <c r="AS369" s="25" t="s">
        <v>2403</v>
      </c>
    </row>
    <row r="370" spans="44:45" x14ac:dyDescent="0.25">
      <c r="AR370" s="25" t="s">
        <v>1870</v>
      </c>
      <c r="AS370" s="25" t="s">
        <v>2404</v>
      </c>
    </row>
    <row r="371" spans="44:45" x14ac:dyDescent="0.25">
      <c r="AR371" s="25" t="s">
        <v>1871</v>
      </c>
      <c r="AS371" s="25" t="s">
        <v>2405</v>
      </c>
    </row>
    <row r="372" spans="44:45" x14ac:dyDescent="0.25">
      <c r="AR372" s="25" t="s">
        <v>1872</v>
      </c>
      <c r="AS372" s="25" t="s">
        <v>2406</v>
      </c>
    </row>
    <row r="373" spans="44:45" x14ac:dyDescent="0.25">
      <c r="AR373" s="25" t="s">
        <v>1873</v>
      </c>
      <c r="AS373" s="25" t="s">
        <v>2407</v>
      </c>
    </row>
    <row r="374" spans="44:45" x14ac:dyDescent="0.25">
      <c r="AR374" s="25" t="s">
        <v>1874</v>
      </c>
      <c r="AS374" s="25" t="s">
        <v>2408</v>
      </c>
    </row>
    <row r="375" spans="44:45" x14ac:dyDescent="0.25">
      <c r="AR375" s="25" t="s">
        <v>1875</v>
      </c>
      <c r="AS375" s="25" t="s">
        <v>2409</v>
      </c>
    </row>
    <row r="376" spans="44:45" x14ac:dyDescent="0.25">
      <c r="AR376" s="25" t="s">
        <v>1876</v>
      </c>
      <c r="AS376" s="25" t="s">
        <v>2410</v>
      </c>
    </row>
    <row r="377" spans="44:45" x14ac:dyDescent="0.25">
      <c r="AR377" s="25" t="s">
        <v>1877</v>
      </c>
      <c r="AS377" s="25" t="s">
        <v>2411</v>
      </c>
    </row>
    <row r="378" spans="44:45" x14ac:dyDescent="0.25">
      <c r="AR378" s="25" t="s">
        <v>1878</v>
      </c>
      <c r="AS378" s="25" t="s">
        <v>2412</v>
      </c>
    </row>
    <row r="379" spans="44:45" x14ac:dyDescent="0.25">
      <c r="AR379" s="25" t="s">
        <v>1879</v>
      </c>
      <c r="AS379" s="25" t="s">
        <v>2413</v>
      </c>
    </row>
    <row r="380" spans="44:45" x14ac:dyDescent="0.25">
      <c r="AR380" s="25" t="s">
        <v>1880</v>
      </c>
      <c r="AS380" s="25" t="s">
        <v>2414</v>
      </c>
    </row>
    <row r="381" spans="44:45" x14ac:dyDescent="0.25">
      <c r="AR381" s="25" t="s">
        <v>1881</v>
      </c>
      <c r="AS381" s="25" t="s">
        <v>2415</v>
      </c>
    </row>
    <row r="382" spans="44:45" x14ac:dyDescent="0.25">
      <c r="AR382" s="25" t="s">
        <v>1882</v>
      </c>
      <c r="AS382" s="25" t="s">
        <v>2416</v>
      </c>
    </row>
    <row r="383" spans="44:45" x14ac:dyDescent="0.25">
      <c r="AR383" s="25" t="s">
        <v>1883</v>
      </c>
      <c r="AS383" s="25" t="s">
        <v>2417</v>
      </c>
    </row>
    <row r="384" spans="44:45" x14ac:dyDescent="0.25">
      <c r="AR384" s="25" t="s">
        <v>1884</v>
      </c>
      <c r="AS384" s="25" t="s">
        <v>2418</v>
      </c>
    </row>
    <row r="385" spans="44:45" x14ac:dyDescent="0.25">
      <c r="AR385" s="25" t="s">
        <v>1885</v>
      </c>
      <c r="AS385" s="25" t="s">
        <v>2419</v>
      </c>
    </row>
    <row r="386" spans="44:45" x14ac:dyDescent="0.25">
      <c r="AR386" s="25" t="s">
        <v>1886</v>
      </c>
      <c r="AS386" s="25" t="s">
        <v>2420</v>
      </c>
    </row>
    <row r="387" spans="44:45" x14ac:dyDescent="0.25">
      <c r="AR387" s="25" t="s">
        <v>1887</v>
      </c>
      <c r="AS387" s="25" t="s">
        <v>2421</v>
      </c>
    </row>
    <row r="388" spans="44:45" x14ac:dyDescent="0.25">
      <c r="AR388" s="25" t="s">
        <v>1888</v>
      </c>
      <c r="AS388" s="25" t="s">
        <v>2422</v>
      </c>
    </row>
    <row r="389" spans="44:45" x14ac:dyDescent="0.25">
      <c r="AR389" s="25" t="s">
        <v>1889</v>
      </c>
      <c r="AS389" s="25" t="s">
        <v>2423</v>
      </c>
    </row>
    <row r="390" spans="44:45" x14ac:dyDescent="0.25">
      <c r="AR390" s="25" t="s">
        <v>1890</v>
      </c>
      <c r="AS390" s="25" t="s">
        <v>2424</v>
      </c>
    </row>
    <row r="391" spans="44:45" x14ac:dyDescent="0.25">
      <c r="AR391" s="25" t="s">
        <v>1891</v>
      </c>
      <c r="AS391" s="25" t="s">
        <v>2425</v>
      </c>
    </row>
    <row r="392" spans="44:45" x14ac:dyDescent="0.25">
      <c r="AR392" s="25" t="s">
        <v>1892</v>
      </c>
      <c r="AS392" s="25" t="s">
        <v>2426</v>
      </c>
    </row>
    <row r="393" spans="44:45" x14ac:dyDescent="0.25">
      <c r="AR393" s="25" t="s">
        <v>1893</v>
      </c>
      <c r="AS393" s="25" t="s">
        <v>2427</v>
      </c>
    </row>
    <row r="394" spans="44:45" x14ac:dyDescent="0.25">
      <c r="AR394" s="25" t="s">
        <v>1894</v>
      </c>
      <c r="AS394" s="25" t="s">
        <v>2428</v>
      </c>
    </row>
    <row r="395" spans="44:45" x14ac:dyDescent="0.25">
      <c r="AR395" s="25" t="s">
        <v>1895</v>
      </c>
      <c r="AS395" s="25" t="s">
        <v>2429</v>
      </c>
    </row>
    <row r="396" spans="44:45" x14ac:dyDescent="0.25">
      <c r="AR396" s="25" t="s">
        <v>1896</v>
      </c>
      <c r="AS396" s="25" t="s">
        <v>2430</v>
      </c>
    </row>
    <row r="397" spans="44:45" x14ac:dyDescent="0.25">
      <c r="AR397" s="25" t="s">
        <v>1897</v>
      </c>
      <c r="AS397" s="25" t="s">
        <v>2431</v>
      </c>
    </row>
    <row r="398" spans="44:45" x14ac:dyDescent="0.25">
      <c r="AR398" s="25" t="s">
        <v>1898</v>
      </c>
      <c r="AS398" s="25" t="s">
        <v>2432</v>
      </c>
    </row>
    <row r="399" spans="44:45" x14ac:dyDescent="0.25">
      <c r="AR399" s="25" t="s">
        <v>1899</v>
      </c>
      <c r="AS399" s="25" t="s">
        <v>2433</v>
      </c>
    </row>
    <row r="400" spans="44:45" x14ac:dyDescent="0.25">
      <c r="AR400" s="25" t="s">
        <v>1900</v>
      </c>
      <c r="AS400" s="25" t="s">
        <v>2434</v>
      </c>
    </row>
    <row r="401" spans="44:45" x14ac:dyDescent="0.25">
      <c r="AR401" s="25" t="s">
        <v>1901</v>
      </c>
      <c r="AS401" s="25" t="s">
        <v>2435</v>
      </c>
    </row>
    <row r="402" spans="44:45" x14ac:dyDescent="0.25">
      <c r="AR402" s="25" t="s">
        <v>1902</v>
      </c>
      <c r="AS402" s="25" t="s">
        <v>2436</v>
      </c>
    </row>
    <row r="403" spans="44:45" x14ac:dyDescent="0.25">
      <c r="AR403" s="25" t="s">
        <v>1903</v>
      </c>
      <c r="AS403" s="25" t="s">
        <v>2437</v>
      </c>
    </row>
    <row r="404" spans="44:45" x14ac:dyDescent="0.25">
      <c r="AR404" s="25" t="s">
        <v>1904</v>
      </c>
      <c r="AS404" s="25" t="s">
        <v>2438</v>
      </c>
    </row>
    <row r="405" spans="44:45" x14ac:dyDescent="0.25">
      <c r="AR405" s="25" t="s">
        <v>1905</v>
      </c>
      <c r="AS405" s="25" t="s">
        <v>2439</v>
      </c>
    </row>
    <row r="406" spans="44:45" x14ac:dyDescent="0.25">
      <c r="AR406" s="25" t="s">
        <v>1906</v>
      </c>
      <c r="AS406" s="25" t="s">
        <v>2440</v>
      </c>
    </row>
    <row r="407" spans="44:45" x14ac:dyDescent="0.25">
      <c r="AR407" s="25" t="s">
        <v>1907</v>
      </c>
      <c r="AS407" s="25" t="s">
        <v>2441</v>
      </c>
    </row>
    <row r="408" spans="44:45" x14ac:dyDescent="0.25">
      <c r="AR408" s="25" t="s">
        <v>1908</v>
      </c>
      <c r="AS408" s="25" t="s">
        <v>2442</v>
      </c>
    </row>
    <row r="409" spans="44:45" x14ac:dyDescent="0.25">
      <c r="AR409" s="25" t="s">
        <v>1909</v>
      </c>
      <c r="AS409" s="25" t="s">
        <v>2443</v>
      </c>
    </row>
    <row r="410" spans="44:45" x14ac:dyDescent="0.25">
      <c r="AR410" s="25" t="s">
        <v>1910</v>
      </c>
      <c r="AS410" s="25" t="s">
        <v>2444</v>
      </c>
    </row>
    <row r="411" spans="44:45" x14ac:dyDescent="0.25">
      <c r="AR411" s="25" t="s">
        <v>1911</v>
      </c>
      <c r="AS411" s="25" t="s">
        <v>2445</v>
      </c>
    </row>
    <row r="412" spans="44:45" x14ac:dyDescent="0.25">
      <c r="AR412" s="25" t="s">
        <v>1912</v>
      </c>
      <c r="AS412" s="25" t="s">
        <v>2446</v>
      </c>
    </row>
    <row r="413" spans="44:45" x14ac:dyDescent="0.25">
      <c r="AR413" s="25" t="s">
        <v>1913</v>
      </c>
      <c r="AS413" s="25" t="s">
        <v>2447</v>
      </c>
    </row>
    <row r="414" spans="44:45" x14ac:dyDescent="0.25">
      <c r="AR414" s="25" t="s">
        <v>1914</v>
      </c>
      <c r="AS414" s="25" t="s">
        <v>2448</v>
      </c>
    </row>
    <row r="415" spans="44:45" x14ac:dyDescent="0.25">
      <c r="AR415" s="25" t="s">
        <v>1915</v>
      </c>
      <c r="AS415" s="25" t="s">
        <v>2449</v>
      </c>
    </row>
    <row r="416" spans="44:45" x14ac:dyDescent="0.25">
      <c r="AR416" s="25" t="s">
        <v>1916</v>
      </c>
      <c r="AS416" s="25" t="s">
        <v>2450</v>
      </c>
    </row>
    <row r="417" spans="44:45" x14ac:dyDescent="0.25">
      <c r="AR417" s="25" t="s">
        <v>1917</v>
      </c>
      <c r="AS417" s="25" t="s">
        <v>2451</v>
      </c>
    </row>
    <row r="418" spans="44:45" x14ac:dyDescent="0.25">
      <c r="AR418" s="25" t="s">
        <v>1918</v>
      </c>
      <c r="AS418" s="25" t="s">
        <v>2452</v>
      </c>
    </row>
    <row r="419" spans="44:45" x14ac:dyDescent="0.25">
      <c r="AR419" s="25" t="s">
        <v>1919</v>
      </c>
      <c r="AS419" s="25" t="s">
        <v>2453</v>
      </c>
    </row>
    <row r="420" spans="44:45" x14ac:dyDescent="0.25">
      <c r="AR420" s="25" t="s">
        <v>1920</v>
      </c>
      <c r="AS420" s="25" t="s">
        <v>2454</v>
      </c>
    </row>
    <row r="421" spans="44:45" x14ac:dyDescent="0.25">
      <c r="AR421" s="25" t="s">
        <v>1921</v>
      </c>
      <c r="AS421" s="25" t="s">
        <v>2455</v>
      </c>
    </row>
    <row r="422" spans="44:45" x14ac:dyDescent="0.25">
      <c r="AR422" s="25" t="s">
        <v>1922</v>
      </c>
      <c r="AS422" s="25" t="s">
        <v>2456</v>
      </c>
    </row>
    <row r="423" spans="44:45" x14ac:dyDescent="0.25">
      <c r="AR423" s="25" t="s">
        <v>1923</v>
      </c>
      <c r="AS423" s="25" t="s">
        <v>2457</v>
      </c>
    </row>
    <row r="424" spans="44:45" x14ac:dyDescent="0.25">
      <c r="AR424" s="25" t="s">
        <v>1924</v>
      </c>
      <c r="AS424" s="25" t="s">
        <v>2458</v>
      </c>
    </row>
    <row r="425" spans="44:45" x14ac:dyDescent="0.25">
      <c r="AR425" s="25" t="s">
        <v>1925</v>
      </c>
      <c r="AS425" s="25" t="s">
        <v>2459</v>
      </c>
    </row>
    <row r="426" spans="44:45" x14ac:dyDescent="0.25">
      <c r="AR426" s="25" t="s">
        <v>1926</v>
      </c>
      <c r="AS426" s="25" t="s">
        <v>2460</v>
      </c>
    </row>
    <row r="427" spans="44:45" x14ac:dyDescent="0.25">
      <c r="AR427" s="25" t="s">
        <v>1927</v>
      </c>
      <c r="AS427" s="25" t="s">
        <v>2461</v>
      </c>
    </row>
    <row r="428" spans="44:45" x14ac:dyDescent="0.25">
      <c r="AR428" s="25" t="s">
        <v>1928</v>
      </c>
      <c r="AS428" s="25" t="s">
        <v>2462</v>
      </c>
    </row>
    <row r="429" spans="44:45" x14ac:dyDescent="0.25">
      <c r="AR429" s="25" t="s">
        <v>1929</v>
      </c>
      <c r="AS429" s="25" t="s">
        <v>2463</v>
      </c>
    </row>
    <row r="430" spans="44:45" x14ac:dyDescent="0.25">
      <c r="AR430" s="25" t="s">
        <v>1930</v>
      </c>
      <c r="AS430" s="25" t="s">
        <v>2464</v>
      </c>
    </row>
    <row r="431" spans="44:45" x14ac:dyDescent="0.25">
      <c r="AR431" s="25" t="s">
        <v>1931</v>
      </c>
      <c r="AS431" s="25" t="s">
        <v>2465</v>
      </c>
    </row>
    <row r="432" spans="44:45" x14ac:dyDescent="0.25">
      <c r="AR432" s="25" t="s">
        <v>1932</v>
      </c>
      <c r="AS432" s="25" t="s">
        <v>2466</v>
      </c>
    </row>
    <row r="433" spans="44:45" x14ac:dyDescent="0.25">
      <c r="AR433" s="25" t="s">
        <v>1933</v>
      </c>
      <c r="AS433" s="25" t="s">
        <v>2467</v>
      </c>
    </row>
    <row r="434" spans="44:45" x14ac:dyDescent="0.25">
      <c r="AR434" s="25" t="s">
        <v>1934</v>
      </c>
      <c r="AS434" s="25" t="s">
        <v>2468</v>
      </c>
    </row>
    <row r="435" spans="44:45" x14ac:dyDescent="0.25">
      <c r="AR435" s="25" t="s">
        <v>1935</v>
      </c>
      <c r="AS435" s="25" t="s">
        <v>2469</v>
      </c>
    </row>
    <row r="436" spans="44:45" x14ac:dyDescent="0.25">
      <c r="AR436" s="25" t="s">
        <v>1936</v>
      </c>
      <c r="AS436" s="25" t="s">
        <v>2470</v>
      </c>
    </row>
    <row r="437" spans="44:45" x14ac:dyDescent="0.25">
      <c r="AR437" s="25" t="s">
        <v>1937</v>
      </c>
      <c r="AS437" s="25" t="s">
        <v>2471</v>
      </c>
    </row>
    <row r="438" spans="44:45" x14ac:dyDescent="0.25">
      <c r="AR438" s="25" t="s">
        <v>1938</v>
      </c>
      <c r="AS438" s="25" t="s">
        <v>2472</v>
      </c>
    </row>
    <row r="439" spans="44:45" x14ac:dyDescent="0.25">
      <c r="AR439" s="25" t="s">
        <v>1939</v>
      </c>
      <c r="AS439" s="25" t="s">
        <v>2473</v>
      </c>
    </row>
    <row r="440" spans="44:45" x14ac:dyDescent="0.25">
      <c r="AR440" s="25" t="s">
        <v>1940</v>
      </c>
      <c r="AS440" s="25" t="s">
        <v>2474</v>
      </c>
    </row>
    <row r="441" spans="44:45" x14ac:dyDescent="0.25">
      <c r="AR441" s="25" t="s">
        <v>1941</v>
      </c>
      <c r="AS441" s="25" t="s">
        <v>2475</v>
      </c>
    </row>
    <row r="442" spans="44:45" x14ac:dyDescent="0.25">
      <c r="AR442" s="25" t="s">
        <v>1942</v>
      </c>
      <c r="AS442" s="25" t="s">
        <v>2476</v>
      </c>
    </row>
    <row r="443" spans="44:45" x14ac:dyDescent="0.25">
      <c r="AR443" s="25" t="s">
        <v>1943</v>
      </c>
      <c r="AS443" s="25" t="s">
        <v>2477</v>
      </c>
    </row>
    <row r="444" spans="44:45" x14ac:dyDescent="0.25">
      <c r="AR444" s="25" t="s">
        <v>1944</v>
      </c>
      <c r="AS444" s="25" t="s">
        <v>2478</v>
      </c>
    </row>
    <row r="445" spans="44:45" x14ac:dyDescent="0.25">
      <c r="AR445" s="25" t="s">
        <v>1945</v>
      </c>
      <c r="AS445" s="25" t="s">
        <v>2479</v>
      </c>
    </row>
    <row r="446" spans="44:45" x14ac:dyDescent="0.25">
      <c r="AR446" s="25" t="s">
        <v>1946</v>
      </c>
      <c r="AS446" s="25" t="s">
        <v>2480</v>
      </c>
    </row>
    <row r="447" spans="44:45" x14ac:dyDescent="0.25">
      <c r="AR447" s="25" t="s">
        <v>1947</v>
      </c>
      <c r="AS447" s="25" t="s">
        <v>2481</v>
      </c>
    </row>
    <row r="448" spans="44:45" x14ac:dyDescent="0.25">
      <c r="AR448" s="25" t="s">
        <v>1948</v>
      </c>
      <c r="AS448" s="25" t="s">
        <v>2482</v>
      </c>
    </row>
    <row r="449" spans="44:45" x14ac:dyDescent="0.25">
      <c r="AR449" s="25" t="s">
        <v>1949</v>
      </c>
      <c r="AS449" s="25" t="s">
        <v>2483</v>
      </c>
    </row>
    <row r="450" spans="44:45" x14ac:dyDescent="0.25">
      <c r="AR450" s="25" t="s">
        <v>1950</v>
      </c>
      <c r="AS450" s="25" t="s">
        <v>2484</v>
      </c>
    </row>
    <row r="451" spans="44:45" x14ac:dyDescent="0.25">
      <c r="AR451" s="25" t="s">
        <v>1951</v>
      </c>
      <c r="AS451" s="25" t="s">
        <v>2485</v>
      </c>
    </row>
    <row r="452" spans="44:45" x14ac:dyDescent="0.25">
      <c r="AR452" s="25" t="s">
        <v>1952</v>
      </c>
      <c r="AS452" s="25" t="s">
        <v>2486</v>
      </c>
    </row>
    <row r="453" spans="44:45" x14ac:dyDescent="0.25">
      <c r="AR453" s="25" t="s">
        <v>1953</v>
      </c>
      <c r="AS453" s="25" t="s">
        <v>2487</v>
      </c>
    </row>
    <row r="454" spans="44:45" x14ac:dyDescent="0.25">
      <c r="AR454" s="25" t="s">
        <v>1954</v>
      </c>
      <c r="AS454" s="25" t="s">
        <v>2488</v>
      </c>
    </row>
    <row r="455" spans="44:45" x14ac:dyDescent="0.25">
      <c r="AR455" s="25" t="s">
        <v>1955</v>
      </c>
      <c r="AS455" s="25" t="s">
        <v>2489</v>
      </c>
    </row>
    <row r="456" spans="44:45" x14ac:dyDescent="0.25">
      <c r="AR456" s="25" t="s">
        <v>1956</v>
      </c>
      <c r="AS456" s="25" t="s">
        <v>2490</v>
      </c>
    </row>
    <row r="457" spans="44:45" x14ac:dyDescent="0.25">
      <c r="AR457" s="25" t="s">
        <v>1957</v>
      </c>
      <c r="AS457" s="25" t="s">
        <v>2491</v>
      </c>
    </row>
    <row r="458" spans="44:45" x14ac:dyDescent="0.25">
      <c r="AR458" s="25" t="s">
        <v>1958</v>
      </c>
      <c r="AS458" s="25" t="s">
        <v>2492</v>
      </c>
    </row>
    <row r="459" spans="44:45" x14ac:dyDescent="0.25">
      <c r="AR459" s="25" t="s">
        <v>1959</v>
      </c>
      <c r="AS459" s="25" t="s">
        <v>2493</v>
      </c>
    </row>
    <row r="460" spans="44:45" x14ac:dyDescent="0.25">
      <c r="AR460" s="25" t="s">
        <v>1960</v>
      </c>
      <c r="AS460" s="25" t="s">
        <v>2494</v>
      </c>
    </row>
    <row r="461" spans="44:45" x14ac:dyDescent="0.25">
      <c r="AR461" s="25" t="s">
        <v>1961</v>
      </c>
      <c r="AS461" s="25" t="s">
        <v>2495</v>
      </c>
    </row>
    <row r="462" spans="44:45" x14ac:dyDescent="0.25">
      <c r="AR462" s="25" t="s">
        <v>1962</v>
      </c>
      <c r="AS462" s="25" t="s">
        <v>2496</v>
      </c>
    </row>
    <row r="463" spans="44:45" x14ac:dyDescent="0.25">
      <c r="AR463" s="25" t="s">
        <v>1963</v>
      </c>
      <c r="AS463" s="25" t="s">
        <v>2497</v>
      </c>
    </row>
    <row r="464" spans="44:45" x14ac:dyDescent="0.25">
      <c r="AR464" s="25" t="s">
        <v>1964</v>
      </c>
      <c r="AS464" s="25" t="s">
        <v>2498</v>
      </c>
    </row>
    <row r="465" spans="44:45" x14ac:dyDescent="0.25">
      <c r="AR465" s="25" t="s">
        <v>1965</v>
      </c>
      <c r="AS465" s="25" t="s">
        <v>2499</v>
      </c>
    </row>
    <row r="466" spans="44:45" x14ac:dyDescent="0.25">
      <c r="AR466" s="25" t="s">
        <v>1966</v>
      </c>
      <c r="AS466" s="25" t="s">
        <v>2500</v>
      </c>
    </row>
    <row r="467" spans="44:45" x14ac:dyDescent="0.25">
      <c r="AR467" s="25" t="s">
        <v>1967</v>
      </c>
      <c r="AS467" s="25" t="s">
        <v>2501</v>
      </c>
    </row>
    <row r="468" spans="44:45" x14ac:dyDescent="0.25">
      <c r="AR468" s="25" t="s">
        <v>1968</v>
      </c>
      <c r="AS468" s="25" t="s">
        <v>2502</v>
      </c>
    </row>
    <row r="469" spans="44:45" x14ac:dyDescent="0.25">
      <c r="AR469" s="25" t="s">
        <v>1969</v>
      </c>
      <c r="AS469" s="25" t="s">
        <v>2503</v>
      </c>
    </row>
    <row r="470" spans="44:45" x14ac:dyDescent="0.25">
      <c r="AR470" s="25" t="s">
        <v>83</v>
      </c>
      <c r="AS470" s="25" t="s">
        <v>2504</v>
      </c>
    </row>
    <row r="471" spans="44:45" x14ac:dyDescent="0.25">
      <c r="AR471" s="25" t="s">
        <v>1970</v>
      </c>
      <c r="AS471" s="25" t="s">
        <v>2505</v>
      </c>
    </row>
    <row r="472" spans="44:45" x14ac:dyDescent="0.25">
      <c r="AR472" s="25" t="s">
        <v>1971</v>
      </c>
      <c r="AS472" s="25" t="s">
        <v>2506</v>
      </c>
    </row>
    <row r="473" spans="44:45" x14ac:dyDescent="0.25">
      <c r="AR473" s="25" t="s">
        <v>1972</v>
      </c>
      <c r="AS473" s="25" t="s">
        <v>2507</v>
      </c>
    </row>
    <row r="474" spans="44:45" x14ac:dyDescent="0.25">
      <c r="AR474" s="25" t="s">
        <v>1973</v>
      </c>
      <c r="AS474" s="25" t="s">
        <v>2508</v>
      </c>
    </row>
    <row r="475" spans="44:45" x14ac:dyDescent="0.25">
      <c r="AR475" s="25" t="s">
        <v>1974</v>
      </c>
      <c r="AS475" s="25" t="s">
        <v>2509</v>
      </c>
    </row>
    <row r="476" spans="44:45" x14ac:dyDescent="0.25">
      <c r="AR476" s="25" t="s">
        <v>1975</v>
      </c>
      <c r="AS476" s="25" t="s">
        <v>2510</v>
      </c>
    </row>
  </sheetData>
  <pageMargins bottom="0.75" footer="0.3" header="0.3" left="0.7" right="0.7" top="0.75"/>
  <pageSetup orientation="portrait" paperSize="9" r:id="rId1"/>
  <tableParts count="52">
    <tablePart r:id="rId2"/>
    <tablePart r:id="rId3"/>
    <tablePart r:id="rId4"/>
    <tablePart r:id="rId5"/>
    <tablePart r:id="rId6"/>
    <tablePart r:id="rId7"/>
    <tablePart r:id="rId8"/>
    <tablePart r:id="rId9"/>
    <tablePart r:id="rId10"/>
    <tablePart r:id="rId11"/>
    <tablePart r:id="rId12"/>
    <tablePart r:id="rId13"/>
    <tablePart r:id="rId14"/>
    <tablePart r:id="rId15"/>
    <tablePart r:id="rId16"/>
    <tablePart r:id="rId17"/>
    <tablePart r:id="rId18"/>
    <tablePart r:id="rId19"/>
    <tablePart r:id="rId20"/>
    <tablePart r:id="rId21"/>
    <tablePart r:id="rId22"/>
    <tablePart r:id="rId23"/>
    <tablePart r:id="rId24"/>
    <tablePart r:id="rId25"/>
    <tablePart r:id="rId26"/>
    <tablePart r:id="rId27"/>
    <tablePart r:id="rId28"/>
    <tablePart r:id="rId29"/>
    <tablePart r:id="rId30"/>
    <tablePart r:id="rId31"/>
    <tablePart r:id="rId32"/>
    <tablePart r:id="rId33"/>
    <tablePart r:id="rId34"/>
    <tablePart r:id="rId35"/>
    <tablePart r:id="rId36"/>
    <tablePart r:id="rId37"/>
    <tablePart r:id="rId38"/>
    <tablePart r:id="rId39"/>
    <tablePart r:id="rId40"/>
    <tablePart r:id="rId41"/>
    <tablePart r:id="rId42"/>
    <tablePart r:id="rId43"/>
    <tablePart r:id="rId44"/>
    <tablePart r:id="rId45"/>
    <tablePart r:id="rId46"/>
    <tablePart r:id="rId47"/>
    <tablePart r:id="rId48"/>
    <tablePart r:id="rId49"/>
    <tablePart r:id="rId50"/>
    <tablePart r:id="rId51"/>
    <tablePart r:id="rId52"/>
    <tablePart r:id="rId53"/>
  </tableParts>
</worksheet>
</file>

<file path=customXml/_rels/item1.xml.rels><?xml version="1.0" encoding="UTF-8" standalone="no"?><Relationships xmlns="http://schemas.openxmlformats.org/package/2006/relationships"><Relationship Id="rId1" Target="itemProps1.xml" Type="http://schemas.openxmlformats.org/officeDocument/2006/relationships/customXmlProps"/></Relationships>
</file>

<file path=customXml/item1.xml>��
</file>

<file path=customXml/itemProps1.xml><?xml version="1.0" encoding="utf-8"?>
<ds:datastoreItem xmlns:ds="http://schemas.openxmlformats.org/officeDocument/2006/customXml" ds:itemID="{2283026D-F0F5-4C2F-9B38-C6CEE05FAF1D}">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baseType="variant" size="4">
      <vt:variant>
        <vt:lpstr>Worksheets</vt:lpstr>
      </vt:variant>
      <vt:variant>
        <vt:i4>19</vt:i4>
      </vt:variant>
      <vt:variant>
        <vt:lpstr>Named Ranges</vt:lpstr>
      </vt:variant>
      <vt:variant>
        <vt:i4>2</vt:i4>
      </vt:variant>
    </vt:vector>
  </HeadingPairs>
  <TitlesOfParts>
    <vt:vector baseType="lpstr" size="21">
      <vt:lpstr>0.Setting</vt:lpstr>
      <vt:lpstr>1.TabCustomerMainData</vt:lpstr>
      <vt:lpstr>2.TabManagementShareholderData</vt:lpstr>
      <vt:lpstr>2a.TabManagementShareholderMain</vt:lpstr>
      <vt:lpstr>3a.TabGuarantorDataPersonal</vt:lpstr>
      <vt:lpstr>3b.TabGuarantorDataCompany</vt:lpstr>
      <vt:lpstr>4.DuplicateChecking</vt:lpstr>
      <vt:lpstr>5.TabReferantorData</vt:lpstr>
      <vt:lpstr>6.TabApplicationData</vt:lpstr>
      <vt:lpstr>7.TabAssetData</vt:lpstr>
      <vt:lpstr>7a.Accessories</vt:lpstr>
      <vt:lpstr>8.TabInsuranceData</vt:lpstr>
      <vt:lpstr>9.TabFinancialData</vt:lpstr>
      <vt:lpstr>10.TabTermConditionData</vt:lpstr>
      <vt:lpstr>11.TabUploadDocument</vt:lpstr>
      <vt:lpstr>12.TabCommissionData</vt:lpstr>
      <vt:lpstr>13.TabReservedFundData</vt:lpstr>
      <vt:lpstr>14.CustomerDataCompletion</vt:lpstr>
      <vt:lpstr>Master</vt:lpstr>
      <vt:lpstr>Position_SLIK</vt:lpstr>
      <vt:lpstr>Public_Type</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2022-04-05T09:19:43Z</dcterms:created>
  <dc:creator>Fendy Tio;Jeremy Andreas</dc:creator>
  <cp:lastModifiedBy>Fendy Tio</cp:lastModifiedBy>
  <dcterms:modified xsi:type="dcterms:W3CDTF">2023-02-06T09:54:18Z</dcterms:modified>
</cp:coreProperties>
</file>