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5" firstSheet="11"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1" l="1" r="E4"/>
  <c i="11" r="D4"/>
  <c i="11" r="C4"/>
  <c i="11" r="E12"/>
  <c i="21" l="1" r="B60"/>
  <c i="21" r="B56"/>
  <c i="21" l="1" r="B61"/>
  <c i="21" r="B57"/>
  <c i="21" r="B55" s="1"/>
  <c i="9" l="1" r="C12"/>
  <c i="9" r="B12"/>
  <c i="7" l="1" r="C10"/>
  <c i="21" l="1" r="B59"/>
  <c i="21" r="B58"/>
  <c i="21" l="1" r="B10"/>
  <c i="21" r="B8"/>
  <c i="21" l="1" r="B62"/>
  <c i="8" r="B69"/>
  <c i="21" l="1" r="B63"/>
  <c i="21" r="B64"/>
  <c i="1" r="B4"/>
  <c i="6" r="C12"/>
  <c i="22" l="1" r="B89"/>
  <c i="22" r="B88"/>
  <c i="22" l="1" r="B87"/>
  <c i="9" l="1" r="C24"/>
  <c i="9" r="C23"/>
  <c i="9" l="1" r="B24"/>
  <c i="9" r="B23"/>
  <c i="8" l="1" r="B70"/>
  <c i="2" l="1" r="B12"/>
  <c i="19" l="1" r="B8"/>
  <c i="18" r="B8"/>
  <c i="15" r="B8"/>
  <c i="22" r="B8"/>
  <c i="8" r="B8"/>
  <c i="12" r="B8"/>
  <c i="7" r="B12"/>
  <c i="19" l="1" r="B17"/>
  <c i="7" l="1" r="C12"/>
  <c i="8" l="1" r="E4"/>
  <c i="8" r="C4"/>
  <c i="8" r="B4"/>
  <c i="23" l="1" r="B12"/>
  <c i="16" l="1" r="B12"/>
  <c i="4" l="1" r="F35"/>
  <c i="4" r="E35"/>
  <c i="4" r="D35"/>
  <c i="4" r="C35"/>
  <c i="4" r="F33"/>
  <c i="4" r="E33"/>
  <c i="4" r="D33"/>
  <c i="4" r="C33"/>
  <c i="6" l="1" r="C10"/>
  <c i="4" r="C10"/>
  <c i="2" r="E46"/>
  <c i="2" r="D46"/>
  <c i="2" r="C46"/>
  <c i="2" r="E44"/>
  <c i="2" r="D44"/>
  <c i="2" r="C44"/>
  <c i="2" r="E28"/>
  <c i="2" r="E26"/>
  <c i="2" r="E4"/>
  <c i="2" r="E10"/>
  <c i="2" r="C12"/>
  <c i="9" l="1" r="C4"/>
  <c i="7" l="1" r="C4"/>
  <c i="4" l="1" r="B12"/>
  <c i="2" l="1" r="D10"/>
  <c i="17" l="1" r="B10"/>
  <c i="19" l="1" r="B10"/>
  <c i="18" r="B10"/>
  <c i="11" r="B10"/>
  <c i="15" r="B10"/>
  <c i="22" r="B10"/>
  <c i="8" r="B10"/>
  <c i="12" r="B10"/>
  <c i="7" r="B10"/>
  <c i="6" r="B10"/>
  <c i="4" r="B10"/>
  <c i="2" r="C10"/>
  <c i="2" r="B10"/>
  <c i="1" l="1" r="C4"/>
  <c i="1" r="D4"/>
  <c i="1" r="E4"/>
  <c i="1" r="F4"/>
  <c i="19" l="1" r="B4"/>
  <c i="18" l="1" r="B4"/>
  <c i="11" l="1" r="B4"/>
  <c i="15" r="B4"/>
  <c i="21" r="B4"/>
  <c i="22" r="B4"/>
  <c i="9" r="B4"/>
  <c i="8" r="D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D26"/>
  <c i="2" r="C28"/>
  <c i="2" r="D28"/>
  <c i="2" r="C37"/>
  <c i="2" r="D37"/>
  <c i="2" r="C54"/>
  <c i="2" r="D54"/>
  <c i="2" r="D4" s="1"/>
  <c i="2" r="C65"/>
  <c i="2" r="D65"/>
  <c i="2" l="1" r="C4"/>
  <c i="6" r="B12"/>
  <c i="22" l="1" r="B94"/>
  <c i="5" l="1" r="B2"/>
  <c i="2" r="E37"/>
  <c i="2" r="B37"/>
  <c i="2" r="B26"/>
  <c i="2" l="1" r="B28"/>
  <c i="2" l="1" r="B65"/>
  <c i="2" r="B54"/>
  <c i="2" r="B4" s="1"/>
  <c i="2" r="B46"/>
  <c i="2" r="B44"/>
  <c i="17" l="1" r="B12"/>
  <c i="17" r="B4" s="1"/>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<sst xmlns="http://schemas.openxmlformats.org/spreadsheetml/2006/main" count="4956" uniqueCount="3643">
  <si>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</si>
  <si>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</si>
  <si>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</si>
  <si>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</si>
  <si>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</si>
  <si>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</si>
  <si>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</si>
  <si>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</si>
  <si>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</si>
  <si>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</si>
  <si>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</si>
  <si>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</si>
  <si>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</si>
  <si>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</si>
  <si>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</si>
  <si>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</si>
  <si>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</si>
  <si>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</si>
  <si>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</si>
  <si>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</si>
  <si>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</si>
  <si>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</si>
  <si>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</si>
  <si>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</si>
  <si>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</si>
  <si>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</si>
  <si>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</si>
  <si>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</si>
  <si>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</si>
  <si>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</si>
  <si>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</si>
  <si>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</si>
  <si>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</si>
  <si>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</si>
  <si>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</si>
  <si>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</si>
  <si>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</si>
  <si>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</si>
  <si>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</si>
  <si>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</si>
  <si>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</si>
  <si>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</si>
  <si>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</si>
  <si>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</si>
  <si>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</si>
  <si>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</si>
  <si>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</si>
  <si>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</si>
  <si>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</si>
  <si>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</si>
  <si>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</si>
  <si>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</si>
  <si>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</si>
  <si>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</si>
  <si>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</si>
  <si>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</si>
  <si>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</si>
  <si>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</si>
  <si>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</si>
  <si>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</si>
  <si>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</si>
  <si>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</si>
  <si>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</si>
  <si>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</si>
  <si>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</si>
  <si>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</si>
  <si>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</si>
  <si>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</si>
  <si>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</si>
  <si>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</si>
  <si>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</si>
  <si>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</si>
  <si>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</si>
  <si>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</si>
  <si>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</si>
  <si>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</si>
  <si>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</si>
  <si>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</si>
  <si>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</si>
  <si>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</si>
  <si>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</si>
  <si>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</si>
  <si>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</si>
  <si>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</si>
  <si>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</si>
  <si>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</si>
  <si>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</si>
  <si>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</si>
  <si>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</si>
  <si>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</si>
  <si>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</si>
  <si>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</si>
  <si>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</si>
  <si>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</si>
  <si>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</si>
  <si>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</si>
  <si>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</si>
  <si>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</si>
  <si>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</si>
  <si>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</si>
  <si>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</si>
  <si>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</si>
  <si>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</si>
  <si>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</si>
  <si>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</si>
  <si>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</si>
  <si>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</si>
  <si>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</si>
  <si>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</si>
  <si>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</si>
  <si>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</si>
  <si>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</si>
  <si>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</si>
  <si>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</si>
  <si>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</si>
  <si>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</si>
  <si>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</si>
  <si>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</si>
  <si>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</si>
  <si>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</si>
  <si>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</si>
  <si>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</si>
  <si>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</si>
  <si>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</si>
  <si>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</si>
  <si>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</si>
  <si>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</si>
  <si>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</si>
  <si>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</si>
  <si>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</si>
  <si>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</si>
  <si>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</si>
  <si>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</si>
  <si>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</si>
  <si>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</si>
  <si>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</si>
  <si>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</si>
  <si>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</si>
  <si>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</si>
  <si>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</si>
  <si>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</si>
  <si>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</si>
  <si>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</si>
  <si>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</si>
  <si>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</si>
  <si>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</si>
  <si>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</si>
  <si>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</si>
  <si>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</si>
  <si>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</si>
  <si>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</si>
  <si>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</si>
  <si>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</si>
  <si>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</si>
  <si>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</si>
  <si>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</si>
  <si>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</si>
  <si>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</si>
  <si>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</si>
  <si>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</si>
  <si>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</si>
  <si>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</si>
  <si>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</si>
  <si>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</si>
  <si>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</si>
  <si>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</si>
  <si>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</si>
  <si>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</si>
  <si>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</si>
  <si>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</si>
  <si>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</si>
  <si>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</si>
  <si>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</si>
  <si>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</si>
  <si>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</si>
  <si>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</si>
  <si>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</si>
  <si>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</si>
  <si>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</si>
  <si>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</si>
  <si>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</si>
  <si>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</si>
  <si>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</si>
  <si>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</si>
  <si>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</si>
  <si>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</si>
  <si>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</si>
  <si>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</si>
  <si>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</si>
  <si>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</si>
  <si>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</si>
  <si>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</si>
  <si>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</si>
  <si>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</si>
  <si>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</si>
  <si>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</si>
  <si>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</si>
  <si>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</si>
  <si>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</si>
  <si>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</si>
  <si>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</si>
  <si>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</si>
  <si>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</si>
  <si>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</si>
  <si>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</si>
  <si>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</si>
  <si>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</si>
  <si>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</si>
  <si>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</si>
  <si>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</si>
  <si>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</si>
  <si>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</si>
  <si>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</si>
  <si>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</si>
  <si>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</si>
  <si>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</si>
  <si>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</si>
  <si>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</si>
  <si>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</si>
  <si>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</si>
  <si>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</si>
  <si>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</si>
  <si>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</si>
  <si>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</si>
  <si>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</si>
  <si>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</si>
  <si>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</si>
  <si>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</si>
  <si>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</si>
  <si>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</si>
  <si>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</si>
  <si>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</si>
  <si>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</si>
  <si>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</si>
  <si>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</si>
  <si>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</si>
  <si>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</si>
  <si>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</si>
  <si>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</si>
  <si>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</si>
  <si>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</si>
  <si>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</si>
  <si>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</si>
  <si>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</si>
  <si>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</si>
  <si>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</si>
  <si>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</si>
  <si>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</si>
  <si>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</si>
  <si>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</si>
  <si>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</si>
  <si>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</si>
  <si>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</si>
  <si>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</si>
  <si>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</si>
  <si>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</si>
  <si>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</si>
  <si>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</si>
  <si>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</si>
  <si>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</si>
  <si>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</si>
  <si>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</si>
  <si>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</si>
  <si>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</si>
  <si>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</si>
  <si>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</si>
  <si>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</si>
  <si>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</si>
  <si>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</si>
  <si>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</si>
  <si>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</si>
  <si>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</si>
  <si>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</si>
  <si>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</si>
  <si>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</si>
  <si>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</si>
  <si>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</si>
  <si>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</si>
  <si>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</si>
  <si>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</si>
  <si>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</si>
  <si>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</si>
  <si>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</si>
  <si>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</si>
  <si>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</si>
  <si>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</si>
  <si>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</si>
  <si>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</si>
  <si>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</si>
  <si>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</si>
  <si>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</si>
  <si>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</si>
  <si>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</si>
  <si>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</si>
  <si>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</si>
  <si>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</si>
  <si>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</si>
  <si>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</si>
  <si>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</si>
  <si>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</si>
  <si>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</si>
  <si>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</si>
  <si>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</si>
  <si>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</si>
  <si>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</si>
  <si>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</si>
  <si>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</si>
  <si>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</si>
  <si>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</si>
  <si>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</si>
  <si>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</si>
  <si>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</si>
  <si>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</si>
  <si>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</si>
  <si>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</si>
  <si>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</si>
  <si>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</si>
  <si>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</si>
  <si>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</si>
  <si>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</si>
  <si>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</si>
  <si>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</si>
  <si>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</si>
  <si>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</si>
  <si>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</si>
  <si>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</si>
  <si>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</si>
  <si>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</si>
  <si>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</si>
  <si>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</si>
  <si>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</si>
  <si>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</si>
  <si>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</si>
  <si>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</si>
  <si>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</si>
  <si>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</si>
  <si>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</si>
  <si>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</si>
  <si>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</si>
  <si>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</si>
  <si>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</si>
  <si>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</si>
  <si>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</si>
  <si>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</si>
  <si>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</si>
  <si>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</si>
  <si>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</si>
  <si>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</si>
  <si>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</si>
  <si>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</si>
  <si>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</si>
  <si>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</si>
  <si>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</si>
  <si>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</si>
  <si>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</si>
  <si>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</si>
  <si>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</si>
  <si>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</si>
  <si>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</si>
  <si>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</si>
  <si>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</si>
  <si>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</si>
  <si>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</si>
  <si>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</si>
  <si>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</si>
  <si>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</si>
  <si>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</si>
  <si>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</si>
  <si>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</si>
  <si>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</si>
  <si>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</si>
  <si>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</si>
  <si>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</si>
  <si>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</si>
  <si>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</si>
  <si>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</si>
  <si>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</si>
  <si>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</si>
  <si>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</si>
  <si>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</si>
  <si>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</si>
  <si>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</si>
  <si>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</si>
  <si>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</si>
  <si>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</si>
  <si>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</si>
  <si>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</si>
  <si>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</si>
  <si>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</si>
  <si>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</si>
  <si>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</si>
  <si>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</si>
  <si>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</si>
  <si>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</si>
  <si>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</si>
  <si>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</si>
  <si>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</si>
  <si>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</si>
  <si>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</si>
  <si>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</si>
  <si>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</si>
  <si>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</si>
  <si>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</si>
  <si>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</si>
  <si>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</si>
  <si>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</si>
  <si>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</si>
  <si>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</si>
  <si>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</si>
  <si>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</si>
  <si>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</si>
  <si>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</si>
  <si>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</si>
  <si>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</si>
  <si>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</si>
  <si>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</si>
  <si>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</si>
  <si>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</si>
  <si>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</si>
  <si>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</si>
  <si>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</si>
  <si>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</si>
  <si>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</si>
  <si>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</si>
  <si>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</si>
  <si>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</si>
  <si>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</si>
  <si>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</si>
  <si>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</si>
  <si>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</si>
  <si>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</si>
  <si>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</si>
  <si>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</si>
  <si>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</si>
  <si>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</si>
  <si>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</si>
  <si>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</si>
  <si>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</si>
  <si>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</si>
  <si>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</si>
  <si>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</si>
  <si>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</si>
  <si>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</si>
  <si>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</si>
  <si>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</si>
  <si>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</si>
  <si>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</si>
  <si>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</si>
  <si>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</si>
  <si>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</si>
  <si>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</si>
  <si>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</si>
  <si>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</si>
  <si>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</si>
  <si>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</si>
  <si>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</si>
  <si>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</si>
  <si>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</si>
  <si>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</si>
  <si>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</si>
  <si>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</si>
  <si>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</si>
  <si>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</si>
  <si>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</si>
  <si>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</si>
  <si>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</si>
  <si>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</si>
  <si>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</si>
  <si>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</si>
  <si>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</si>
  <si>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</si>
  <si>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</si>
  <si>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</si>
  <si>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</si>
  <si>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</si>
  <si>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</si>
  <si>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</si>
  <si>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</si>
  <si>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</si>
  <si>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</si>
  <si>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</si>
  <si>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</si>
  <si>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</si>
  <si>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</si>
  <si>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</si>
  <si>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</si>
  <si>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</si>
  <si>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</si>
  <si>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</si>
  <si>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</si>
  <si>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</si>
  <si>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</si>
  <si>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</si>
  <si>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</si>
  <si>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</si>
  <si>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</si>
  <si>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</si>
  <si>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</si>
  <si>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</si>
  <si>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</si>
  <si>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</si>
  <si>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</si>
  <si>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</si>
  <si>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</si>
  <si>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</si>
  <si>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</si>
  <si>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</si>
  <si>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</si>
  <si>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</si>
  <si>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</si>
  <si>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</si>
  <si>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</si>
  <si>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</si>
  <si>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</si>
  <si>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</si>
  <si>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</si>
  <si>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</si>
  <si>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</si>
  <si>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</si>
  <si>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</si>
  <si>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</si>
  <si>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</si>
  <si>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</si>
  <si>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</si>
  <si>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</si>
  <si>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</si>
  <si>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</si>
  <si>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</si>
  <si>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</si>
  <si>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</si>
  <si>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</si>
  <si>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</si>
  <si>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</si>
  <si>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</si>
  <si>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</si>
  <si>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</si>
  <si>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</si>
  <si>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</si>
  <si>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</si>
  <si>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</si>
  <si>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</si>
  <si>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</si>
  <si>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</si>
  <si>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</si>
  <si>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</si>
  <si>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</si>
  <si>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</si>
  <si>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</si>
  <si>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</si>
  <si>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</si>
  <si>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</si>
  <si>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</si>
  <si>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</si>
  <si>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</si>
  <si>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</si>
  <si>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</si>
  <si>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</si>
  <si>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</si>
  <si>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</si>
  <si>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</si>
  <si>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</si>
  <si>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</si>
  <si>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</si>
  <si>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</si>
  <si>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</si>
  <si>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</si>
  <si>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</si>
  <si>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</si>
  <si>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</si>
  <si>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</si>
  <si>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</si>
  <si>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</si>
  <si>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</si>
  <si>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</si>
  <si>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</si>
  <si>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</si>
  <si>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</si>
  <si>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</si>
  <si>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</si>
  <si>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</si>
  <si>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</si>
  <si>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</si>
  <si>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</si>
  <si>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</si>
  <si>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</si>
  <si>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</si>
  <si>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</si>
  <si>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</si>
  <si>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</si>
  <si>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</si>
  <si>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</si>
  <si>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</si>
  <si>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</si>
  <si>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</si>
  <si>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</si>
  <si>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</si>
  <si>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</si>
  <si>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</si>
  <si>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</si>
  <si>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</si>
  <si>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</si>
  <si>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</si>
  <si>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</si>
  <si>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</si>
  <si>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</si>
  <si>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</si>
  <si>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</si>
  <si>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</si>
  <si>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</si>
  <si>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</si>
  <si>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</si>
  <si>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</si>
  <si>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</si>
  <si>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</si>
  <si>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</si>
  <si>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</si>
  <si>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</si>
  <si>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</si>
  <si>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</si>
  <si>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</si>
  <si>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</si>
  <si>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</si>
  <si>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</si>
  <si>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</si>
  <si>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</si>
  <si>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</si>
  <si>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</si>
  <si>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</si>
  <si>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</si>
  <si>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</si>
  <si>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</si>
  <si>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</si>
  <si>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</si>
  <si>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</si>
  <si>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</si>
  <si>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</si>
  <si>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</si>
  <si>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</si>
  <si>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</si>
  <si>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</si>
  <si>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</si>
  <si>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</si>
  <si>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</si>
  <si>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</si>
  <si>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</si>
  <si>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</si>
  <si>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</si>
  <si>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</si>
  <si>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</si>
  <si>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</si>
  <si>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</si>
  <si>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</si>
  <si>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</si>
  <si>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</si>
  <si>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</si>
  <si>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</si>
  <si>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</si>
  <si>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</si>
  <si>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</si>
  <si>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</si>
  <si>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</si>
  <si>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</si>
  <si>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</si>
  <si>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</si>
  <si>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</si>
  <si>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</si>
  <si>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</si>
  <si>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</si>
  <si>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</si>
  <si>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</si>
  <si>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</si>
  <si>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</si>
  <si>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</si>
  <si>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</si>
  <si>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</si>
  <si>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</si>
  <si>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</si>
  <si>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</si>
  <si>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</si>
  <si>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</si>
  <si>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</si>
  <si>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</si>
  <si>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</si>
  <si>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</si>
  <si>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</si>
  <si>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</si>
  <si>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</si>
  <si>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</si>
  <si>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</si>
  <si>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</si>
  <si>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</si>
  <si>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</si>
  <si>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</si>
  <si>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</si>
  <si>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</si>
  <si>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</si>
  <si>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</si>
  <si>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</si>
  <si>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</si>
  <si>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</si>
  <si>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</si>
  <si>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</si>
  <si>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</si>
  <si>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</si>
  <si>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</si>
  <si>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</si>
  <si>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</si>
  <si>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</si>
  <si>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</si>
  <si>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</si>
  <si>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</si>
  <si>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</si>
  <si>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</si>
  <si>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</si>
  <si>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</si>
  <si>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</si>
  <si>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</si>
  <si>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</si>
  <si>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</si>
  <si>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</si>
  <si>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</si>
  <si>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</si>
  <si>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</si>
  <si>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</si>
  <si>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</si>
  <si>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</si>
  <si>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</si>
  <si>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</si>
  <si>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</si>
  <si>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</si>
  <si>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</si>
  <si>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</si>
  <si>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</si>
  <si>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</si>
  <si>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</si>
  <si>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</si>
  <si>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</si>
  <si>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</si>
  <si>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</si>
  <si>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</si>
  <si>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</si>
  <si>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</si>
  <si>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</si>
  <si>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</si>
  <si>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</si>
  <si>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</si>
  <si>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</si>
  <si>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</si>
  <si>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</si>
  <si>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</si>
  <si>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</si>
  <si>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</si>
  <si>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</si>
  <si>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</si>
  <si>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</si>
  <si>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</si>
  <si>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</si>
  <si>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</si>
  <si>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</si>
  <si>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</si>
  <si>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</si>
  <si>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</si>
  <si>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</si>
  <si>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</si>
  <si>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</si>
  <si>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</si>
  <si>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</si>
  <si>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</si>
  <si>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</si>
  <si>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</si>
  <si>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</si>
  <si>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</si>
  <si>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</si>
  <si>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</si>
  <si>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</si>
  <si>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</si>
  <si>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</si>
  <si>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</si>
  <si>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</si>
  <si>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</si>
  <si>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</si>
  <si>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</si>
  <si>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</si>
  <si>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</si>
  <si>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</si>
  <si>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</si>
  <si>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</si>
  <si>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</si>
  <si>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</si>
  <si>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</si>
  <si>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</si>
  <si>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</si>
  <si>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</si>
  <si>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</si>
  <si>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</si>
  <si>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</si>
  <si>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</si>
  <si>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</si>
  <si>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</si>
  <si>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</si>
  <si>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</si>
  <si>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</si>
  <si>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</si>
  <si>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</si>
  <si>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</si>
  <si>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</si>
  <si>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</si>
  <si>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</si>
  <si>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</si>
  <si>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</si>
  <si>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</si>
  <si>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</si>
  <si>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</si>
  <si>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</si>
  <si>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</si>
  <si>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</si>
  <si>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</si>
  <si>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</si>
  <si>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</si>
  <si>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</si>
  <si>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</si>
  <si>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</si>
  <si>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</si>
  <si>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</si>
  <si>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</si>
  <si>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</si>
  <si>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</si>
  <si>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</si>
  <si>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</si>
  <si>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</si>
  <si>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</si>
  <si>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</si>
  <si>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</si>
  <si>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</si>
  <si>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</si>
  <si>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</si>
  <si>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</si>
  <si>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</si>
  <si>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</si>
  <si>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</si>
  <si>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</si>
  <si>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</si>
  <si>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</si>
  <si>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</si>
  <si>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</si>
  <si>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</si>
  <si>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</si>
  <si>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</si>
  <si>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</si>
  <si>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</si>
  <si>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</si>
  <si>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</si>
  <si>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</si>
  <si>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</si>
  <si>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</si>
  <si>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</si>
  <si>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</si>
  <si>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</si>
  <si>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</si>
  <si>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</si>
  <si>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</si>
  <si>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</si>
  <si>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</si>
  <si>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</si>
  <si>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</si>
  <si>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</si>
  <si>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</si>
  <si>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</si>
  <si>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</si>
  <si>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</si>
  <si>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</si>
  <si>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</si>
  <si>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</si>
  <si>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</si>
  <si>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</si>
  <si>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</si>
  <si>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</si>
  <si>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</si>
  <si>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</si>
  <si>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</si>
  <si>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</si>
  <si>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</si>
  <si>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</si>
  <si>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</si>
  <si>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</si>
  <si>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</si>
  <si>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</si>
  <si>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</si>
  <si>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</si>
  <si>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</si>
  <si>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</si>
  <si>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</si>
  <si>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</si>
  <si>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</si>
  <si>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</si>
  <si>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</si>
  <si>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</si>
  <si>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</si>
  <si>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</si>
  <si>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</si>
  <si>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</si>
  <si>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</si>
  <si>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</si>
  <si>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</si>
  <si>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</si>
  <si>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</si>
  <si>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</si>
  <si>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</si>
  <si>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</si>
  <si>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</si>
  <si>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</si>
  <si>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</si>
  <si>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</si>
  <si>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</si>
  <si>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</si>
  <si>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</si>
  <si>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</si>
  <si>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</si>
  <si>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</si>
  <si>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</si>
  <si>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</si>
  <si>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</si>
  <si>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</si>
  <si>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</si>
  <si>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</si>
  <si>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</si>
  <si>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</si>
  <si>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</si>
  <si>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</si>
  <si>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</si>
  <si>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</si>
  <si>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</si>
  <si>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</si>
  <si>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</si>
  <si>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</si>
  <si>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</si>
  <si>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</si>
  <si>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</si>
  <si>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</si>
  <si>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</si>
  <si>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</si>
  <si>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</si>
  <si>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</si>
  <si>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</si>
  <si>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</si>
  <si>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</si>
  <si>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</si>
  <si>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</si>
  <si>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</si>
  <si>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</si>
  <si>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</si>
  <si>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</si>
  <si>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</si>
  <si>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</si>
  <si>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</si>
  <si>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</si>
  <si>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</si>
  <si>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</si>
  <si>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</si>
  <si>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</si>
  <si>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</si>
  <si>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</si>
  <si>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</si>
  <si>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</si>
  <si>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</si>
  <si>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</si>
  <si>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</si>
  <si>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</si>
  <si>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</si>
  <si>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</si>
  <si>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</si>
  <si>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</si>
  <si>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</si>
  <si>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</si>
  <si>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</si>
  <si>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</si>
  <si>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</si>
  <si>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</si>
  <si>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</si>
  <si>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</si>
  <si>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</si>
  <si>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</si>
  <si>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</si>
  <si>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</si>
  <si>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</si>
  <si>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</si>
  <si>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</si>
  <si>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</si>
  <si>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</si>
  <si>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</si>
  <si>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</si>
  <si>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</si>
  <si>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</si>
  <si>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</si>
  <si>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</si>
  <si>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</si>
  <si>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</si>
  <si>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</si>
  <si>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</si>
  <si>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</si>
  <si>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</si>
  <si>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</si>
  <si>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</si>
  <si>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</si>
  <si>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</si>
  <si>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</si>
  <si>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</si>
  <si>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</si>
  <si>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</si>
  <si>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</si>
  <si>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</si>
  <si>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</si>
  <si>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</si>
  <si>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</si>
  <si>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</si>
  <si>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</si>
  <si>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</si>
  <si>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</si>
  <si>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</si>
  <si>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</si>
  <si>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</si>
  <si>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</si>
  <si>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</si>
  <si>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</si>
  <si>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</si>
  <si>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</si>
  <si>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</si>
  <si>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</si>
  <si>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</si>
  <si>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</si>
  <si>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</si>
  <si>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</si>
  <si>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</si>
  <si>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</si>
  <si>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</si>
  <si>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</si>
  <si>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</si>
  <si>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</si>
  <si>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</si>
  <si>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</si>
  <si>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</si>
  <si>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</si>
  <si>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</si>
  <si>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</si>
  <si>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</si>
  <si>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</si>
  <si>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</si>
  <si>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</si>
  <si>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</si>
  <si>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</si>
  <si>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</si>
  <si>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</si>
  <si>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</si>
  <si>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</si>
  <si>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</si>
  <si>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</si>
  <si>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</si>
  <si>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</si>
  <si>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</si>
  <si>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</si>
  <si>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</si>
  <si>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</si>
  <si>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</si>
  <si>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</si>
  <si>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</si>
  <si>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</si>
  <si>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</si>
  <si>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</si>
  <si>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</si>
  <si>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</si>
  <si>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</si>
  <si>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</si>
  <si>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</si>
  <si>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</si>
  <si>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</si>
  <si>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</si>
  <si>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</si>
  <si>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</si>
  <si>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</si>
  <si>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</si>
  <si>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</si>
  <si>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</si>
  <si>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</si>
  <si>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</si>
  <si>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</si>
  <si>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</si>
  <si>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</si>
  <si>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</si>
  <si>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</si>
  <si>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</si>
  <si>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</si>
  <si>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</si>
  <si>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</si>
  <si>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</si>
  <si>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</si>
  <si>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</si>
  <si>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</si>
  <si>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</si>
  <si>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</si>
  <si>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</si>
  <si>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</si>
  <si>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</si>
  <si>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</si>
  <si>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</si>
  <si>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</si>
  <si>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</si>
  <si>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</si>
  <si>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</si>
  <si>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</si>
  <si>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</si>
  <si>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</si>
  <si>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</si>
  <si>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</si>
  <si>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</si>
  <si>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</si>
  <si>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</si>
  <si>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</si>
  <si>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</si>
  <si>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</si>
  <si>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</si>
  <si>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</si>
  <si>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</si>
  <si>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</si>
  <si>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</si>
  <si>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</si>
  <si>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</si>
  <si>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</si>
  <si>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</si>
  <si>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</si>
  <si>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</si>
  <si>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</si>
  <si>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</si>
  <si>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</si>
  <si>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</si>
  <si>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</si>
  <si>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</si>
  <si>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</si>
  <si>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</si>
  <si>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</si>
  <si>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</si>
  <si>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</si>
  <si>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</si>
  <si>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</si>
  <si>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</si>
  <si>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</si>
  <si>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</si>
  <si>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</si>
  <si>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</si>
  <si>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</si>
  <si>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</si>
  <si>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</si>
  <si>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</si>
  <si>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</si>
  <si>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</si>
  <si>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</si>
  <si>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</si>
  <si>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</si>
  <si>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</si>
  <si>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</si>
  <si>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</si>
  <si>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</si>
  <si>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</si>
  <si>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</si>
  <si>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</si>
  <si>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</si>
  <si>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</si>
  <si>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</si>
  <si>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</si>
  <si>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</si>
  <si>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</si>
  <si>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</si>
  <si>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</si>
  <si>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</si>
  <si>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</si>
  <si>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</si>
  <si>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</si>
  <si>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</si>
  <si>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</si>
  <si>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</si>
  <si>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</si>
  <si>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</si>
  <si>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</si>
  <si>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</si>
  <si>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</si>
  <si>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</si>
  <si>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</si>
  <si>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</si>
  <si>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</si>
  <si>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</si>
  <si>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</si>
  <si>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</si>
  <si>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</si>
  <si>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</si>
  <si>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</si>
  <si>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</si>
  <si>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</si>
  <si>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</si>
  <si>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</si>
  <si>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</si>
  <si>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</si>
  <si>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</si>
  <si>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</si>
  <si>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</si>
  <si>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</si>
  <si>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</si>
  <si>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</si>
  <si>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</si>
  <si>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</si>
  <si>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</si>
  <si>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</si>
  <si>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</si>
  <si>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</si>
  <si>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</si>
  <si>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</si>
  <si>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</si>
  <si>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</si>
  <si>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</si>
  <si>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</si>
  <si>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</si>
  <si>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</si>
  <si>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</si>
  <si>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</si>
  <si>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</si>
  <si>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</si>
  <si>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</si>
  <si>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</si>
  <si>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</si>
  <si>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</si>
  <si>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</si>
  <si>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</si>
  <si>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</si>
  <si>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</si>
  <si>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</si>
  <si>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</si>
  <si>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</si>
  <si>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</si>
  <si>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</si>
  <si>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</si>
  <si>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</si>
  <si>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</si>
  <si>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</si>
  <si>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</si>
  <si>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</si>
  <si>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</si>
  <si>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</si>
  <si>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</si>
  <si>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</si>
  <si>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</si>
  <si>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</si>
  <si>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</si>
  <si>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</si>
  <si>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</si>
  <si>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</si>
  <si>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</si>
  <si>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</si>
  <si>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</si>
  <si>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</si>
  <si>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</si>
  <si>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</si>
  <si>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</si>
  <si>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</si>
  <si>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</si>
  <si>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</si>
  <si>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</si>
  <si>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</si>
  <si>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</si>
  <si>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</si>
  <si>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</si>
  <si>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</si>
  <si>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</si>
  <si>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</si>
  <si>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</si>
  <si>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</si>
  <si>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</si>
  <si>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</si>
  <si>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</si>
  <si>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</si>
  <si>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</si>
  <si>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</si>
  <si>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</si>
  <si>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</si>
  <si>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</si>
  <si>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</si>
  <si>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</si>
  <si>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</si>
  <si>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</si>
  <si>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</si>
  <si>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</si>
  <si>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</si>
  <si>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</si>
  <si>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</si>
  <si>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</si>
  <si>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</si>
  <si>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</si>
  <si>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</si>
  <si>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</si>
  <si>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</si>
  <si>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</si>
  <si>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</si>
  <si>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</si>
  <si>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</si>
  <si>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</si>
  <si>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</si>
  <si>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</si>
  <si>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</si>
  <si>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</si>
  <si>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</si>
  <si>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</si>
  <si>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</si>
  <si>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</si>
  <si>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</si>
  <si>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</si>
  <si>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</si>
  <si>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</si>
  <si>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</si>
  <si>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</si>
  <si>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</si>
  <si>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</si>
  <si>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</si>
  <si>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</si>
  <si>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</si>
  <si>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</si>
  <si>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</si>
  <si>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</si>
  <si>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</si>
  <si>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</si>
  <si>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</si>
  <si>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</si>
  <si>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</si>
  <si>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</si>
  <si>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</si>
  <si>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</si>
  <si>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</si>
  <si>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</si>
  <si>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</si>
  <si>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</si>
  <si>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</si>
  <si>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</si>
  <si>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</si>
  <si>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</si>
  <si>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</si>
  <si>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</si>
  <si>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</si>
  <si>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</si>
  <si>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</si>
  <si>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</si>
  <si>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</si>
  <si>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</si>
  <si>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</si>
  <si>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</si>
  <si>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</si>
  <si>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</si>
  <si>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</si>
  <si>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</si>
  <si>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</si>
  <si>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</si>
  <si>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</si>
  <si>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</si>
  <si>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</si>
  <si>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</si>
  <si>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</si>
  <si>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</si>
  <si>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</si>
  <si>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</si>
  <si>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</si>
  <si>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</si>
  <si>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</si>
  <si>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</si>
  <si>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</si>
  <si>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</si>
  <si>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</si>
  <si>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</si>
  <si>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</si>
  <si>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</si>
  <si>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</si>
  <si>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</si>
  <si>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</si>
  <si>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</si>
  <si>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</si>
  <si>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</si>
  <si>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</si>
  <si>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</si>
  <si>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</si>
  <si>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</si>
  <si>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</si>
  <si>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</si>
  <si>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</si>
  <si>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</si>
  <si>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</si>
  <si>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</si>
  <si>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</si>
  <si>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</si>
  <si>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</si>
  <si>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</si>
  <si>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</si>
  <si>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</si>
  <si>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</si>
  <si>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</si>
  <si>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</si>
  <si>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</si>
  <si>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</si>
  <si>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</si>
  <si>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</si>
  <si>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</si>
  <si>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</si>
  <si>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</si>
  <si>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</si>
  <si>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</si>
  <si>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</si>
  <si>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</si>
  <si>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</si>
  <si>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</si>
  <si>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</si>
  <si>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</si>
  <si>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</si>
  <si>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</si>
  <si>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</si>
  <si>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</si>
  <si>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</si>
  <si>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</si>
  <si>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</si>
  <si>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</si>
  <si>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</si>
  <si>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</si>
  <si>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</si>
  <si>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</si>
  <si>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</si>
  <si>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</si>
  <si>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</si>
  <si>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</si>
  <si>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</si>
  <si>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</si>
  <si>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</si>
  <si>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</si>
  <si>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</si>
  <si>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</si>
  <si>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</si>
  <si>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</si>
  <si>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</si>
  <si>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</si>
  <si>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</si>
  <si>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</si>
  <si>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</si>
  <si>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</si>
  <si>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</si>
  <si>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</si>
  <si>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</si>
  <si>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</si>
  <si>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</si>
  <si>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</si>
  <si>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</si>
  <si>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</si>
  <si>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</si>
  <si>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</si>
  <si>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</si>
  <si>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</si>
  <si>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</si>
  <si>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</si>
  <si>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</si>
  <si>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</si>
  <si>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</si>
  <si>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</si>
  <si>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</si>
  <si>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</si>
  <si>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</si>
  <si>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</si>
  <si>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</si>
  <si>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</si>
  <si>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</si>
  <si>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</si>
  <si>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</si>
  <si>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</si>
  <si>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</si>
  <si>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</si>
  <si>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</si>
  <si>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</si>
  <si>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</si>
  <si>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</si>
  <si>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</si>
  <si>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</si>
  <si>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</si>
  <si>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</si>
  <si>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</si>
  <si>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</si>
  <si>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</si>
  <si>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</si>
  <si>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</si>
  <si>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</si>
  <si>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</si>
  <si>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</si>
  <si>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</si>
  <si>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</si>
  <si>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</si>
  <si>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</si>
  <si>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</si>
  <si>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</si>
  <si>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</si>
  <si>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</si>
  <si>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</si>
  <si>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</si>
  <si>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</si>
  <si>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</si>
  <si>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</si>
  <si>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</si>
  <si>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</si>
  <si>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</si>
  <si>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</si>
  <si>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</si>
  <si>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</si>
  <si>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</si>
  <si>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</si>
  <si>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</si>
  <si>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</si>
  <si>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</si>
  <si>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</si>
  <si>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</si>
  <si>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</si>
  <si>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</si>
  <si>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</si>
  <si>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</si>
  <si>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</si>
  <si>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</si>
  <si>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</si>
  <si>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</si>
  <si>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</si>
  <si>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</si>
  <si>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</si>
  <si>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</si>
  <si>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</si>
  <si>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</si>
  <si>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</si>
  <si>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</si>
  <si>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</si>
  <si>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</si>
  <si>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</si>
  <si>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</si>
  <si>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</si>
  <si>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</si>
  <si>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</si>
  <si>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</si>
  <si>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</si>
  <si>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</si>
  <si>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</si>
  <si>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</si>
  <si>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</si>
  <si>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</si>
  <si>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</si>
  <si>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</si>
  <si>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</si>
  <si>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</si>
  <si>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</si>
  <si>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</si>
  <si>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</si>
  <si>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</si>
  <si>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</si>
  <si>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</si>
  <si>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</si>
  <si>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</si>
  <si>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</si>
  <si>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</si>
  <si>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</si>
  <si>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</si>
  <si>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</si>
  <si>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</si>
  <si>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</si>
  <si>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</si>
  <si>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</si>
  <si>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</si>
  <si>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</si>
  <si>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</si>
  <si>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</si>
  <si>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</si>
  <si>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</si>
  <si>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</si>
  <si>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</si>
  <si>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</si>
  <si>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</si>
  <si>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</si>
  <si>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</si>
  <si>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</si>
  <si>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</si>
  <si>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</si>
  <si>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</si>
  <si>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</si>
  <si>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</si>
  <si>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</si>
  <si>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</si>
  <si>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</si>
  <si>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</si>
  <si>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</si>
  <si>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</si>
  <si>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</si>
  <si>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</si>
  <si>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</si>
  <si>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</si>
  <si>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</si>
  <si>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</si>
  <si>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</si>
  <si>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</si>
  <si>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</si>
  <si>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</si>
  <si>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</si>
  <si>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</si>
  <si>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</si>
  <si>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</si>
  <si>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</si>
  <si>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</si>
  <si>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</si>
  <si>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</si>
  <si>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</si>
  <si>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</si>
  <si>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</si>
  <si>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</si>
  <si>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</si>
  <si>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</si>
  <si>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</si>
  <si>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</si>
  <si>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</si>
  <si>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</si>
  <si>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</si>
  <si>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</si>
  <si>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</si>
  <si>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</si>
  <si>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</si>
  <si>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</si>
  <si>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</si>
  <si>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</si>
  <si>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</si>
  <si>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</si>
  <si>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</si>
  <si>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</si>
  <si>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</si>
  <si>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</si>
  <si>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</si>
  <si>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</si>
  <si>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</si>
  <si>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</si>
  <si>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</si>
  <si>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</si>
  <si>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</si>
  <si>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</si>
  <si>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</si>
  <si>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</si>
  <si>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</si>
  <si>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</si>
  <si>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</si>
  <si>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</si>
  <si>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</si>
  <si>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</si>
  <si>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</si>
  <si>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</si>
  <si>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</si>
  <si>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</si>
  <si>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</si>
  <si>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</si>
  <si>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</si>
  <si>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</si>
  <si>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</si>
  <si>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</si>
  <si>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</si>
  <si>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</si>
  <si>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</si>
  <si>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</si>
  <si>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</si>
  <si>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</si>
  <si>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</si>
  <si>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</si>
  <si>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</si>
  <si>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</si>
  <si>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</si>
  <si>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</si>
  <si>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</si>
  <si>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</si>
  <si>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</si>
  <si>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</si>
  <si>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</si>
  <si>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</si>
  <si>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</si>
  <si>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</si>
  <si>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</si>
  <si>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</si>
  <si>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</si>
  <si>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</si>
  <si>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</si>
  <si>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</si>
  <si>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</si>
  <si>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</si>
  <si>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</si>
  <si>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</si>
  <si>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</si>
  <si>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</si>
  <si>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</si>
  <si>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</si>
  <si>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</si>
  <si>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</si>
  <si>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</si>
  <si>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</si>
  <si>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</si>
  <si>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</si>
  <si>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</si>
  <si>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</si>
  <si>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</si>
  <si>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</si>
  <si>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</si>
  <si>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</si>
  <si>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</si>
  <si>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</si>
  <si>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</si>
  <si>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</si>
  <si>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</si>
  <si>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</si>
  <si>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</si>
  <si>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</si>
  <si>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</si>
  <si>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</si>
  <si>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</si>
  <si>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</si>
  <si>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</si>
  <si>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</si>
  <si>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</si>
  <si>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</si>
  <si>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</si>
  <si>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</si>
  <si>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</si>
  <si>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</si>
  <si>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</si>
  <si>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</si>
  <si>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</si>
  <si>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</si>
  <si>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</si>
  <si>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</si>
  <si>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</si>
  <si>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</si>
  <si>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</si>
  <si>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</si>
  <si>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</si>
  <si>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</si>
  <si>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</si>
  <si>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</si>
  <si>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</si>
  <si>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</si>
  <si>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</si>
  <si>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</si>
  <si>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</si>
  <si>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</si>
  <si>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</si>
  <si>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</si>
  <si>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</si>
  <si>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</si>
  <si>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</si>
  <si>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</si>
  <si>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</si>
  <si>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</si>
  <si>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</si>
  <si>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</si>
  <si>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</si>
  <si>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</si>
  <si>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</si>
  <si>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</si>
  <si>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</si>
  <si>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</si>
  <si>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</si>
  <si>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</si>
  <si>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</si>
  <si>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</si>
  <si>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</si>
  <si>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</si>
  <si>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</si>
  <si>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</si>
  <si>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</si>
  <si>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</si>
  <si>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</si>
  <si>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</si>
  <si>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</si>
  <si>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</si>
  <si>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</si>
  <si>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</si>
  <si>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</si>
  <si>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</si>
  <si>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</si>
  <si>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</si>
  <si>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</si>
  <si>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</si>
  <si>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</si>
  <si>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</si>
  <si>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</si>
  <si>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</si>
  <si>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</si>
  <si>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</si>
  <si>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</si>
  <si>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</si>
  <si>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</si>
  <si>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</si>
  <si>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</si>
  <si>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</si>
  <si>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</si>
  <si>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</si>
  <si>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</si>
  <si>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</si>
  <si>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</si>
  <si>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</si>
  <si>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</si>
  <si>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</si>
  <si>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</si>
  <si>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</si>
  <si>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</si>
  <si>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</si>
  <si>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</si>
  <si>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</si>
  <si>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</si>
  <si>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</si>
  <si>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</si>
  <si>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</si>
  <si>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</si>
  <si>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</si>
  <si>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</si>
  <si>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</si>
  <si>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</si>
  <si>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</si>
  <si>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</si>
  <si>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</si>
  <si>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</si>
  <si>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</si>
  <si>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</si>
  <si>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</si>
  <si>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</si>
  <si>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</si>
  <si>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</si>
  <si>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</si>
  <si>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</si>
  <si>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</si>
  <si>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</si>
  <si>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</si>
  <si>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</si>
  <si>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</si>
  <si>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</si>
  <si>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</si>
  <si>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</si>
  <si>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</si>
  <si>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</si>
  <si>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</si>
  <si>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</si>
  <si>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</si>
  <si>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</si>
  <si>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</si>
  <si>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</si>
  <si>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</si>
  <si>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</si>
  <si>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</si>
  <si>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</si>
  <si>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</si>
  <si>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</si>
  <si>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</si>
  <si>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</si>
  <si>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</si>
  <si>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</si>
  <si>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</si>
  <si>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</si>
  <si>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</si>
  <si>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</si>
  <si>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</si>
  <si>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</si>
  <si>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</si>
  <si>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</si>
  <si>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</si>
  <si>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</si>
  <si>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</si>
  <si>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</si>
  <si>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</si>
  <si>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</si>
  <si>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</si>
  <si>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</si>
  <si>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</si>
  <si>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</si>
  <si>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</si>
  <si>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</si>
  <si>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</si>
  <si>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</si>
  <si>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</si>
  <si>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</si>
  <si>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</si>
  <si>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</si>
  <si>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</si>
  <si>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</si>
  <si>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</si>
  <si>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</si>
  <si>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</si>
  <si>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</si>
  <si>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</si>
  <si>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</si>
  <si>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</si>
  <si>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</si>
  <si>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</si>
  <si>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</si>
  <si>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</si>
  <si>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</si>
  <si>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</si>
  <si>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</si>
  <si>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</si>
  <si>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</si>
  <si>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</si>
  <si>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</si>
  <si>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</si>
  <si>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</si>
  <si>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</si>
  <si>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</si>
  <si>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</si>
  <si>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</si>
  <si>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</si>
  <si>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</si>
  <si>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</si>
  <si>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</si>
  <si>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</si>
  <si>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</si>
  <si>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</si>
  <si>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</si>
  <si>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</si>
  <si>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</si>
  <si>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</si>
  <si>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</si>
  <si>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</si>
  <si>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</si>
  <si>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</si>
  <si>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</si>
  <si>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</si>
  <si>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</si>
  <si>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</si>
  <si>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</si>
  <si>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</si>
  <si>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</si>
  <si>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</si>
  <si>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</si>
  <si>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</si>
  <si>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</si>
  <si>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</si>
  <si>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</si>
  <si>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</si>
  <si>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</si>
  <si>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</si>
  <si>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</si>
  <si>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</si>
  <si>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</si>
  <si>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</si>
  <si>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</si>
  <si>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</si>
  <si>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</si>
  <si>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</si>
  <si>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</si>
  <si>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</si>
  <si>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</si>
  <si>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</si>
  <si>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</si>
  <si>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</si>
  <si>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</si>
  <si>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</si>
  <si>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</si>
  <si>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</si>
  <si>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</si>
  <si>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</si>
  <si>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</si>
  <si>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</si>
  <si>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</si>
  <si>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</si>
  <si>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</si>
  <si>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</si>
  <si>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</si>
  <si>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</si>
  <si>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</si>
  <si>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</si>
  <si>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</si>
  <si>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</si>
  <si>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</si>
  <si>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</si>
  <si>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</si>
  <si>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</si>
  <si>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</si>
  <si>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</si>
  <si>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</si>
  <si>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</si>
  <si>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</si>
  <si>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</si>
  <si>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</si>
  <si>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</si>
  <si>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</si>
  <si>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</si>
  <si>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</si>
  <si>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</si>
  <si>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</si>
  <si>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</si>
  <si>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</si>
  <si>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</si>
  <si>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</si>
  <si>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</si>
  <si>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</si>
  <si>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</si>
  <si>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</si>
  <si>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</si>
  <si>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</si>
  <si>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</si>
  <si>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</si>
  <si>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</si>
  <si>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</si>
  <si>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</si>
  <si>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</si>
  <si>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</si>
  <si>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</si>
  <si>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</si>
  <si>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</si>
  <si>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</si>
  <si>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</si>
  <si>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</si>
  <si>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</si>
  <si>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</si>
  <si>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</si>
  <si>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</si>
  <si>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</si>
  <si>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</si>
  <si>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</si>
  <si>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</si>
  <si>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</si>
  <si>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</si>
  <si>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</si>
  <si>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</si>
  <si>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</si>
  <si>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</si>
  <si>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</si>
  <si>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</si>
  <si>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</si>
  <si>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</si>
  <si>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</si>
  <si>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</si>
  <si>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</si>
  <si>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</si>
  <si>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</si>
  <si>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</si>
  <si>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</si>
  <si>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</si>
  <si>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</si>
  <si>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</si>
  <si>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</si>
  <si>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</si>
  <si>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</si>
  <si>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</si>
  <si>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</si>
  <si>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</si>
  <si>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</si>
  <si>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</si>
  <si>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</si>
  <si>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</si>
  <si>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</si>
  <si>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</si>
  <si>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</si>
  <si>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</si>
  <si>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</si>
  <si>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</si>
  <si>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</si>
  <si>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</si>
  <si>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</si>
  <si>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</si>
  <si>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</si>
  <si>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</si>
  <si>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</si>
  <si>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</si>
  <si>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</si>
  <si>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</si>
  <si>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</si>
  <si>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</si>
  <si>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</si>
  <si>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</si>
  <si>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</si>
  <si>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</si>
  <si>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</si>
  <si>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</si>
  <si>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</si>
  <si>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</si>
  <si>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</si>
  <si>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</si>
  <si>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</si>
  <si>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</si>
  <si>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</si>
  <si>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</si>
  <si>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</si>
  <si>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</si>
  <si>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</si>
  <si>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</si>
  <si>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</si>
  <si>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</si>
  <si>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</si>
  <si>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</si>
  <si>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</si>
  <si>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</si>
  <si>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</si>
  <si>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</si>
  <si>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</si>
  <si>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</si>
  <si>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</si>
  <si>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</si>
  <si>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</si>
  <si>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</si>
  <si>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</si>
  <si>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</si>
  <si>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</si>
  <si>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</si>
  <si>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</si>
  <si>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</si>
  <si>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</si>
  <si>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</si>
  <si>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</si>
  <si>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</si>
  <si>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</si>
  <si>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</si>
  <si>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</si>
  <si>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</si>
  <si>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</si>
  <si>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</si>
  <si>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</si>
  <si>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</si>
  <si>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</si>
  <si>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</si>
  <si>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</si>
  <si>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</si>
  <si>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</si>
  <si>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</si>
  <si>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</si>
  <si>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</si>
  <si>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</si>
  <si>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</si>
  <si>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</si>
  <si>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</si>
  <si>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</si>
  <si>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</si>
  <si>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</si>
  <si>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</si>
  <si>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</si>
  <si>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</si>
  <si>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</si>
  <si>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</si>
  <si>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</si>
  <si>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</si>
  <si>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</si>
  <si>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</si>
  <si>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</si>
  <si>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</si>
  <si>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</si>
  <si>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</si>
  <si>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</si>
  <si>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</si>
  <si>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</si>
  <si>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</si>
  <si>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</si>
  <si>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</si>
  <si>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</si>
  <si>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</si>
  <si>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</si>
  <si>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</si>
  <si>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</si>
  <si>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</si>
  <si>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</si>
  <si>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</si>
  <si>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</si>
  <si>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</si>
  <si>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</si>
  <si>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</si>
  <si>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</si>
  <si>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</si>
  <si>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</si>
  <si>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</si>
  <si>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</si>
  <si>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</si>
  <si>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</si>
  <si>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</si>
  <si>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</si>
  <si>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</si>
  <si>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</si>
  <si>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</si>
  <si>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</si>
  <si>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</si>
  <si>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</si>
  <si>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</si>
  <si>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</si>
  <si>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</si>
  <si>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</si>
  <si>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</si>
  <si>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</si>
  <si>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</si>
  <si>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</si>
  <si>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</si>
  <si>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</si>
  <si>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</si>
  <si>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</si>
  <si>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</si>
  <si>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</si>
  <si>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</si>
  <si>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</si>
  <si>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</si>
  <si>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</si>
  <si>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</si>
  <si>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</si>
  <si>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</si>
  <si>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</si>
  <si>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</si>
  <si>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</si>
  <si>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</si>
  <si>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</si>
  <si>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</si>
  <si>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</si>
  <si>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</si>
  <si>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</si>
  <si>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</si>
  <si>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</si>
  <si>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</si>
  <si>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</si>
  <si>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</si>
  <si>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</si>
  <si>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</si>
  <si>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</si>
  <si>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</si>
  <si>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</si>
  <si>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</si>
  <si>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</si>
  <si>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</si>
  <si>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</si>
  <si>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</si>
  <si>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</si>
  <si>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</si>
  <si>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</si>
  <si>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</si>
  <si>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</si>
  <si>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</si>
  <si>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</si>
  <si>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</si>
  <si>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</si>
  <si>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</si>
  <si>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</si>
  <si>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</si>
  <si>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</si>
  <si>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</si>
  <si>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</si>
  <si>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</si>
  <si>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</si>
  <si>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</si>
  <si>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</si>
  <si>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</si>
  <si>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</si>
  <si>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</si>
  <si>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</si>
  <si>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</si>
  <si>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</si>
  <si>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</si>
  <si>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</si>
  <si>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</si>
  <si>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</si>
  <si>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</si>
  <si>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</si>
  <si>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</si>
  <si>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</si>
  <si>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</si>
  <si>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</si>
  <si>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</si>
  <si>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</si>
  <si>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</si>
  <si>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</si>
  <si>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</si>
  <si>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</si>
  <si>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</si>
  <si>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</si>
  <si>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</si>
  <si>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</si>
  <si>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</si>
  <si>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</si>
  <si>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</si>
  <si>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</si>
  <si>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</si>
  <si>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</si>
  <si>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</si>
  <si>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</si>
  <si>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</si>
  <si>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</si>
  <si>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</si>
  <si>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</si>
  <si>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</si>
  <si>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</si>
  <si>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</si>
  <si>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</si>
  <si>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</si>
  <si>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</si>
  <si>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</si>
  <si>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</si>
  <si>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</si>
  <si>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</si>
  <si>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</si>
  <si>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</si>
  <si>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</si>
  <si>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</si>
  <si>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</si>
  <si>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</si>
  <si>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</si>
  <si>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</si>
  <si>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</si>
  <si>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</si>
  <si>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</si>
  <si>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</si>
  <si>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</si>
  <si>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</si>
  <si>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</si>
  <si>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</si>
  <si>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</si>
  <si>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</si>
  <si>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</si>
  <si>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</si>
  <si>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</si>
  <si>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</si>
  <si>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</si>
  <si>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</si>
  <si>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</si>
  <si>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</si>
  <si>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</si>
  <si>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</si>
  <si>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</si>
  <si>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</si>
  <si>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</si>
  <si>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</si>
  <si>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</si>
  <si>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</si>
  <si>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</si>
  <si>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</si>
  <si>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</si>
  <si>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</si>
  <si>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</si>
  <si>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</si>
  <si>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</si>
  <si>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</si>
  <si>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</si>
  <si>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</si>
  <si>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</si>
  <si>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</si>
  <si>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</si>
  <si>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</si>
  <si>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</si>
  <si>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</si>
  <si>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</si>
  <si>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</si>
  <si>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</si>
  <si>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</si>
  <si>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</si>
  <si>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</si>
  <si>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</si>
  <si>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</si>
  <si>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</si>
  <si>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</si>
  <si>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</si>
  <si>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</si>
  <si>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</si>
  <si>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</si>
  <si>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</si>
  <si>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</si>
  <si>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</si>
  <si>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</si>
  <si>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</si>
  <si>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</si>
  <si>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</si>
  <si>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</si>
  <si>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</si>
  <si>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</si>
  <si>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</si>
  <si>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</si>
  <si>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</si>
  <si>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</si>
  <si>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</si>
  <si>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</si>
  <si>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</si>
  <si>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</si>
  <si>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</si>
  <si>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</si>
  <si>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</si>
  <si>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</si>
  <si>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</si>
  <si>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</si>
  <si>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</si>
  <si>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</si>
  <si>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</si>
  <si>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</si>
  <si>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</si>
  <si>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</si>
  <si>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</si>
  <si>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</si>
  <si>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</si>
  <si>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</si>
  <si>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</si>
  <si>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</si>
  <si>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</si>
  <si>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</si>
  <si>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</si>
  <si>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</si>
  <si>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</si>
  <si>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</si>
  <si>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</si>
  <si>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</si>
  <si>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</si>
  <si>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</si>
  <si>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</si>
  <si>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</si>
  <si>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</si>
  <si>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</si>
  <si>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</si>
  <si>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</si>
  <si>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</si>
  <si>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</si>
  <si>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</si>
  <si>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</si>
  <si>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</si>
  <si>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</si>
  <si>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</si>
  <si>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</si>
  <si>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</si>
  <si>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</si>
  <si>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</si>
  <si>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</si>
  <si>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</si>
  <si>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</si>
  <si>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</si>
  <si>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</si>
  <si>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</si>
  <si>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</si>
  <si>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</si>
  <si>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</si>
  <si>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</si>
  <si>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</si>
  <si>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</si>
  <si>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</si>
  <si>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</si>
  <si>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</si>
  <si>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</si>
  <si>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</si>
  <si>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</si>
  <si>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</si>
  <si>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</si>
  <si>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</si>
  <si>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</si>
  <si>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</si>
  <si>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</si>
  <si>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</si>
  <si>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</si>
  <si>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</si>
  <si>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</si>
  <si>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</si>
  <si>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</si>
  <si>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</si>
  <si>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</si>
  <si>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</si>
  <si>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</si>
  <si>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</si>
  <si>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</si>
  <si>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</si>
  <si>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</si>
  <si>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</si>
  <si>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</si>
  <si>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</si>
  <si>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</si>
  <si>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</si>
  <si>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</si>
  <si>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</si>
  <si>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</si>
  <si>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</si>
  <si>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</si>
  <si>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</si>
  <si>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</si>
  <si>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</si>
  <si>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</si>
  <si>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</si>
  <si>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</si>
  <si>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</si>
  <si>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</si>
  <si>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</si>
  <si>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</si>
  <si>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</si>
  <si>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</si>
  <si>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</si>
  <si>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</si>
  <si>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</si>
  <si>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</si>
  <si>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</si>
  <si>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</si>
  <si>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</si>
  <si>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</si>
  <si>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</si>
  <si>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</si>
  <si>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</si>
  <si>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</si>
  <si>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</si>
  <si>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</si>
  <si>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</si>
  <si>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</si>
  <si>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</si>
  <si>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</si>
  <si>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</si>
  <si>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</si>
  <si>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</si>
  <si>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</si>
  <si>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</si>
  <si>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</si>
  <si>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</si>
  <si>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</si>
  <si>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</si>
  <si>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</si>
  <si>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</si>
  <si>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</si>
  <si>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</si>
  <si>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</si>
  <si>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</si>
  <si>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</si>
  <si>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</si>
  <si>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</si>
  <si>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</si>
  <si>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</si>
  <si>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</si>
  <si>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</si>
  <si>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</si>
  <si>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</si>
  <si>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</si>
  <si>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</si>
  <si>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</si>
  <si>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</si>
  <si>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</si>
  <si>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</si>
  <si>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</si>
  <si>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</si>
  <si>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</si>
  <si>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</si>
  <si>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</si>
  <si>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</si>
  <si>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</si>
  <si>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</si>
  <si>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</si>
  <si>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</si>
  <si>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</si>
  <si>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</si>
  <si>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</si>
  <si>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</si>
  <si>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</si>
  <si>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</si>
  <si>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</si>
  <si>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</si>
  <si>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</si>
  <si>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</si>
  <si>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</si>
  <si>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</si>
  <si>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</si>
  <si>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</si>
  <si>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</si>
  <si>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</si>
  <si>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</si>
  <si>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</si>
  <si>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</si>
  <si>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</si>
  <si>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</si>
  <si>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</si>
  <si>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</si>
  <si>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</si>
  <si>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</si>
  <si>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</si>
  <si>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</si>
  <si>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</si>
  <si>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</si>
  <si>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</si>
  <si>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</si>
  <si>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</si>
  <si>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</si>
  <si>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</si>
  <si>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</si>
  <si>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</si>
  <si>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</si>
  <si>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</si>
  <si>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</si>
  <si>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</si>
  <si>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</si>
  <si>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</si>
  <si>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</si>
  <si>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</si>
  <si>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</si>
  <si>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</si>
  <si>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</si>
  <si>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</si>
  <si>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</si>
  <si>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</si>
  <si>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</si>
  <si>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</si>
  <si>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</si>
  <si>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</si>
  <si>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</si>
  <si>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</si>
  <si>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</si>
  <si>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</si>
  <si>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</si>
  <si>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</si>
  <si>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</si>
  <si>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</si>
  <si>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</si>
  <si>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</si>
  <si>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</si>
  <si>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</si>
  <si>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</si>
  <si>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</si>
  <si>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</si>
  <si>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</si>
  <si>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</si>
  <si>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</si>
  <si>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</si>
  <si>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</si>
  <si>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</si>
  <si>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</si>
  <si>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</si>
  <si>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</si>
  <si>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</si>
  <si>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</si>
  <si>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</si>
  <si>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</si>
  <si>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</si>
  <si>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</si>
  <si>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</si>
  <si>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</si>
  <si>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</si>
  <si>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</si>
  <si>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</si>
  <si>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</si>
  <si>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</si>
  <si>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</si>
  <si>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</si>
  <si>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</si>
  <si>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</si>
  <si>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</si>
  <si>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</si>
  <si>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</si>
  <si>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</si>
  <si>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</si>
  <si>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</si>
  <si>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</si>
  <si>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</si>
  <si>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</si>
  <si>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</si>
  <si>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</si>
  <si>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</si>
  <si>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</si>
  <si>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</si>
  <si>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</si>
  <si>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</si>
  <si>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</si>
  <si>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</si>
  <si>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</si>
  <si>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</si>
  <si>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</si>
  <si>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</si>
  <si>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</si>
  <si>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</si>
  <si>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</si>
  <si>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</si>
  <si>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</si>
  <si>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</si>
  <si>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</si>
  <si>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</si>
  <si>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</si>
  <si>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</si>
  <si>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</si>
  <si>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</si>
  <si>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</si>
  <si>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</si>
  <si>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</si>
  <si>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</si>
  <si>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</si>
  <si>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</si>
  <si>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</si>
  <si>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</si>
  <si>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</si>
  <si>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</si>
  <si>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</si>
  <si>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</si>
  <si>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</si>
  <si>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</si>
  <si>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</si>
  <si>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</si>
  <si>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</si>
  <si>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</si>
  <si>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</si>
  <si>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</si>
  <si>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</si>
  <si>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</si>
  <si>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</si>
  <si>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</si>
  <si>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</si>
  <si>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</si>
  <si>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</si>
  <si>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</si>
  <si>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</si>
  <si>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</si>
  <si>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</si>
  <si>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</si>
  <si>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</si>
  <si>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</si>
  <si>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</si>
  <si>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</si>
  <si>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</si>
  <si>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</si>
  <si>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</si>
  <si>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</si>
  <si>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</si>
  <si>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</si>
  <si>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</si>
  <si>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</si>
  <si>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</si>
  <si>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</si>
  <si>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</si>
  <si>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</si>
  <si>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</si>
  <si>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</si>
  <si>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</si>
  <si>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</si>
  <si>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</si>
  <si>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</si>
  <si>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</si>
  <si>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</si>
  <si>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</si>
  <si>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</si>
  <si>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</si>
  <si>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</si>
  <si>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</si>
  <si>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</si>
  <si>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</si>
  <si>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</si>
  <si>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</si>
  <si>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</si>
  <si>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</si>
  <si>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</si>
  <si>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</si>
  <si>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</si>
  <si>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</si>
  <si>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</si>
  <si>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</si>
  <si>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</si>
  <si>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</si>
  <si>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</si>
  <si>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</si>
  <si>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</si>
  <si>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</si>
  <si>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</si>
  <si>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</si>
  <si>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</si>
  <si>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</si>
  <si>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</si>
  <si>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</si>
  <si>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</si>
  <si>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</si>
  <si>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</si>
  <si>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</si>
  <si>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</si>
  <si>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</si>
  <si>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</si>
  <si>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</si>
  <si>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</si>
  <si>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</si>
  <si>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</si>
  <si>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</si>
  <si>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</si>
  <si>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</si>
  <si>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</si>
  <si>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</si>
  <si>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</si>
  <si>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</si>
  <si>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</si>
  <si>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</si>
  <si>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</si>
  <si>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</si>
  <si>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</si>
  <si>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</si>
  <si>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</si>
  <si>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</si>
  <si>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</si>
  <si>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</si>
  <si>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</si>
  <si>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</si>
  <si>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</si>
  <si>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</si>
  <si>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</si>
  <si>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</si>
  <si>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</si>
  <si>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</si>
  <si>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</si>
  <si>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</si>
  <si>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</si>
  <si>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</si>
  <si>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</si>
  <si>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</si>
  <si>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</si>
  <si>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</si>
  <si>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</si>
  <si>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</si>
  <si>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</si>
  <si>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</si>
  <si>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</si>
  <si>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</si>
  <si>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</si>
  <si>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</si>
  <si>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</si>
  <si>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</si>
  <si>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</si>
  <si>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</si>
  <si>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</si>
  <si>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</si>
  <si>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</si>
  <si>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</si>
  <si>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</si>
  <si>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</si>
  <si>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</si>
  <si>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</si>
  <si>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</si>
  <si>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</si>
  <si>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</si>
  <si>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</si>
  <si>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</si>
  <si>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</si>
  <si>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</si>
  <si>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</si>
  <si>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</si>
  <si>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</si>
  <si>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</si>
  <si>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</si>
  <si>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</si>
  <si>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</si>
  <si>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</si>
  <si>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</si>
  <si>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</si>
  <si>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</si>
  <si>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</si>
  <si>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</si>
  <si>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</si>
  <si>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</si>
  <si>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</si>
  <si>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</si>
  <si>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</si>
  <si>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</si>
  <si>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</si>
  <si>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</si>
  <si>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</si>
  <si>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</si>
  <si>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</si>
  <si>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</si>
  <si>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</si>
  <si>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</si>
  <si>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</si>
  <si>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</si>
  <si>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</si>
  <si>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</si>
  <si>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</si>
  <si>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</si>
  <si>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</si>
  <si>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</si>
  <si>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</si>
  <si>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</si>
  <si>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</si>
  <si>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</si>
  <si>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</si>
  <si>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</si>
  <si>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</si>
  <si>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</si>
  <si>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</si>
  <si>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</si>
  <si>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</si>
  <si>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</si>
  <si>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</si>
  <si>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</si>
  <si>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</si>
  <si>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</si>
  <si>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</si>
  <si>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</si>
  <si>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</si>
  <si>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</si>
  <si>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</si>
  <si>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</si>
  <si>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</si>
  <si>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</si>
  <si>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</si>
  <si>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</si>
  <si>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</si>
  <si>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</si>
  <si>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</si>
  <si>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</si>
  <si>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</si>
  <si>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</si>
  <si>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</si>
  <si>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</si>
  <si>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</si>
  <si>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</si>
  <si>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</si>
  <si>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</si>
  <si>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</si>
  <si>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</si>
  <si>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</si>
  <si>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</si>
  <si>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</si>
  <si>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</si>
  <si>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</si>
  <si>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</si>
  <si>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</si>
  <si>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</si>
  <si>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</si>
  <si>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</si>
  <si>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</si>
  <si>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</si>
  <si>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</si>
  <si>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</si>
  <si>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</si>
  <si>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</si>
  <si>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</si>
  <si>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</si>
  <si>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</si>
  <si>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</si>
  <si>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</si>
  <si>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</si>
  <si>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</si>
  <si>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</si>
  <si>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</si>
  <si>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</si>
  <si>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</si>
  <si>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</si>
  <si>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</si>
  <si>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</si>
  <si>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</si>
  <si>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</si>
  <si>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</si>
  <si>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</si>
  <si>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</si>
  <si>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</si>
  <si>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</si>
  <si>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</si>
  <si>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</si>
  <si>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</si>
  <si>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</si>
  <si>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</si>
  <si>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</si>
  <si>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</si>
  <si>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</si>
  <si>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</si>
  <si>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</si>
  <si>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</si>
  <si>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</si>
  <si>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</si>
  <si>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</si>
  <si>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</si>
  <si>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</si>
  <si>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</si>
  <si>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</si>
  <si>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</si>
  <si>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</si>
  <si>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</si>
  <si>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</si>
  <si>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</si>
  <si>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</si>
  <si>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</si>
  <si>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</si>
  <si>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</si>
  <si>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</si>
  <si>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</si>
  <si>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</si>
  <si>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</si>
  <si>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</si>
  <si>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</si>
  <si>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</si>
  <si>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</si>
  <si>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</si>
  <si>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</si>
  <si>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</si>
  <si>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</si>
  <si>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</si>
  <si>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</si>
  <si>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</si>
  <si>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</si>
  <si>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</si>
  <si>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</si>
  <si>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</si>
  <si>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</si>
  <si>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</si>
  <si>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</si>
  <si>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</si>
  <si>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</si>
  <si>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</si>
  <si>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</si>
  <si>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</si>
  <si>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</si>
  <si>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</si>
  <si>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</si>
  <si>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</si>
  <si>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</si>
  <si>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</si>
  <si>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</si>
  <si>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</si>
  <si>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</si>
  <si>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</si>
  <si>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</si>
  <si>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</si>
  <si>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</si>
  <si>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</si>
  <si>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</si>
  <si>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</si>
  <si>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</si>
  <si>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</si>
  <si>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</si>
  <si>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</si>
  <si>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</si>
  <si>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</si>
  <si>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</si>
  <si>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</si>
  <si>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</si>
  <si>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</si>
  <si>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</si>
  <si>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</si>
  <si>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</si>
  <si>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</si>
  <si>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</si>
  <si>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</si>
  <si>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</si>
  <si>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</si>
  <si>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</si>
  <si>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</si>
  <si>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</si>
  <si>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</si>
  <si>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</si>
  <si>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</si>
  <si>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</si>
  <si>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</si>
  <si>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</si>
  <si>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</si>
  <si>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</si>
  <si>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</si>
  <si>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</si>
  <si>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</si>
  <si>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</si>
  <si>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</si>
  <si>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</si>
  <si>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</si>
  <si>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</si>
  <si>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</si>
  <si>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</si>
  <si>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</si>
  <si>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</si>
  <si>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</si>
  <si>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</si>
  <si>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</si>
  <si>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</si>
  <si>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</si>
  <si>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</si>
  <si>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</si>
  <si>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</si>
  <si>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</si>
  <si>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</si>
  <si>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</si>
  <si>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</si>
  <si>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</si>
  <si>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</si>
  <si>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</si>
  <si>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</si>
  <si>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</si>
  <si>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</si>
  <si>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</si>
  <si>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</si>
  <si>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</si>
  <si>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</si>
  <si>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</si>
  <si>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</si>
  <si>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</si>
  <si>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</si>
  <si>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</si>
  <si>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</si>
  <si>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</si>
  <si>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</si>
  <si>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</si>
  <si>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</si>
  <si>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</si>
  <si>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</si>
  <si>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</si>
  <si>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</si>
  <si>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</si>
  <si>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</si>
  <si>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</si>
  <si>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</si>
  <si>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</si>
  <si>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</si>
  <si>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</si>
  <si>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</si>
  <si>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</si>
  <si>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</si>
  <si>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</si>
  <si>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</si>
  <si>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</si>
  <si>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</si>
  <si>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</si>
  <si>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</si>
  <si>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</si>
  <si>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</si>
  <si>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</si>
  <si>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</si>
  <si>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</si>
  <si>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</si>
  <si>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</si>
  <si>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</si>
  <si>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</si>
  <si>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</si>
  <si>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</si>
  <si>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</si>
  <si>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</si>
  <si>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</si>
  <si>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</si>
  <si>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</si>
  <si>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</si>
  <si>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</si>
  <si>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</si>
  <si>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</si>
  <si>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</si>
  <si>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</si>
  <si>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</si>
  <si>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</si>
  <si>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</si>
  <si>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</si>
  <si>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</si>
  <si>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</si>
  <si>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</si>
  <si>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</si>
  <si>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</si>
  <si>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</si>
  <si>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</si>
  <si>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</si>
  <si>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</si>
  <si>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</si>
  <si>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</si>
  <si>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</si>
  <si>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</si>
  <si>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</si>
  <si>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</si>
  <si>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</si>
  <si>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</si>
  <si>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</si>
  <si>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</si>
  <si>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</si>
  <si>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</si>
  <si>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</si>
  <si>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</si>
  <si>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</si>
  <si>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</si>
  <si>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</si>
  <si>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</si>
  <si>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</si>
  <si>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</si>
  <si>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</si>
  <si>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</si>
  <si>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</si>
  <si>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</si>
  <si>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</si>
  <si>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</si>
  <si>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</si>
  <si>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</si>
  <si>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</si>
  <si>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</si>
  <si>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</si>
  <si>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</si>
  <si>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</si>
  <si>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</si>
  <si>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</si>
  <si>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</si>
  <si>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</si>
  <si>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</si>
  <si>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</si>
  <si>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</si>
  <si>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</si>
  <si>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</si>
  <si>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</si>
  <si>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</si>
  <si>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</si>
  <si>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</si>
  <si>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</si>
  <si>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</si>
  <si>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</si>
  <si>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</si>
  <si>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</si>
  <si>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</si>
  <si>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</si>
  <si>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</si>
  <si>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</si>
  <si>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</si>
  <si>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</si>
  <si>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</si>
  <si>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</si>
  <si>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</si>
  <si>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</si>
  <si>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</si>
  <si>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</si>
  <si>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</si>
  <si>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</si>
  <si>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</si>
  <si>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</si>
  <si>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</si>
  <si>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</si>
  <si>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</si>
  <si>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</si>
  <si>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</si>
  <si>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</si>
  <si>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</si>
  <si>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</si>
  <si>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</si>
  <si>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</si>
  <si>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</si>
  <si>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</si>
  <si>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</si>
  <si>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</si>
  <si>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</si>
  <si>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</si>
  <si>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</si>
  <si>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</si>
  <si>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</si>
  <si>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</si>
  <si>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</si>
  <si>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</si>
  <si>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</si>
  <si>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</si>
  <si>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</si>
  <si>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</si>
  <si>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</si>
  <si>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</si>
  <si>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</si>
  <si>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</si>
  <si>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</si>
  <si>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</si>
  <si>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</si>
  <si>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</si>
  <si>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</si>
  <si>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</si>
  <si>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</si>
  <si>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</si>
  <si>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</si>
  <si>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</si>
  <si>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</si>
  <si>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</si>
  <si>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</si>
  <si>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</si>
  <si>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</si>
  <si>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</si>
  <si>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</si>
  <si>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</si>
  <si>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</si>
  <si>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</si>
  <si>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</si>
  <si>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</si>
  <si>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</si>
  <si>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</si>
  <si>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</si>
  <si>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</si>
  <si>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</si>
  <si>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</si>
  <si>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</si>
  <si>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</si>
  <si>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</si>
  <si>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</si>
  <si>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</si>
  <si>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</si>
  <si>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</si>
  <si>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</si>
  <si>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</si>
  <si>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</si>
  <si>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</si>
  <si>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</si>
  <si>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</si>
  <si>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</si>
  <si>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</si>
  <si>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</si>
  <si>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</si>
  <si>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</si>
  <si>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</si>
  <si>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</si>
  <si>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</si>
  <si>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</si>
  <si>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</si>
  <si>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</si>
  <si>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</si>
  <si>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</si>
  <si>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</si>
  <si>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</si>
  <si>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</si>
  <si>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</si>
  <si>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</si>
  <si>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</si>
  <si>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</si>
  <si>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</si>
  <si>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</si>
  <si>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</si>
  <si>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</si>
  <si>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</si>
  <si>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</si>
  <si>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</si>
  <si>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</si>
  <si>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</si>
  <si>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</si>
  <si>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</si>
  <si>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</si>
  <si>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</si>
  <si>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</si>
  <si>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</si>
  <si>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</si>
  <si>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</si>
  <si>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</si>
  <si>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</si>
  <si>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</si>
  <si>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</si>
  <si>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</si>
  <si>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</si>
  <si>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</si>
  <si>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</si>
  <si>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</si>
  <si>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</si>
  <si>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</si>
  <si>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</si>
  <si>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</si>
  <si>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</si>
  <si>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</si>
  <si>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</si>
  <si>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</si>
  <si>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</si>
  <si>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</si>
  <si>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</si>
  <si>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</si>
  <si>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</si>
  <si>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</si>
  <si>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</si>
  <si>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</si>
  <si>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</si>
  <si>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</si>
  <si>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</si>
  <si>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</si>
  <si>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</si>
  <si>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</si>
  <si>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</si>
  <si>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</si>
  <si>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</si>
  <si>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</si>
  <si>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</si>
  <si>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</si>
  <si>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</si>
  <si>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</si>
  <si>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</si>
  <si>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</si>
  <si>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</si>
  <si>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</si>
  <si>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</si>
  <si>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</si>
  <si>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</si>
  <si>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</si>
  <si>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</si>
  <si>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</si>
  <si>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</si>
  <si>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</si>
  <si>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</si>
  <si>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</si>
  <si>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</si>
  <si>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</si>
  <si>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</si>
  <si>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</si>
  <si>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</si>
  <si>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</si>
  <si>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</si>
  <si>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</si>
  <si>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</si>
  <si>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</si>
  <si>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</si>
  <si>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</si>
  <si>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</si>
  <si>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</si>
  <si>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</si>
  <si>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</si>
  <si>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</si>
  <si>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</si>
  <si>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</si>
  <si>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</si>
  <si>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</si>
  <si>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</si>
  <si>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</si>
  <si>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</si>
  <si>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</si>
  <si>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</si>
  <si>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</si>
  <si>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</si>
  <si>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</si>
  <si>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</si>
  <si>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</si>
  <si>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</si>
  <si>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</si>
  <si>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</si>
  <si>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</si>
  <si>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</si>
  <si>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</si>
  <si>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</si>
  <si>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</si>
  <si>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</si>
  <si>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</si>
  <si>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</si>
  <si>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</si>
  <si>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</si>
  <si>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</si>
  <si>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</si>
  <si>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</si>
  <si>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</si>
  <si>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</si>
  <si>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</si>
  <si>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</si>
  <si>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</si>
  <si>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</si>
  <si>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</si>
  <si>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</si>
  <si>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</si>
  <si>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</si>
  <si>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</si>
  <si>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</si>
  <si>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</si>
  <si>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</si>
  <si>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</si>
  <si>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</si>
  <si>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</si>
  <si>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</si>
  <si>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</si>
  <si>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</si>
  <si>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</si>
  <si>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</si>
  <si>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</si>
  <si>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</si>
  <si>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</si>
  <si>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</si>
  <si>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</si>
  <si>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</si>
  <si>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</si>
  <si>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</si>
  <si>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</si>
  <si>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</si>
  <si>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</si>
  <si>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</si>
  <si>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</si>
  <si>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</si>
  <si>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</si>
  <si>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</si>
  <si>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</si>
  <si>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</si>
  <si>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</si>
  <si>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</si>
  <si>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</si>
  <si>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</si>
  <si>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</si>
  <si>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</si>
  <si>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</si>
  <si>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</si>
  <si>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</si>
  <si>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</si>
  <si>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</si>
  <si>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</si>
  <si>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</si>
  <si>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</si>
  <si>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</si>
  <si>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</si>
  <si>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</si>
  <si>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</si>
  <si>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</si>
  <si>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</si>
  <si>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</si>
  <si>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</si>
  <si>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</si>
  <si>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</si>
  <si>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</si>
  <si>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</si>
  <si>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</si>
  <si>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</si>
  <si>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</si>
  <si>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</si>
  <si>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</si>
  <si>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</si>
  <si>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</si>
  <si>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</si>
  <si>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</si>
  <si>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</si>
  <si>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</si>
  <si>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</si>
  <si>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</si>
  <si>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</si>
  <si>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</si>
  <si>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</si>
  <si>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</si>
  <si>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</si>
  <si>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</si>
  <si>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</si>
  <si>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</si>
  <si>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</si>
  <si>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</si>
  <si>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</si>
  <si>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</si>
  <si>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</si>
  <si>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</si>
  <si>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</si>
  <si>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</si>
  <si>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</si>
  <si>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</si>
  <si>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</si>
  <si>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</si>
  <si>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</si>
  <si>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</si>
  <si>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</si>
  <si>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</si>
  <si>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</si>
  <si>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</si>
  <si>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</si>
  <si>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</si>
  <si>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</si>
  <si>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</si>
  <si>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</si>
  <si>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</si>
  <si>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</si>
  <si>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</si>
  <si>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</si>
  <si>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</si>
  <si>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</si>
  <si>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</si>
  <si>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</si>
  <si>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</si>
  <si>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</si>
  <si>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</si>
  <si>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</si>
  <si>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</si>
  <si>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</si>
  <si>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</si>
  <si>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</si>
  <si>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</si>
  <si>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</si>
  <si>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</si>
  <si>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</si>
  <si>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</si>
  <si>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</si>
  <si>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</si>
  <si>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</si>
  <si>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</si>
  <si>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</si>
  <si>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</si>
  <si>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</si>
  <si>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</si>
  <si>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</si>
  <si>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</si>
  <si>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</si>
  <si>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</si>
  <si>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</si>
  <si>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</si>
  <si>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</si>
  <si>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</si>
  <si>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</si>
  <si>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</si>
  <si>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</si>
  <si>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</si>
  <si>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</si>
  <si>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</si>
  <si>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</si>
  <si>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</si>
  <si>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</si>
  <si>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</si>
  <si>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</si>
  <si>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</si>
  <si>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</si>
  <si>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</si>
  <si>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</si>
  <si>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</si>
  <si>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</si>
  <si>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</si>
  <si>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</si>
  <si>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</si>
  <si>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</si>
  <si>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</si>
  <si>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</si>
  <si>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</si>
  <si>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</si>
  <si>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</si>
  <si>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</si>
  <si>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</si>
  <si>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</si>
  <si>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</si>
  <si>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</si>
  <si>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</si>
  <si>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</si>
  <si>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</si>
  <si>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</si>
  <si>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</si>
  <si>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</si>
  <si>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</si>
  <si>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</si>
  <si>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</si>
  <si>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</si>
  <si>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</si>
  <si>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IBU FT TIO</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</si>
  <si>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</si>
  <si>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</si>
  <si>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</si>
  <si>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</si>
  <si>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</si>
  <si>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</si>
  <si>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</si>
  <si>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</si>
  <si>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</si>
  <si>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</si>
  <si>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</si>
  <si>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</si>
  <si>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</si>
  <si>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</si>
  <si>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</si>
  <si>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</si>
  <si>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</si>
  <si>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</si>
  <si>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</si>
  <si>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</si>
  <si>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</si>
  <si>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</si>
  <si>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</si>
  <si>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</si>
  <si>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</si>
  <si>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</si>
  <si>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FT TEST COMPANY;ANDRE</t>
  </si>
  <si>
    <t>;Select ApplicationInProcess</t>
  </si>
  <si>
    <t>;Yes</t>
  </si>
  <si>
    <t>FT TIO;PT DIRE;PT ASAP</t>
  </si>
  <si>
    <t>;;</t>
  </si>
  <si>
    <t>KK223344</t>
  </si>
  <si>
    <t>PP23412</t>
  </si>
  <si>
    <t>KO2134POR</t>
  </si>
  <si>
    <t>SUCCESS</t>
  </si>
  <si>
    <t>2839482930293842</t>
  </si>
  <si>
    <t>Please add at least one data</t>
  </si>
  <si>
    <t>SULE;FT TEST COMPANY</t>
  </si>
  <si>
    <t>FT TIO;PT ASAP;PT DIRE</t>
  </si>
  <si>
    <t>New;;Select ApplicationInProcess</t>
  </si>
  <si>
    <t>0002APP20211205539</t>
  </si>
  <si>
    <t>Failed Verify Data DDL</t>
  </si>
  <si>
    <t>Failed Data Lookup Tidak Sesuai DB</t>
  </si>
  <si>
    <t>Button Save Tidak Berfungsi</t>
  </si>
  <si>
    <t>14.684329</t>
  </si>
  <si>
    <t>Failed Verify Match / Equal</t>
  </si>
  <si>
    <t>Failed Verify Rule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</si>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</sst>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47">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NumberFormat="1" borderId="1" fillId="0" fontId="0"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43" xfId="0"/>
    <xf applyBorder="1" applyNumberFormat="1" borderId="1" fillId="0" fontId="0" numFmtId="166" xfId="0"/>
    <xf applyBorder="1" applyNumberFormat="1" borderId="1" fillId="0" fontId="0" numFmtId="10"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89">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jason@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B6" sqref="B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7" t="s">
        <v>3510</v>
      </c>
      <c r="C1" s="17" t="s">
        <v>3508</v>
      </c>
      <c r="D1" s="17" t="s">
        <v>3509</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2</v>
      </c>
      <c r="E2" s="1">
        <f>COUNTA('5.TabReferantorData'!B12:XFD12)</f>
        <v>2</v>
      </c>
      <c r="F2" s="1">
        <f>COUNTA('7a.Accessories'!B12:XFD12)</f>
        <v>2</v>
      </c>
      <c r="G2" s="1">
        <f>COUNTA('11.TabUploadDocument'!B12:XFD12)</f>
        <v>3</v>
      </c>
    </row>
    <row r="4" spans="1:7" x14ac:dyDescent="0.25">
      <c r="A4" s="17" t="s">
        <v>3507</v>
      </c>
      <c r="B4" s="16" t="s">
        <v>3556</v>
      </c>
      <c r="C4" s="16" t="s">
        <v>3557</v>
      </c>
      <c r="D4" s="16" t="s">
        <v>3558</v>
      </c>
      <c r="E4" s="35" t="s">
        <v>3560</v>
      </c>
    </row>
    <row r="5" spans="1:7" x14ac:dyDescent="0.25">
      <c r="A5" s="17" t="s">
        <v>3543</v>
      </c>
      <c r="B5" s="16" t="s">
        <v>32</v>
      </c>
      <c r="C5" s="16" t="s">
        <v>41</v>
      </c>
      <c r="D5" s="16" t="s">
        <v>41</v>
      </c>
      <c r="E5" s="35" t="s">
        <v>41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E11" pane="topRight" sqref="E11"/>
    </sheetView>
  </sheetViews>
  <sheetFormatPr defaultRowHeight="15" x14ac:dyDescent="0.25"/>
  <cols>
    <col min="1" max="1" bestFit="true" customWidth="true" style="16" width="22.140625" collapsed="true"/>
    <col min="2" max="2" bestFit="true" customWidth="true" style="16" width="29.42578125" collapsed="true"/>
    <col min="3" max="3" bestFit="true" customWidth="true" style="16" width="21.0" collapsed="true"/>
    <col min="4" max="6" bestFit="true" customWidth="true" style="16" width="19.85546875" collapsed="true"/>
    <col min="7" max="16384" style="16" width="9.140625" collapsed="true"/>
  </cols>
  <sheetData>
    <row customFormat="1" r="1" s="119" spans="1:9" x14ac:dyDescent="0.25">
      <c r="A1" s="119" t="s">
        <v>4</v>
      </c>
      <c r="B1" s="119" t="s">
        <v>6</v>
      </c>
      <c r="C1" s="119" t="s">
        <v>6</v>
      </c>
      <c r="D1" s="119" t="s">
        <v>6</v>
      </c>
      <c r="E1" s="119" t="s">
        <v>6</v>
      </c>
      <c r="F1" s="119" t="s">
        <v>6</v>
      </c>
      <c r="G1" s="119" t="s">
        <v>6</v>
      </c>
      <c r="H1" s="119" t="s">
        <v>6</v>
      </c>
      <c r="I1" s="119" t="s">
        <v>6</v>
      </c>
    </row>
    <row customFormat="1" r="2" s="119" spans="1:9" x14ac:dyDescent="0.25">
      <c r="A2" s="119" t="s">
        <v>3266</v>
      </c>
      <c r="B2" s="119" t="s">
        <v>3041</v>
      </c>
      <c r="C2" s="119" t="s">
        <v>3041</v>
      </c>
      <c r="D2" s="119" t="s">
        <v>3041</v>
      </c>
      <c r="E2" s="119" t="s">
        <v>3041</v>
      </c>
      <c r="F2" s="119" t="s">
        <v>3041</v>
      </c>
      <c r="G2" s="119" t="s">
        <v>3041</v>
      </c>
      <c r="H2" s="119" t="s">
        <v>3041</v>
      </c>
      <c r="I2" s="119" t="s">
        <v>3041</v>
      </c>
    </row>
    <row customFormat="1" r="3" s="31" spans="1:9" x14ac:dyDescent="0.25">
      <c r="A3" s="31" t="s">
        <v>3267</v>
      </c>
    </row>
    <row customFormat="1" ht="16.5" r="4" s="31" spans="1:9" x14ac:dyDescent="0.3">
      <c r="A4" s="31" t="s">
        <v>3387</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si="0" t="shared"/>
        <v>9</v>
      </c>
      <c r="E4" s="113">
        <f si="0" t="shared"/>
        <v>3</v>
      </c>
      <c r="F4" s="113">
        <f si="0" t="shared"/>
        <v>9</v>
      </c>
    </row>
    <row customFormat="1" r="5" s="31" spans="1:9" x14ac:dyDescent="0.25"/>
    <row customFormat="1" r="6" s="31" spans="1:9" x14ac:dyDescent="0.25"/>
    <row customFormat="1" r="7" s="31" spans="1:9" x14ac:dyDescent="0.25">
      <c r="A7" s="17" t="s">
        <v>3620</v>
      </c>
      <c r="B7" s="17"/>
    </row>
    <row customFormat="1" r="8" s="31" spans="1:9" x14ac:dyDescent="0.25">
      <c r="A8" s="31" t="s">
        <v>3559</v>
      </c>
    </row>
    <row customFormat="1" r="9" s="31" spans="1:9" x14ac:dyDescent="0.25">
      <c r="A9" s="31" t="s">
        <v>3524</v>
      </c>
    </row>
    <row customFormat="1" r="10" s="31" spans="1:9" x14ac:dyDescent="0.25">
      <c r="A10" s="31" t="s">
        <v>3523</v>
      </c>
      <c r="B10" s="31" t="s">
        <v>32</v>
      </c>
    </row>
    <row customFormat="1" r="11" s="91" spans="1:9" x14ac:dyDescent="0.25">
      <c r="B11" s="84"/>
    </row>
    <row customFormat="1" r="12" s="17" spans="1:9" x14ac:dyDescent="0.25">
      <c r="A12" s="49" t="s">
        <v>3525</v>
      </c>
      <c r="B12" s="17" t="s">
        <v>3072</v>
      </c>
    </row>
    <row customFormat="1" r="13" s="17" spans="1:9" x14ac:dyDescent="0.25">
      <c r="A13" s="17" t="s">
        <v>5</v>
      </c>
      <c r="B13" s="16" t="s">
        <v>3635</v>
      </c>
      <c r="D13" s="16"/>
    </row>
    <row customFormat="1" r="14" s="17" spans="1:9" x14ac:dyDescent="0.25">
      <c r="A14" s="51" t="s">
        <v>2407</v>
      </c>
      <c r="B14" t="s">
        <v>2408</v>
      </c>
      <c r="C14" s="17" t="s">
        <v>2409</v>
      </c>
      <c r="D14" s="17" t="s">
        <v>2409</v>
      </c>
      <c r="E14" s="17" t="s">
        <v>2408</v>
      </c>
      <c r="F14" s="17" t="s">
        <v>2409</v>
      </c>
    </row>
    <row customFormat="1" r="15" s="98" spans="1:9" x14ac:dyDescent="0.25">
      <c r="A15" s="95" t="s">
        <v>3006</v>
      </c>
      <c r="B15" s="96"/>
      <c r="C15" s="96"/>
      <c r="D15" s="96"/>
      <c r="E15" s="96"/>
      <c r="F15" s="96"/>
    </row>
    <row customFormat="1" r="16" s="17" spans="1:9" x14ac:dyDescent="0.25">
      <c r="A16" s="50" t="s">
        <v>3372</v>
      </c>
      <c r="B16" s="81" t="s">
        <v>3172</v>
      </c>
      <c r="C16" s="81" t="s">
        <v>3172</v>
      </c>
    </row>
    <row customFormat="1" r="17" s="17" spans="1:6" x14ac:dyDescent="0.25">
      <c r="A17" s="50" t="s">
        <v>3373</v>
      </c>
      <c r="B17" s="17" t="s">
        <v>3173</v>
      </c>
      <c r="C17" s="17" t="s">
        <v>3173</v>
      </c>
    </row>
    <row customFormat="1" r="18" s="17" spans="1:6" x14ac:dyDescent="0.25">
      <c r="A18" s="50" t="s">
        <v>3374</v>
      </c>
      <c r="B18" s="2" t="s">
        <v>3174</v>
      </c>
      <c r="C18" s="2" t="s">
        <v>3174</v>
      </c>
    </row>
    <row customFormat="1" r="19" s="17" spans="1:6" x14ac:dyDescent="0.25">
      <c r="A19" s="50" t="s">
        <v>3375</v>
      </c>
      <c r="B19"/>
    </row>
    <row customFormat="1" r="20" s="17" spans="1:6" x14ac:dyDescent="0.25">
      <c r="A20" s="50" t="s">
        <v>3376</v>
      </c>
      <c r="B20"/>
    </row>
    <row customFormat="1" r="21" s="17" spans="1:6" x14ac:dyDescent="0.25">
      <c r="A21" s="49" t="s">
        <v>3377</v>
      </c>
      <c r="B21" s="17" t="s">
        <v>45</v>
      </c>
      <c r="C21" s="17" t="s">
        <v>208</v>
      </c>
      <c r="D21" s="17" t="s">
        <v>208</v>
      </c>
      <c r="E21" s="17" t="s">
        <v>208</v>
      </c>
      <c r="F21" s="17" t="s">
        <v>208</v>
      </c>
    </row>
    <row customFormat="1" r="22" s="17" spans="1:6" x14ac:dyDescent="0.25">
      <c r="A22" s="49" t="s">
        <v>3378</v>
      </c>
      <c r="B22" s="17" t="s">
        <v>207</v>
      </c>
      <c r="C22" s="17" t="s">
        <v>46</v>
      </c>
      <c r="D22" s="17" t="s">
        <v>46</v>
      </c>
      <c r="E22" s="17" t="s">
        <v>46</v>
      </c>
      <c r="F22" s="17" t="s">
        <v>46</v>
      </c>
    </row>
    <row customFormat="1" r="23" s="98" spans="1:6" x14ac:dyDescent="0.25">
      <c r="A23" s="95" t="s">
        <v>3008</v>
      </c>
      <c r="B23" s="96"/>
      <c r="C23" s="96"/>
      <c r="D23" s="96"/>
      <c r="E23" s="96"/>
      <c r="F23" s="96"/>
    </row>
    <row customFormat="1" r="24" s="17" spans="1:6" x14ac:dyDescent="0.25">
      <c r="A24" s="50" t="s">
        <v>3379</v>
      </c>
    </row>
    <row customFormat="1" r="25" s="17" spans="1:6" x14ac:dyDescent="0.25">
      <c r="A25" s="50" t="s">
        <v>3380</v>
      </c>
    </row>
    <row customFormat="1" r="26" s="17" spans="1:6" x14ac:dyDescent="0.25">
      <c r="A26" s="50" t="s">
        <v>3381</v>
      </c>
    </row>
    <row customFormat="1" r="27" s="17" spans="1:6" x14ac:dyDescent="0.25">
      <c r="A27" s="50" t="s">
        <v>3382</v>
      </c>
    </row>
    <row customFormat="1" r="28" s="17" spans="1:6" x14ac:dyDescent="0.25">
      <c r="A28" s="50" t="s">
        <v>3383</v>
      </c>
    </row>
    <row customFormat="1" r="29" s="17" spans="1:6" x14ac:dyDescent="0.25">
      <c r="A29" s="50" t="s">
        <v>3384</v>
      </c>
    </row>
    <row customFormat="1" r="30" s="17" spans="1:6" x14ac:dyDescent="0.25">
      <c r="A30" s="50" t="s">
        <v>3385</v>
      </c>
    </row>
    <row customFormat="1" r="31" s="17" spans="1:6" x14ac:dyDescent="0.25">
      <c r="A31" s="50" t="s">
        <v>3386</v>
      </c>
      <c r="C31" s="17" t="s">
        <v>37</v>
      </c>
      <c r="D31" s="17" t="s">
        <v>37</v>
      </c>
      <c r="E31" s="17" t="s">
        <v>37</v>
      </c>
      <c r="F31" s="17" t="s">
        <v>37</v>
      </c>
    </row>
  </sheetData>
  <dataConsolidate/>
  <conditionalFormatting sqref="A16:A20">
    <cfRule dxfId="188" priority="5" type="expression">
      <formula>A$14="Input Data"</formula>
    </cfRule>
  </conditionalFormatting>
  <conditionalFormatting sqref="A24:A31">
    <cfRule dxfId="187" priority="4" type="expression">
      <formula>A$14="Input Data"</formula>
    </cfRule>
  </conditionalFormatting>
  <conditionalFormatting sqref="B22:F22">
    <cfRule dxfId="186" priority="3" type="expression">
      <formula>B$13="LookUp"</formula>
    </cfRule>
  </conditionalFormatting>
  <conditionalFormatting sqref="B31:F31">
    <cfRule dxfId="185" priority="2" type="expression">
      <formula>B$13="LookUp"</formula>
    </cfRule>
  </conditionalFormatting>
  <conditionalFormatting sqref="B31:F31">
    <cfRule dxfId="184" priority="1" type="expression">
      <formula>B$23="Yes"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L78"/>
  <sheetViews>
    <sheetView topLeftCell="A31" workbookViewId="0" zoomScale="85" zoomScaleNormal="85">
      <pane activePane="topRight" state="frozen" topLeftCell="B1" xSplit="1"/>
      <selection activeCell="D19" pane="topRight" sqref="D19"/>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32.5703125" collapsed="true"/>
    <col min="5" max="5" bestFit="true" customWidth="true" style="16" width="19.85546875" collapsed="true"/>
    <col min="6" max="16384" style="16" width="9.140625" collapsed="true"/>
  </cols>
  <sheetData>
    <row customFormat="1" r="1" s="119" spans="1:11" x14ac:dyDescent="0.25">
      <c r="A1" s="119" t="s">
        <v>4</v>
      </c>
      <c r="B1" t="s">
        <v>3629</v>
      </c>
      <c r="C1" t="s">
        <v>3629</v>
      </c>
      <c r="D1" t="s">
        <v>6</v>
      </c>
      <c r="E1" s="119" t="s">
        <v>6</v>
      </c>
      <c r="F1" s="119" t="s">
        <v>6</v>
      </c>
      <c r="G1" s="119" t="s">
        <v>6</v>
      </c>
      <c r="H1" s="119" t="s">
        <v>6</v>
      </c>
      <c r="I1" s="119" t="s">
        <v>6</v>
      </c>
      <c r="J1" s="119" t="s">
        <v>6</v>
      </c>
      <c r="K1" s="119" t="s">
        <v>6</v>
      </c>
    </row>
    <row customFormat="1" r="2" s="119" spans="1:11" x14ac:dyDescent="0.25">
      <c r="A2" s="119" t="s">
        <v>3266</v>
      </c>
      <c r="B2" s="120" t="s">
        <v>3041</v>
      </c>
      <c r="C2" s="119" t="s">
        <v>3041</v>
      </c>
      <c r="D2" t="s">
        <v>3041</v>
      </c>
      <c r="E2" s="119" t="s">
        <v>3041</v>
      </c>
      <c r="F2" s="119" t="s">
        <v>3041</v>
      </c>
      <c r="G2" s="119" t="s">
        <v>3041</v>
      </c>
      <c r="H2" s="119" t="s">
        <v>3041</v>
      </c>
      <c r="I2" s="119" t="s">
        <v>3041</v>
      </c>
      <c r="J2" s="119" t="s">
        <v>3041</v>
      </c>
      <c r="K2" s="119" t="s">
        <v>3041</v>
      </c>
    </row>
    <row customFormat="1" r="3" s="17" spans="1:11" x14ac:dyDescent="0.25">
      <c r="A3" s="17" t="s">
        <v>3267</v>
      </c>
    </row>
    <row customFormat="1" ht="16.5" r="4" s="17" spans="1:11" x14ac:dyDescent="0.3">
      <c r="A4" s="31" t="s">
        <v>3387</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ref="C4:E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si="0" t="shared"/>
        <v>0</v>
      </c>
      <c r="E4" s="113">
        <f si="0" t="shared"/>
        <v>0</v>
      </c>
      <c r="F4" s="113"/>
    </row>
    <row customFormat="1" r="5" s="17" spans="1:11" x14ac:dyDescent="0.25"/>
    <row customFormat="1" r="6" s="17" spans="1:11" x14ac:dyDescent="0.25"/>
    <row customFormat="1" r="7" s="17" spans="1:11" x14ac:dyDescent="0.25"/>
    <row customFormat="1" r="8" s="17" spans="1:11" x14ac:dyDescent="0.25"/>
    <row customFormat="1" r="9" s="17" spans="1:11" x14ac:dyDescent="0.25">
      <c r="A9" s="31" t="s">
        <v>3555</v>
      </c>
      <c r="B9" s="31"/>
    </row>
    <row customFormat="1" r="10" s="17" spans="1:11" x14ac:dyDescent="0.25">
      <c r="A10" s="31" t="s">
        <v>3523</v>
      </c>
      <c r="B10" s="17" t="str">
        <f>'1.TabCustomerMainData'!$B$10</f>
        <v>No</v>
      </c>
      <c r="C10" s="17" t="str">
        <f>'1.TabCustomerMainData'!$B$10</f>
        <v>No</v>
      </c>
      <c r="D10" s="17" t="str">
        <f>'1.TabCustomerMainData'!$B$10</f>
        <v>No</v>
      </c>
      <c r="E10" s="17" t="str">
        <f>'1.TabCustomerMainData'!$B$10</f>
        <v>No</v>
      </c>
    </row>
    <row customFormat="1" r="11" s="83" spans="1:11" x14ac:dyDescent="0.25"/>
    <row customFormat="1" r="12" s="17" spans="1:11" x14ac:dyDescent="0.25">
      <c r="A12" s="63" t="s">
        <v>5</v>
      </c>
      <c r="B12" s="17" t="str">
        <f>'1.TabCustomerMainData'!$B$13</f>
        <v>0002APP20211205539</v>
      </c>
      <c r="C12" s="17" t="str">
        <f>'1.TabCustomerMainData'!$B$13</f>
        <v>0002APP20211205539</v>
      </c>
      <c r="E12" s="17" t="s">
        <v>3041</v>
      </c>
    </row>
    <row customFormat="1" r="13" s="90" spans="1:11" x14ac:dyDescent="0.25">
      <c r="A13" s="88" t="s">
        <v>2407</v>
      </c>
      <c r="B13" s="89" t="s">
        <v>2408</v>
      </c>
      <c r="C13" s="89" t="s">
        <v>2409</v>
      </c>
      <c r="D13" s="89" t="s">
        <v>2409</v>
      </c>
      <c r="E13" s="89" t="s">
        <v>2408</v>
      </c>
    </row>
    <row customFormat="1" r="14" s="17" spans="1:11" x14ac:dyDescent="0.25">
      <c r="A14" s="17" t="s">
        <v>3189</v>
      </c>
      <c r="B14" s="17" t="s">
        <v>42</v>
      </c>
      <c r="C14" s="17" t="s">
        <v>39</v>
      </c>
      <c r="D14" s="17" t="s">
        <v>42</v>
      </c>
      <c r="E14" s="17" t="s">
        <v>39</v>
      </c>
    </row>
    <row customFormat="1" r="15" s="98" spans="1:11" x14ac:dyDescent="0.25">
      <c r="A15" s="98" t="s">
        <v>3188</v>
      </c>
    </row>
    <row customFormat="1" r="16" s="17" spans="1:11" x14ac:dyDescent="0.25">
      <c r="A16" s="17" t="s">
        <v>3372</v>
      </c>
      <c r="E16" s="17" t="s">
        <v>3561</v>
      </c>
    </row>
    <row customFormat="1" r="17" s="17" spans="1:5" x14ac:dyDescent="0.25">
      <c r="A17" s="17" t="s">
        <v>3373</v>
      </c>
      <c r="E17" s="17" t="s">
        <v>3538</v>
      </c>
    </row>
    <row customFormat="1" r="18" s="17" spans="1:5" x14ac:dyDescent="0.25">
      <c r="A18" s="17" t="s">
        <v>3409</v>
      </c>
      <c r="B18" s="2"/>
      <c r="C18" s="2"/>
      <c r="D18" s="2"/>
      <c r="E18" s="2" t="s">
        <v>3562</v>
      </c>
    </row>
    <row customFormat="1" r="19" s="17" spans="1:5" x14ac:dyDescent="0.25">
      <c r="A19" s="17" t="s">
        <v>3388</v>
      </c>
      <c r="C19" s="17" t="s">
        <v>3528</v>
      </c>
    </row>
    <row customFormat="1" r="20" s="17" spans="1:5" x14ac:dyDescent="0.25">
      <c r="A20" s="17" t="s">
        <v>3389</v>
      </c>
      <c r="C20" s="17" t="s">
        <v>12</v>
      </c>
    </row>
    <row customFormat="1" r="21" s="17" spans="1:5" x14ac:dyDescent="0.25">
      <c r="A21" s="50" t="s">
        <v>3390</v>
      </c>
      <c r="C21" s="17" t="s">
        <v>13</v>
      </c>
    </row>
    <row customFormat="1" r="22" s="17" spans="1:5" x14ac:dyDescent="0.25">
      <c r="A22" s="17" t="s">
        <v>2446</v>
      </c>
    </row>
    <row customFormat="1" r="23" s="17" spans="1:5" x14ac:dyDescent="0.25">
      <c r="A23" s="50" t="s">
        <v>15</v>
      </c>
      <c r="C23" s="17" t="s">
        <v>16</v>
      </c>
    </row>
    <row customFormat="1" r="24" s="17" spans="1:5" x14ac:dyDescent="0.25">
      <c r="A24" s="50" t="s">
        <v>3391</v>
      </c>
      <c r="B24" s="2"/>
      <c r="C24" s="2" t="s">
        <v>3529</v>
      </c>
      <c r="D24" s="2"/>
    </row>
    <row customFormat="1" r="25" s="17" spans="1:5" x14ac:dyDescent="0.25">
      <c r="A25" s="49" t="s">
        <v>3378</v>
      </c>
      <c r="B25" s="17" t="s">
        <v>17</v>
      </c>
      <c r="C25" s="17" t="s">
        <v>17</v>
      </c>
      <c r="D25" s="17" t="s">
        <v>17</v>
      </c>
      <c r="E25" s="17" t="s">
        <v>17</v>
      </c>
    </row>
    <row customFormat="1" r="26" s="17" spans="1:5" x14ac:dyDescent="0.25">
      <c r="A26" s="52" t="s">
        <v>3392</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customFormat="1" r="27" s="17" spans="1:5" x14ac:dyDescent="0.25">
      <c r="A27" s="17" t="s">
        <v>3393</v>
      </c>
      <c r="B27" s="17" t="s">
        <v>297</v>
      </c>
      <c r="C27" s="17" t="s">
        <v>333</v>
      </c>
      <c r="D27" s="17" t="s">
        <v>297</v>
      </c>
      <c r="E27" s="17" t="s">
        <v>333</v>
      </c>
    </row>
    <row customFormat="1" r="28" s="17" spans="1:5" x14ac:dyDescent="0.25">
      <c r="A28" s="52" t="s">
        <v>3394</v>
      </c>
      <c r="B28" s="2" t="e">
        <f>VLOOKUP(B29,Master!$DP:$DQ,2,FALSE)</f>
        <v>#N/A</v>
      </c>
      <c r="C28" s="2" t="str">
        <f>VLOOKUP(C29,Master!$DP:$DQ,2,FALSE)</f>
        <v>04</v>
      </c>
      <c r="D28" s="2" t="e">
        <f>VLOOKUP(D29,Master!$DP:$DQ,2,FALSE)</f>
        <v>#N/A</v>
      </c>
      <c r="E28" s="2" t="str">
        <f>VLOOKUP(E29,Master!$DP:$DQ,2,FALSE)</f>
        <v>09</v>
      </c>
    </row>
    <row customFormat="1" r="29" s="17" spans="1:5" x14ac:dyDescent="0.25">
      <c r="A29" s="17" t="s">
        <v>3395</v>
      </c>
      <c r="C29" s="17" t="s">
        <v>3197</v>
      </c>
      <c r="E29" s="17" t="s">
        <v>3201</v>
      </c>
    </row>
    <row customFormat="1" r="30" s="17" spans="1:5" x14ac:dyDescent="0.25">
      <c r="A30" s="17" t="s">
        <v>3396</v>
      </c>
      <c r="B30" s="82"/>
      <c r="C30" s="32" t="s">
        <v>3535</v>
      </c>
      <c r="D30" s="82"/>
      <c r="E30" s="2" t="s">
        <v>3563</v>
      </c>
    </row>
    <row customFormat="1" r="31" s="17" spans="1:5" x14ac:dyDescent="0.25">
      <c r="A31" s="50" t="s">
        <v>3397</v>
      </c>
      <c r="C31" s="17" t="s">
        <v>18</v>
      </c>
    </row>
    <row customFormat="1" r="32" s="17" spans="1:5" x14ac:dyDescent="0.25">
      <c r="A32" s="50" t="s">
        <v>3398</v>
      </c>
      <c r="B32" s="2"/>
      <c r="C32" s="32" t="s">
        <v>3526</v>
      </c>
      <c r="D32" s="2"/>
    </row>
    <row customFormat="1" r="33" s="17" spans="1:5" x14ac:dyDescent="0.25">
      <c r="A33" s="50" t="s">
        <v>3399</v>
      </c>
      <c r="B33" s="2"/>
      <c r="C33" s="2" t="s">
        <v>3417</v>
      </c>
      <c r="D33" s="2"/>
    </row>
    <row customFormat="1" r="34" s="17" spans="1:5" x14ac:dyDescent="0.25">
      <c r="A34" s="17" t="s">
        <v>19</v>
      </c>
      <c r="B34" s="2"/>
      <c r="C34" s="2"/>
      <c r="D34" s="2"/>
    </row>
    <row customFormat="1" r="35" s="17" spans="1:5" x14ac:dyDescent="0.25">
      <c r="A35" s="50" t="s">
        <v>3400</v>
      </c>
      <c r="C35" s="17" t="s">
        <v>3530</v>
      </c>
    </row>
    <row customFormat="1" r="36" s="17" spans="1:5" x14ac:dyDescent="0.25">
      <c r="A36" s="50" t="s">
        <v>20</v>
      </c>
      <c r="B36" s="3"/>
      <c r="C36" s="3" t="s">
        <v>3531</v>
      </c>
      <c r="D36" s="3"/>
    </row>
    <row customFormat="1" r="37" s="17" spans="1:5" x14ac:dyDescent="0.25">
      <c r="A37" s="52" t="s">
        <v>3401</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3402</v>
      </c>
      <c r="B38" s="17" t="s">
        <v>3187</v>
      </c>
      <c r="C38" s="17" t="s">
        <v>3187</v>
      </c>
      <c r="D38" s="17" t="s">
        <v>3187</v>
      </c>
      <c r="E38" s="17" t="s">
        <v>3187</v>
      </c>
    </row>
    <row customFormat="1" r="39" s="17" spans="1:5" x14ac:dyDescent="0.25">
      <c r="A39" s="17" t="s">
        <v>3178</v>
      </c>
      <c r="C39" s="17">
        <v>50</v>
      </c>
      <c r="E39" s="17">
        <v>20</v>
      </c>
    </row>
    <row customFormat="1" r="40" s="17" spans="1:5" x14ac:dyDescent="0.25">
      <c r="A40" s="17" t="s">
        <v>3182</v>
      </c>
      <c r="C40" s="17" t="s">
        <v>41</v>
      </c>
      <c r="E40" s="17" t="s">
        <v>41</v>
      </c>
    </row>
    <row customFormat="1" r="41" s="17" spans="1:5" x14ac:dyDescent="0.25">
      <c r="A41" s="17" t="s">
        <v>3177</v>
      </c>
      <c r="C41" s="17" t="s">
        <v>41</v>
      </c>
      <c r="E41" s="17" t="s">
        <v>41</v>
      </c>
    </row>
    <row customFormat="1" r="42" s="17" spans="1:5" x14ac:dyDescent="0.25">
      <c r="A42" s="17" t="s">
        <v>3186</v>
      </c>
      <c r="C42" s="17" t="s">
        <v>41</v>
      </c>
      <c r="E42" s="17" t="s">
        <v>41</v>
      </c>
    </row>
    <row customFormat="1" r="43" s="98" spans="1:5" x14ac:dyDescent="0.25">
      <c r="A43" s="98" t="s">
        <v>3185</v>
      </c>
    </row>
    <row customFormat="1" r="44" s="17" spans="1:5" x14ac:dyDescent="0.25">
      <c r="A44" s="52" t="s">
        <v>3403</v>
      </c>
      <c r="B44" s="17" t="e">
        <f>VLOOKUP(B45,Master!$M:$N,2,FALSE)</f>
        <v>#N/A</v>
      </c>
      <c r="C44" s="17" t="str">
        <f>VLOOKUP(C45,Master!$M:$N,2,FALSE)</f>
        <v>00591</v>
      </c>
      <c r="D44" s="17" t="e">
        <f>VLOOKUP(D45,Master!$M:$N,2,FALSE)</f>
        <v>#N/A</v>
      </c>
      <c r="E44" s="17" t="str">
        <f>VLOOKUP(E45,Master!$M:$N,2,FALSE)</f>
        <v>00651</v>
      </c>
    </row>
    <row customFormat="1" r="45" s="17" spans="1:5" x14ac:dyDescent="0.25">
      <c r="A45" s="49" t="s">
        <v>3404</v>
      </c>
      <c r="C45" s="17" t="s">
        <v>199</v>
      </c>
      <c r="E45" s="17" t="s">
        <v>28</v>
      </c>
    </row>
    <row customFormat="1" r="46" s="17" spans="1:5" x14ac:dyDescent="0.25">
      <c r="A46" s="52" t="s">
        <v>29</v>
      </c>
      <c r="B46" s="17" t="e">
        <f>VLOOKUP(B47,Master!$Q:$R,2,FALSE)</f>
        <v>#N/A</v>
      </c>
      <c r="C46" s="17" t="e">
        <f>VLOOKUP(C47,Master!$Q:$R,2,FALSE)</f>
        <v>#N/A</v>
      </c>
      <c r="D46" s="17" t="e">
        <f>VLOOKUP(D47,Master!$Q:$R,2,FALSE)</f>
        <v>#N/A</v>
      </c>
      <c r="E46" s="17" t="e">
        <f>VLOOKUP(E47,Master!$Q:$R,2,FALSE)</f>
        <v>#N/A</v>
      </c>
    </row>
    <row customFormat="1" r="47" s="17" spans="1:5" x14ac:dyDescent="0.25">
      <c r="A47" s="17" t="s">
        <v>30</v>
      </c>
    </row>
    <row customFormat="1" r="48" s="98" spans="1:5" x14ac:dyDescent="0.25">
      <c r="A48" s="98" t="s">
        <v>3184</v>
      </c>
    </row>
    <row customFormat="1" r="49" s="17" spans="1:4" x14ac:dyDescent="0.25">
      <c r="A49" s="17" t="s">
        <v>3372</v>
      </c>
      <c r="B49" s="81" t="s">
        <v>3589</v>
      </c>
    </row>
    <row customFormat="1" r="50" s="17" spans="1:4" x14ac:dyDescent="0.25">
      <c r="A50" s="17" t="s">
        <v>3373</v>
      </c>
      <c r="B50" s="17" t="s">
        <v>3588</v>
      </c>
    </row>
    <row customFormat="1" r="51" s="17" spans="1:4" x14ac:dyDescent="0.25">
      <c r="A51" s="17" t="s">
        <v>3374</v>
      </c>
      <c r="B51" s="2" t="s">
        <v>3590</v>
      </c>
      <c r="C51" s="2"/>
      <c r="D51" s="2"/>
    </row>
    <row customFormat="1" r="52" s="17" spans="1:4" x14ac:dyDescent="0.25">
      <c r="A52" s="17" t="s">
        <v>3388</v>
      </c>
      <c r="D52" s="17" t="s">
        <v>3536</v>
      </c>
    </row>
    <row customFormat="1" r="53" s="17" spans="1:4" x14ac:dyDescent="0.25">
      <c r="A53" s="17" t="s">
        <v>3376</v>
      </c>
      <c r="B53" s="2"/>
      <c r="C53" s="2"/>
      <c r="D53" s="2" t="s">
        <v>3537</v>
      </c>
    </row>
    <row customFormat="1" r="54" s="17" spans="1:4" x14ac:dyDescent="0.25">
      <c r="A54" s="52" t="s">
        <v>3394</v>
      </c>
      <c r="B54" s="2" t="str">
        <f>VLOOKUP(B55,Master!$DP:$DQ,2,FALSE)</f>
        <v>02</v>
      </c>
      <c r="C54" s="2" t="e">
        <f>VLOOKUP(C55,Master!$DP:$DQ,2,FALSE)</f>
        <v>#N/A</v>
      </c>
      <c r="D54" s="2" t="str">
        <f>VLOOKUP(D55,Master!$DP:$DQ,2,FALSE)</f>
        <v>02</v>
      </c>
    </row>
    <row customFormat="1" r="55" s="17" spans="1:4" x14ac:dyDescent="0.25">
      <c r="A55" s="17" t="s">
        <v>3395</v>
      </c>
      <c r="B55" s="17" t="s">
        <v>3194</v>
      </c>
      <c r="D55" s="17" t="s">
        <v>3194</v>
      </c>
    </row>
    <row customFormat="1" r="56" s="17" spans="1:4" x14ac:dyDescent="0.25">
      <c r="A56" s="17" t="s">
        <v>3377</v>
      </c>
      <c r="B56" s="17" t="s">
        <v>208</v>
      </c>
      <c r="C56" s="17" t="s">
        <v>208</v>
      </c>
      <c r="D56" s="17" t="s">
        <v>208</v>
      </c>
    </row>
    <row customFormat="1" r="57" s="17" spans="1:4" x14ac:dyDescent="0.25">
      <c r="A57" s="17" t="s">
        <v>3378</v>
      </c>
      <c r="B57" s="17" t="s">
        <v>46</v>
      </c>
      <c r="C57" s="17" t="s">
        <v>46</v>
      </c>
      <c r="D57" s="17" t="s">
        <v>46</v>
      </c>
    </row>
    <row customFormat="1" r="58" s="17" spans="1:4" x14ac:dyDescent="0.25">
      <c r="A58" s="17" t="s">
        <v>3178</v>
      </c>
      <c r="B58" s="17">
        <v>50</v>
      </c>
      <c r="C58" s="17">
        <v>50</v>
      </c>
      <c r="D58" s="17">
        <v>50</v>
      </c>
    </row>
    <row customFormat="1" r="59" s="17" spans="1:4" x14ac:dyDescent="0.25">
      <c r="A59" s="17" t="s">
        <v>3177</v>
      </c>
      <c r="B59" s="17" t="s">
        <v>41</v>
      </c>
      <c r="C59" s="17" t="s">
        <v>41</v>
      </c>
      <c r="D59" s="17" t="s">
        <v>41</v>
      </c>
    </row>
    <row customFormat="1" r="60" s="17" spans="1:4" x14ac:dyDescent="0.25">
      <c r="A60" s="17" t="s">
        <v>3182</v>
      </c>
      <c r="B60" s="17" t="s">
        <v>41</v>
      </c>
      <c r="C60" s="17" t="s">
        <v>41</v>
      </c>
      <c r="D60" s="17" t="s">
        <v>41</v>
      </c>
    </row>
    <row customFormat="1" r="61" s="94" spans="1:4" x14ac:dyDescent="0.25">
      <c r="A61" s="94" t="s">
        <v>3181</v>
      </c>
    </row>
    <row customFormat="1" r="62" s="17" spans="1:4" x14ac:dyDescent="0.25">
      <c r="A62" s="17" t="s">
        <v>3405</v>
      </c>
      <c r="B62" s="17" t="s">
        <v>3234</v>
      </c>
    </row>
    <row customFormat="1" r="63" s="17" spans="1:4" x14ac:dyDescent="0.25">
      <c r="A63" s="17" t="s">
        <v>3406</v>
      </c>
    </row>
    <row customFormat="1" r="64" s="17" spans="1:4" x14ac:dyDescent="0.25">
      <c r="A64" s="17" t="s">
        <v>3407</v>
      </c>
      <c r="B64" s="17">
        <v>1297356971</v>
      </c>
    </row>
    <row customFormat="1" r="65" s="17" spans="1:5" x14ac:dyDescent="0.25">
      <c r="A65" s="52" t="s">
        <v>3394</v>
      </c>
      <c r="B65" s="2" t="str">
        <f>VLOOKUP(B66,Master!$DP:$DQ,2,FALSE)</f>
        <v>07</v>
      </c>
      <c r="C65" s="2" t="str">
        <f>VLOOKUP(C66,Master!$DP:$DQ,2,FALSE)</f>
        <v>07</v>
      </c>
      <c r="D65" s="2" t="str">
        <f>VLOOKUP(D66,Master!$DP:$DQ,2,FALSE)</f>
        <v>07</v>
      </c>
    </row>
    <row customFormat="1" r="66" s="17" spans="1:5" x14ac:dyDescent="0.25">
      <c r="A66" s="17" t="s">
        <v>3395</v>
      </c>
      <c r="B66" s="17" t="s">
        <v>3183</v>
      </c>
      <c r="C66" s="17" t="s">
        <v>3183</v>
      </c>
      <c r="D66" s="17" t="s">
        <v>3183</v>
      </c>
    </row>
    <row customFormat="1" r="67" s="17" spans="1:5" x14ac:dyDescent="0.25">
      <c r="A67" s="17" t="s">
        <v>3178</v>
      </c>
      <c r="B67" s="17">
        <v>30</v>
      </c>
      <c r="C67" s="17">
        <v>31</v>
      </c>
      <c r="D67" s="17">
        <v>32</v>
      </c>
    </row>
    <row customFormat="1" r="68" s="17" spans="1:5" x14ac:dyDescent="0.25">
      <c r="A68" s="17" t="s">
        <v>3177</v>
      </c>
      <c r="B68" s="17" t="s">
        <v>41</v>
      </c>
      <c r="C68" s="17" t="s">
        <v>41</v>
      </c>
      <c r="D68" s="17" t="s">
        <v>41</v>
      </c>
    </row>
    <row customFormat="1" r="69" s="94" spans="1:5" x14ac:dyDescent="0.25">
      <c r="A69" s="94" t="s">
        <v>3008</v>
      </c>
    </row>
    <row customFormat="1" r="70" s="17" spans="1:5" x14ac:dyDescent="0.25">
      <c r="A70" s="17" t="s">
        <v>3176</v>
      </c>
      <c r="C70" s="17" t="s">
        <v>104</v>
      </c>
      <c r="D70" s="17" t="s">
        <v>104</v>
      </c>
      <c r="E70" s="17" t="s">
        <v>104</v>
      </c>
    </row>
    <row customFormat="1" r="71" s="17" spans="1:5" x14ac:dyDescent="0.25">
      <c r="A71" s="17" t="s">
        <v>3379</v>
      </c>
    </row>
    <row customFormat="1" r="72" s="17" spans="1:5" x14ac:dyDescent="0.25">
      <c r="A72" s="17" t="s">
        <v>3380</v>
      </c>
    </row>
    <row customFormat="1" r="73" s="17" spans="1:5" x14ac:dyDescent="0.25">
      <c r="A73" s="17" t="s">
        <v>3381</v>
      </c>
    </row>
    <row customFormat="1" r="74" s="17" spans="1:5" x14ac:dyDescent="0.25">
      <c r="A74" s="17" t="s">
        <v>3382</v>
      </c>
    </row>
    <row customFormat="1" r="75" s="17" spans="1:5" x14ac:dyDescent="0.25">
      <c r="A75" s="17" t="s">
        <v>3383</v>
      </c>
    </row>
    <row customFormat="1" r="76" s="17" spans="1:5" x14ac:dyDescent="0.25">
      <c r="A76" s="17" t="s">
        <v>3384</v>
      </c>
    </row>
    <row customFormat="1" r="77" s="17" spans="1:5" x14ac:dyDescent="0.25">
      <c r="A77" s="17" t="s">
        <v>3385</v>
      </c>
    </row>
    <row customFormat="1" r="78" s="17" spans="1:5" x14ac:dyDescent="0.25">
      <c r="A78" s="17" t="s">
        <v>3408</v>
      </c>
    </row>
  </sheetData>
  <conditionalFormatting sqref="A31:A36">
    <cfRule dxfId="183" priority="10" type="expression">
      <formula>A$13="LookUp"</formula>
    </cfRule>
  </conditionalFormatting>
  <conditionalFormatting sqref="A21:A24">
    <cfRule dxfId="182" priority="12" type="expression">
      <formula>A$13="LookUp"</formula>
    </cfRule>
  </conditionalFormatting>
  <conditionalFormatting sqref="A22">
    <cfRule dxfId="181" priority="11" type="expression">
      <formula>OR(A$23="E-KTP",A$23="AKTA",A$23="NPWP")</formula>
    </cfRule>
  </conditionalFormatting>
  <conditionalFormatting sqref="B78:D78">
    <cfRule dxfId="180" priority="8" type="expression">
      <formula>B$13="LookUp"</formula>
    </cfRule>
  </conditionalFormatting>
  <conditionalFormatting sqref="B78:D78">
    <cfRule dxfId="179" priority="7" type="expression">
      <formula>B$38="Yes"</formula>
    </cfRule>
  </conditionalFormatting>
  <conditionalFormatting sqref="B21:D21">
    <cfRule dxfId="178" priority="6" type="expression">
      <formula>B$13="LookUp"</formula>
    </cfRule>
  </conditionalFormatting>
  <conditionalFormatting sqref="B57:D57">
    <cfRule dxfId="177" priority="3" type="expression">
      <formula>B$13="LookUp"</formula>
    </cfRule>
  </conditionalFormatting>
  <conditionalFormatting sqref="E78">
    <cfRule dxfId="176" priority="2" type="expression">
      <formula>E$13="LookUp"</formula>
    </cfRule>
  </conditionalFormatting>
  <conditionalFormatting sqref="E78">
    <cfRule dxfId="175" priority="1" type="expression">
      <formula>E$38="Yes"</formula>
    </cfRule>
  </conditionalFormatting>
  <dataValidations count="19">
    <dataValidation allowBlank="1" showErrorMessage="1" showInputMessage="1" sqref="B13:E13" type="list">
      <formula1>"Input Data, LookUp"</formula1>
    </dataValidation>
    <dataValidation allowBlank="1" showErrorMessage="1" showInputMessage="1" sqref="E38" type="list">
      <formula1>ListJobPosition</formula1>
    </dataValidation>
    <dataValidation allowBlank="1" showErrorMessage="1" showInputMessage="1" sqref="B70:E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E26 B28:E28 B30:D30 B33:D33 B37:D37 B64:D64 C32"/>
    <dataValidation allowBlank="1" errorStyle="information" showErrorMessage="1" showInputMessage="1" sqref="B23:D23" type="list">
      <formula1>"Single, Married, Widow"</formula1>
    </dataValidation>
    <dataValidation allowBlank="1" errorStyle="information" showErrorMessage="1" showInputMessage="1" sqref="B25:E25" type="list">
      <formula1>ListCustomerModelPersonal</formula1>
    </dataValidation>
    <dataValidation allowBlank="1" errorStyle="information" showErrorMessage="1" showInputMessage="1" sqref="B27:E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E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E42 B68:D68 B59:D60" type="list">
      <formula1>"Yes, No"</formula1>
    </dataValidation>
    <dataValidation allowBlank="1" errorStyle="information" showErrorMessage="1" showInputMessage="1" sqref="B45:E45" type="list">
      <formula1>ListDepartmentAML</formula1>
    </dataValidation>
    <dataValidation allowBlank="1" errorStyle="information" showErrorMessage="1" showInputMessage="1" sqref="B47:E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E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A12" sqref="A12"/>
    </sheetView>
  </sheetViews>
  <sheetFormatPr defaultRowHeight="15" x14ac:dyDescent="0.25"/>
  <cols>
    <col min="1" max="1" customWidth="true" style="16" width="17.140625" collapsed="true"/>
    <col min="2" max="2" customWidth="true" style="16" width="31.0" collapsed="true"/>
    <col min="3" max="16384" style="16" width="9.140625" collapsed="true"/>
  </cols>
  <sheetData>
    <row customFormat="1" r="1" s="119" spans="1:7" x14ac:dyDescent="0.25">
      <c r="A1" s="119" t="s">
        <v>4</v>
      </c>
      <c r="B1" t="s">
        <v>3629</v>
      </c>
      <c r="C1" s="119" t="s">
        <v>6</v>
      </c>
      <c r="D1" s="119" t="s">
        <v>6</v>
      </c>
      <c r="E1" s="119" t="s">
        <v>6</v>
      </c>
      <c r="F1" s="119" t="s">
        <v>6</v>
      </c>
      <c r="G1" s="119" t="s">
        <v>6</v>
      </c>
    </row>
    <row customFormat="1" r="2" s="119" spans="1:7" x14ac:dyDescent="0.25">
      <c r="A2" s="119" t="s">
        <v>3266</v>
      </c>
      <c r="B2" t="s">
        <v>3631</v>
      </c>
      <c r="C2" s="119" t="s">
        <v>3041</v>
      </c>
      <c r="D2" s="119" t="s">
        <v>3041</v>
      </c>
      <c r="E2" s="119" t="s">
        <v>3041</v>
      </c>
      <c r="F2" s="119" t="s">
        <v>3041</v>
      </c>
      <c r="G2" s="119" t="s">
        <v>3041</v>
      </c>
    </row>
    <row customFormat="1" r="3" s="17" spans="1:7" x14ac:dyDescent="0.25">
      <c r="A3" s="17" t="s">
        <v>3267</v>
      </c>
    </row>
    <row customFormat="1" r="4" s="17" spans="1:7" x14ac:dyDescent="0.25"/>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row customFormat="1" r="11" s="83" spans="1:7" x14ac:dyDescent="0.25"/>
    <row customFormat="1" r="12" s="17" spans="1:7" x14ac:dyDescent="0.25">
      <c r="A12" s="63" t="s">
        <v>5</v>
      </c>
      <c r="B12" s="17" t="str">
        <f>'1.TabCustomerMainData'!B13</f>
        <v>0002APP20211205539</v>
      </c>
    </row>
    <row customHeight="1" ht="60" r="14" spans="1:7" x14ac:dyDescent="0.25">
      <c r="A14" s="9" t="s">
        <v>95</v>
      </c>
      <c r="B14" s="130" t="s">
        <v>3571</v>
      </c>
      <c r="C14" s="130"/>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9" spans="1:10" x14ac:dyDescent="0.25">
      <c r="A1" s="119" t="s">
        <v>4</v>
      </c>
      <c r="B1" t="s">
        <v>3629</v>
      </c>
      <c r="C1" s="119" t="s">
        <v>6</v>
      </c>
      <c r="D1" s="119" t="s">
        <v>6</v>
      </c>
      <c r="E1" s="119" t="s">
        <v>6</v>
      </c>
      <c r="F1" s="119" t="s">
        <v>6</v>
      </c>
      <c r="G1" s="119" t="s">
        <v>6</v>
      </c>
      <c r="H1" s="119" t="s">
        <v>6</v>
      </c>
      <c r="I1" s="119" t="s">
        <v>6</v>
      </c>
      <c r="J1" s="119" t="s">
        <v>6</v>
      </c>
    </row>
    <row customFormat="1" r="2" s="119" spans="1:10" x14ac:dyDescent="0.25">
      <c r="A2" s="119" t="s">
        <v>3266</v>
      </c>
      <c r="B2" s="119" t="s">
        <v>3041</v>
      </c>
      <c r="C2" s="119" t="s">
        <v>3041</v>
      </c>
      <c r="D2" s="119" t="s">
        <v>3041</v>
      </c>
      <c r="E2" s="119" t="s">
        <v>3041</v>
      </c>
      <c r="F2" s="119" t="s">
        <v>3041</v>
      </c>
      <c r="G2" s="119" t="s">
        <v>3041</v>
      </c>
      <c r="H2" s="119" t="s">
        <v>3041</v>
      </c>
      <c r="I2" s="119" t="s">
        <v>3041</v>
      </c>
      <c r="J2" s="119" t="s">
        <v>3041</v>
      </c>
    </row>
    <row customFormat="1" r="3" s="17" spans="1:10" x14ac:dyDescent="0.25">
      <c r="A3" s="17" t="s">
        <v>3267</v>
      </c>
    </row>
    <row customFormat="1" ht="16.5" r="4" s="17" spans="1:10" x14ac:dyDescent="0.3">
      <c r="A4" s="31" t="s">
        <v>3387</v>
      </c>
      <c r="B4" s="113">
        <f>IF(B13="Input Data",COUNTIFS($A18:$A21,"*$*",B18:B21,"")+COUNTIFS($A23:$A28,"*$*",B23:B28,"")+COUNTIFS($A30:$A31,"*$*",B30:B31,"")+COUNTIFS($A33:$A34,"*$*",B33:B34,"")+IF(B38 = "No",COUNTIFS($A39:$A46,"*$*",B39:B46,""),0),IF(B13="LookUp",COUNTIFS($A15:$A18,"*$*",B15:B18,"")+COUNTIFS($A25,"*$*",B25,"")+COUNTIFS($A33:$A34,"*$*",$A33:$A34,"")))</f>
        <v>0</v>
      </c>
      <c r="C4" s="113">
        <f ref="C4:F4" si="0" t="shared">IF(C13="Input Data",COUNTIFS($A18:$A21,"*$*",C18:C21,"")+COUNTIFS($A23:$A28,"*$*",C23:C28,"")+COUNTIFS($A30:$A31,"*$*",C30:C31,"")+COUNTIFS($A33:$A34,"*$*",C33:C34,"")+IF(C38 = "No",COUNTIFS($A39:$A46,"*$*",C39:C46,""),0),IF(C13="LookUp",COUNTIFS($A15:$A18,"*$*",C15:C18,"")+COUNTIFS($A25,"*$*",C25,"")+COUNTIFS($A33:$A34,"*$*",$A33:$A34,"")))</f>
        <v>0</v>
      </c>
      <c r="D4" s="113">
        <f si="0" t="shared"/>
        <v>0</v>
      </c>
      <c r="E4" s="113">
        <f si="0" t="shared"/>
        <v>3</v>
      </c>
      <c r="F4" s="113">
        <f si="0" t="shared"/>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3555</v>
      </c>
      <c r="B9" s="31"/>
    </row>
    <row customFormat="1" r="10" s="17" spans="1:10" x14ac:dyDescent="0.25">
      <c r="A10" s="31" t="s">
        <v>3523</v>
      </c>
      <c r="B10" s="17" t="str">
        <f>'1.TabCustomerMainData'!$B$10</f>
        <v>No</v>
      </c>
      <c r="C10" s="17" t="str">
        <f>'1.TabCustomerMainData'!$B$10</f>
        <v>No</v>
      </c>
    </row>
    <row customFormat="1" r="11" s="91" spans="1:10" x14ac:dyDescent="0.25">
      <c r="B11" s="84"/>
      <c r="C11" s="84"/>
      <c r="D11" s="84"/>
    </row>
    <row customFormat="1" r="12" s="17" spans="1:10" x14ac:dyDescent="0.25">
      <c r="A12" s="63" t="s">
        <v>5</v>
      </c>
      <c r="B12" s="43" t="str">
        <f>'1.TabCustomerMainData'!$B$13</f>
        <v>0002APP20211205539</v>
      </c>
      <c r="C12" s="43"/>
    </row>
    <row customFormat="1" r="13" s="17" spans="1:10" x14ac:dyDescent="0.25">
      <c r="A13" s="48" t="s">
        <v>2407</v>
      </c>
      <c r="B13" s="17" t="s">
        <v>2409</v>
      </c>
      <c r="C13" s="17" t="s">
        <v>2408</v>
      </c>
      <c r="D13" s="17" t="s">
        <v>2409</v>
      </c>
      <c r="E13" s="17" t="s">
        <v>2408</v>
      </c>
      <c r="F13" s="17" t="s">
        <v>2409</v>
      </c>
    </row>
    <row customFormat="1" r="14" s="98" spans="1:10" x14ac:dyDescent="0.25">
      <c r="A14" s="98" t="s">
        <v>3010</v>
      </c>
    </row>
    <row customFormat="1" r="15" s="45" spans="1:10" x14ac:dyDescent="0.25">
      <c r="A15" s="50" t="s">
        <v>3372</v>
      </c>
      <c r="B15" s="17"/>
      <c r="C15" s="17" t="s">
        <v>3566</v>
      </c>
      <c r="D15" s="17"/>
      <c r="E15" s="17"/>
      <c r="F15" s="17"/>
    </row>
    <row customFormat="1" r="16" s="45" spans="1:10" x14ac:dyDescent="0.25">
      <c r="A16" s="50" t="s">
        <v>3373</v>
      </c>
      <c r="B16" s="17"/>
      <c r="C16" s="17" t="s">
        <v>3568</v>
      </c>
      <c r="D16" s="17"/>
      <c r="E16" s="17"/>
      <c r="F16" s="17"/>
    </row>
    <row customFormat="1" r="17" s="45" spans="1:6" x14ac:dyDescent="0.25">
      <c r="A17" s="50" t="s">
        <v>3409</v>
      </c>
      <c r="B17" s="17"/>
      <c r="C17" s="2" t="s">
        <v>3567</v>
      </c>
      <c r="D17" s="17"/>
      <c r="E17" s="17"/>
      <c r="F17" s="17"/>
    </row>
    <row customFormat="1" r="18" s="17" spans="1:6" x14ac:dyDescent="0.25">
      <c r="A18" s="49" t="s">
        <v>3410</v>
      </c>
      <c r="B18" s="17" t="s">
        <v>7</v>
      </c>
      <c r="C18" s="17" t="s">
        <v>7</v>
      </c>
      <c r="D18" s="17" t="s">
        <v>7</v>
      </c>
      <c r="E18" s="17" t="s">
        <v>7</v>
      </c>
      <c r="F18" s="17" t="s">
        <v>7</v>
      </c>
    </row>
    <row customFormat="1" r="19" s="17" spans="1:6" x14ac:dyDescent="0.25">
      <c r="A19" s="50" t="s">
        <v>3411</v>
      </c>
      <c r="B19" t="s">
        <v>3538</v>
      </c>
      <c r="C19" s="17" t="s">
        <v>3167</v>
      </c>
      <c r="D19" s="17" t="s">
        <v>3167</v>
      </c>
      <c r="E19" s="17" t="s">
        <v>3167</v>
      </c>
      <c r="F19" s="17" t="s">
        <v>3167</v>
      </c>
    </row>
    <row customFormat="1" r="20" s="17" spans="1:6" x14ac:dyDescent="0.25">
      <c r="A20" s="50" t="s">
        <v>3389</v>
      </c>
      <c r="B20" s="17" t="s">
        <v>12</v>
      </c>
      <c r="C20" s="17" t="s">
        <v>12</v>
      </c>
      <c r="D20" s="17" t="s">
        <v>12</v>
      </c>
      <c r="E20" s="17" t="s">
        <v>12</v>
      </c>
      <c r="F20" s="17" t="s">
        <v>12</v>
      </c>
    </row>
    <row customFormat="1" r="21" s="17" spans="1:6" x14ac:dyDescent="0.25">
      <c r="A21" s="50" t="s">
        <v>3390</v>
      </c>
      <c r="B21" t="s">
        <v>13</v>
      </c>
      <c r="C21" s="17" t="s">
        <v>2414</v>
      </c>
      <c r="D21" s="17" t="s">
        <v>2414</v>
      </c>
      <c r="E21" s="17" t="s">
        <v>2414</v>
      </c>
      <c r="F21" s="17" t="s">
        <v>2414</v>
      </c>
    </row>
    <row customFormat="1" r="22" s="17" spans="1:6" x14ac:dyDescent="0.25">
      <c r="A22" s="17" t="s">
        <v>2446</v>
      </c>
      <c r="B22" s="60">
        <v>45906</v>
      </c>
      <c r="C22" s="60">
        <v>45907</v>
      </c>
      <c r="D22" s="60">
        <v>45908</v>
      </c>
      <c r="E22" s="60">
        <v>45909</v>
      </c>
      <c r="F22" s="60">
        <v>45910</v>
      </c>
    </row>
    <row customFormat="1" r="23" s="17" spans="1:6" x14ac:dyDescent="0.25">
      <c r="A23" s="50" t="s">
        <v>3412</v>
      </c>
      <c r="B23" s="17" t="s">
        <v>16</v>
      </c>
      <c r="C23" s="17" t="s">
        <v>203</v>
      </c>
      <c r="D23" s="17" t="s">
        <v>203</v>
      </c>
      <c r="E23" s="17" t="s">
        <v>203</v>
      </c>
      <c r="F23" s="17" t="s">
        <v>203</v>
      </c>
    </row>
    <row customFormat="1" r="24" s="17" spans="1:6" x14ac:dyDescent="0.25">
      <c r="A24" s="50" t="s">
        <v>3391</v>
      </c>
      <c r="B24" s="2" t="s">
        <v>3532</v>
      </c>
      <c r="C24" s="2" t="s">
        <v>3063</v>
      </c>
      <c r="D24" s="2" t="s">
        <v>3063</v>
      </c>
      <c r="E24" s="2" t="s">
        <v>3063</v>
      </c>
      <c r="F24" s="2" t="s">
        <v>3063</v>
      </c>
    </row>
    <row customFormat="1" r="25" s="17" spans="1:6" x14ac:dyDescent="0.25">
      <c r="A25" s="49" t="s">
        <v>3378</v>
      </c>
      <c r="B25" s="17" t="s">
        <v>205</v>
      </c>
      <c r="C25" s="17" t="s">
        <v>205</v>
      </c>
      <c r="D25" s="17" t="s">
        <v>205</v>
      </c>
      <c r="E25" s="17" t="s">
        <v>205</v>
      </c>
      <c r="F25" s="17" t="s">
        <v>205</v>
      </c>
    </row>
    <row customFormat="1" r="26" s="17" spans="1:6" x14ac:dyDescent="0.25">
      <c r="A26" s="50" t="s">
        <v>3397</v>
      </c>
      <c r="B26" s="17" t="s">
        <v>18</v>
      </c>
      <c r="C26" s="17" t="s">
        <v>18</v>
      </c>
      <c r="D26" s="17" t="s">
        <v>18</v>
      </c>
      <c r="E26" s="17" t="s">
        <v>18</v>
      </c>
      <c r="F26" s="17" t="s">
        <v>18</v>
      </c>
    </row>
    <row customFormat="1" r="27" s="17" spans="1:6" x14ac:dyDescent="0.25">
      <c r="A27" s="50" t="s">
        <v>3398</v>
      </c>
      <c r="B27" t="s">
        <v>3593</v>
      </c>
      <c r="C27" s="61" t="s">
        <v>3268</v>
      </c>
      <c r="D27" s="61" t="s">
        <v>3269</v>
      </c>
      <c r="E27" s="61" t="s">
        <v>3270</v>
      </c>
      <c r="F27" s="61" t="s">
        <v>3271</v>
      </c>
    </row>
    <row customFormat="1" r="28" s="17" spans="1:6" x14ac:dyDescent="0.25">
      <c r="A28" s="50" t="s">
        <v>3399</v>
      </c>
      <c r="B28" s="2" t="s">
        <v>3630</v>
      </c>
      <c r="C28" s="2" t="s">
        <v>3168</v>
      </c>
      <c r="D28" s="2" t="s">
        <v>3168</v>
      </c>
      <c r="E28" s="2" t="s">
        <v>3168</v>
      </c>
      <c r="F28" s="2" t="s">
        <v>3168</v>
      </c>
    </row>
    <row customFormat="1" r="29" s="17" spans="1:6" x14ac:dyDescent="0.25">
      <c r="A29" s="17" t="s">
        <v>19</v>
      </c>
      <c r="B29" s="2" t="s">
        <v>3533</v>
      </c>
      <c r="C29" s="2"/>
      <c r="D29" s="2"/>
      <c r="E29" s="2"/>
      <c r="F29" s="2"/>
    </row>
    <row customFormat="1" r="30" s="17" spans="1:6" x14ac:dyDescent="0.25">
      <c r="A30" s="50" t="s">
        <v>3400</v>
      </c>
      <c r="B30" t="s">
        <v>3594</v>
      </c>
      <c r="C30" s="17" t="s">
        <v>3169</v>
      </c>
      <c r="D30" s="17" t="s">
        <v>3169</v>
      </c>
      <c r="E30" s="17" t="s">
        <v>3169</v>
      </c>
      <c r="F30" s="17" t="s">
        <v>3169</v>
      </c>
    </row>
    <row customFormat="1" r="31" s="17" spans="1:6" x14ac:dyDescent="0.25">
      <c r="A31" s="50" t="s">
        <v>3413</v>
      </c>
      <c r="B31" s="3" t="s">
        <v>3534</v>
      </c>
      <c r="C31" s="3" t="s">
        <v>3170</v>
      </c>
      <c r="D31" s="3" t="s">
        <v>3170</v>
      </c>
      <c r="E31" s="3" t="s">
        <v>3170</v>
      </c>
      <c r="F31" s="3" t="s">
        <v>3170</v>
      </c>
    </row>
    <row customFormat="1" r="32" s="98" spans="1:6" x14ac:dyDescent="0.25">
      <c r="A32" s="98" t="s">
        <v>3007</v>
      </c>
    </row>
    <row customFormat="1" r="33" s="17" spans="1:6" x14ac:dyDescent="0.25">
      <c r="A33" s="52" t="s">
        <v>3403</v>
      </c>
      <c r="B33" s="17" t="str">
        <f>VLOOKUP(B34,Master!$M:$N,2,FALSE)</f>
        <v>00651</v>
      </c>
      <c r="C33" s="17" t="str">
        <f>VLOOKUP(C34,Master!$M:$N,2,FALSE)</f>
        <v>00651</v>
      </c>
      <c r="D33" s="17" t="str">
        <f>VLOOKUP(D34,Master!$M:$N,2,FALSE)</f>
        <v>00651</v>
      </c>
      <c r="E33" s="17" t="str">
        <f>VLOOKUP(E34,Master!$M:$N,2,FALSE)</f>
        <v>00651</v>
      </c>
      <c r="F33" s="17" t="str">
        <f>VLOOKUP(F34,Master!$M:$N,2,FALSE)</f>
        <v>00651</v>
      </c>
    </row>
    <row customFormat="1" r="34" s="17" spans="1:6" x14ac:dyDescent="0.25">
      <c r="A34" s="49" t="s">
        <v>3414</v>
      </c>
      <c r="B34" s="17" t="s">
        <v>28</v>
      </c>
      <c r="C34" s="17" t="s">
        <v>28</v>
      </c>
      <c r="D34" s="17" t="s">
        <v>28</v>
      </c>
      <c r="E34" s="17" t="s">
        <v>28</v>
      </c>
      <c r="F34" s="17" t="s">
        <v>28</v>
      </c>
    </row>
    <row customFormat="1" r="35" s="17" spans="1:6"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customFormat="1" r="36" s="17" spans="1:6" x14ac:dyDescent="0.25">
      <c r="A36" s="17" t="s">
        <v>40</v>
      </c>
      <c r="B36" s="17" t="s">
        <v>28</v>
      </c>
      <c r="C36" s="17" t="s">
        <v>28</v>
      </c>
      <c r="D36" s="17" t="s">
        <v>28</v>
      </c>
      <c r="E36" s="17" t="s">
        <v>28</v>
      </c>
      <c r="F36" s="17" t="s">
        <v>28</v>
      </c>
    </row>
    <row customFormat="1" r="37" s="98" spans="1:6" x14ac:dyDescent="0.25">
      <c r="A37" s="98" t="s">
        <v>3008</v>
      </c>
    </row>
    <row customFormat="1" r="38" s="17" spans="1:6" x14ac:dyDescent="0.25">
      <c r="A38" s="48" t="s">
        <v>31</v>
      </c>
      <c r="B38" s="17" t="s">
        <v>41</v>
      </c>
      <c r="C38" s="17" t="s">
        <v>32</v>
      </c>
      <c r="D38" s="17" t="s">
        <v>32</v>
      </c>
      <c r="E38" s="17" t="s">
        <v>32</v>
      </c>
      <c r="F38" s="17" t="s">
        <v>32</v>
      </c>
    </row>
    <row customFormat="1" r="39" s="17" spans="1:6" x14ac:dyDescent="0.25">
      <c r="A39" s="50" t="s">
        <v>3379</v>
      </c>
      <c r="C39" s="17" t="s">
        <v>3061</v>
      </c>
      <c r="D39" s="17" t="s">
        <v>3061</v>
      </c>
      <c r="E39" s="17" t="s">
        <v>3061</v>
      </c>
      <c r="F39" s="17" t="s">
        <v>3061</v>
      </c>
    </row>
    <row customFormat="1" r="40" s="17" spans="1:6" x14ac:dyDescent="0.25">
      <c r="A40" s="50" t="s">
        <v>3380</v>
      </c>
      <c r="B40" s="2"/>
      <c r="C40" s="2" t="s">
        <v>3060</v>
      </c>
      <c r="D40" s="2" t="s">
        <v>3060</v>
      </c>
      <c r="E40" s="2" t="s">
        <v>3060</v>
      </c>
      <c r="F40" s="2" t="s">
        <v>3060</v>
      </c>
    </row>
    <row customFormat="1" r="41" s="17" spans="1:6" x14ac:dyDescent="0.25">
      <c r="A41" s="50" t="s">
        <v>3381</v>
      </c>
      <c r="B41" s="2"/>
      <c r="C41" s="2" t="s">
        <v>105</v>
      </c>
      <c r="D41" s="2" t="s">
        <v>105</v>
      </c>
      <c r="E41" s="2" t="s">
        <v>105</v>
      </c>
      <c r="F41" s="2" t="s">
        <v>105</v>
      </c>
    </row>
    <row customFormat="1" r="42" s="17" spans="1:6" x14ac:dyDescent="0.25">
      <c r="A42" s="50" t="s">
        <v>3382</v>
      </c>
      <c r="B42" s="2"/>
      <c r="C42" s="2" t="s">
        <v>33</v>
      </c>
      <c r="D42" s="2" t="s">
        <v>33</v>
      </c>
      <c r="E42" s="2" t="s">
        <v>33</v>
      </c>
      <c r="F42" s="2" t="s">
        <v>33</v>
      </c>
    </row>
    <row customFormat="1" r="43" s="17" spans="1:6" x14ac:dyDescent="0.25">
      <c r="A43" s="50" t="s">
        <v>3383</v>
      </c>
      <c r="C43" s="17" t="s">
        <v>34</v>
      </c>
      <c r="D43" s="17" t="s">
        <v>34</v>
      </c>
      <c r="E43" s="17" t="s">
        <v>34</v>
      </c>
      <c r="F43" s="17" t="s">
        <v>34</v>
      </c>
    </row>
    <row customFormat="1" r="44" s="17" spans="1:6" x14ac:dyDescent="0.25">
      <c r="A44" s="50" t="s">
        <v>3384</v>
      </c>
      <c r="C44" s="17" t="s">
        <v>34</v>
      </c>
      <c r="D44" s="17" t="s">
        <v>34</v>
      </c>
      <c r="E44" s="17" t="s">
        <v>34</v>
      </c>
      <c r="F44" s="17" t="s">
        <v>34</v>
      </c>
    </row>
    <row customFormat="1" r="45" s="17" spans="1:6" x14ac:dyDescent="0.25">
      <c r="A45" s="50" t="s">
        <v>3415</v>
      </c>
      <c r="C45" s="17" t="s">
        <v>2410</v>
      </c>
      <c r="D45" s="17" t="s">
        <v>2410</v>
      </c>
      <c r="E45" s="17" t="s">
        <v>2410</v>
      </c>
      <c r="F45" s="17" t="s">
        <v>2410</v>
      </c>
    </row>
    <row customFormat="1" r="46" s="17" spans="1:6" x14ac:dyDescent="0.25">
      <c r="A46" s="50" t="s">
        <v>3386</v>
      </c>
      <c r="C46" s="17" t="s">
        <v>36</v>
      </c>
      <c r="D46" s="17" t="s">
        <v>36</v>
      </c>
      <c r="E46" s="17" t="s">
        <v>36</v>
      </c>
      <c r="F46" s="17" t="s">
        <v>36</v>
      </c>
    </row>
  </sheetData>
  <conditionalFormatting sqref="A15:XFD17">
    <cfRule dxfId="174" priority="4" type="expression">
      <formula>A$13="Input Data"</formula>
    </cfRule>
  </conditionalFormatting>
  <conditionalFormatting sqref="A19:XFD24 A38:XFD46 A26:XFD31">
    <cfRule dxfId="173" priority="3" type="expression">
      <formula>A$13="LookUp"</formula>
    </cfRule>
  </conditionalFormatting>
  <conditionalFormatting sqref="A22:XFD22">
    <cfRule dxfId="172" priority="2" type="expression">
      <formula>OR(A$21="E-KTP",A$21="AKTA",A$21="NPWP")</formula>
    </cfRule>
  </conditionalFormatting>
  <conditionalFormatting sqref="A39:XFD46">
    <cfRule dxfId="17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topLeftCell="A4" workbookViewId="0">
      <pane activePane="topRight" state="frozen" topLeftCell="B1" xSplit="1"/>
      <selection activeCell="B27" pane="topRight" sqref="B27"/>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9" spans="1:9" x14ac:dyDescent="0.25">
      <c r="A1" s="119" t="s">
        <v>4</v>
      </c>
      <c r="B1" t="s">
        <v>3629</v>
      </c>
      <c r="C1" t="s">
        <v>3629</v>
      </c>
      <c r="D1" s="119" t="s">
        <v>6</v>
      </c>
      <c r="E1" s="119" t="s">
        <v>6</v>
      </c>
      <c r="F1" s="119" t="s">
        <v>6</v>
      </c>
      <c r="G1" s="119" t="s">
        <v>6</v>
      </c>
      <c r="H1" s="119" t="s">
        <v>6</v>
      </c>
      <c r="I1" s="119" t="s">
        <v>6</v>
      </c>
    </row>
    <row customFormat="1" r="2" s="119" spans="1:9" x14ac:dyDescent="0.25">
      <c r="A2" s="119" t="s">
        <v>3266</v>
      </c>
      <c r="B2" s="120" t="s">
        <v>3041</v>
      </c>
      <c r="C2" s="119" t="s">
        <v>3041</v>
      </c>
      <c r="D2" s="119" t="s">
        <v>3041</v>
      </c>
      <c r="E2" s="119" t="s">
        <v>3041</v>
      </c>
      <c r="F2" s="119" t="s">
        <v>3041</v>
      </c>
      <c r="G2" s="119" t="s">
        <v>3041</v>
      </c>
      <c r="H2" s="119" t="s">
        <v>3041</v>
      </c>
      <c r="I2" s="119" t="s">
        <v>3041</v>
      </c>
    </row>
    <row customFormat="1" r="3" s="17" spans="1:9" x14ac:dyDescent="0.25">
      <c r="A3" s="17" t="s">
        <v>3267</v>
      </c>
    </row>
    <row customFormat="1" ht="16.5" r="4" s="17" spans="1:9" x14ac:dyDescent="0.3">
      <c r="A4" s="31" t="s">
        <v>3387</v>
      </c>
      <c r="B4" s="113">
        <f>IF(B13="Input Data",COUNTIFS($A17:$A21,"*$*",B17:B21,"")+IF(B23 = "No",COUNTIFS($A24:$A31,"*$*",B24:B31,""),0),IF(B13="LookUp",COUNTIFS($A15:$A16,"*$*",B15:B16,"")))</f>
        <v>0</v>
      </c>
      <c r="C4" s="113">
        <f ref="C4:F4" si="0" t="shared">IF(C13="Input Data",COUNTIFS($A17:$A21,"*$*",C17:C21,"")+IF(C23 = "No",COUNTIFS($A24:$A31,"*$*",C24:C31,""),0),IF(C13="LookUp",COUNTIFS($A15:$A16,"*$*",C15:C16,"")))</f>
        <v>0</v>
      </c>
      <c r="D4" s="113">
        <f si="0" t="shared"/>
        <v>0</v>
      </c>
      <c r="E4" s="113">
        <f si="0" t="shared"/>
        <v>0</v>
      </c>
      <c r="F4" s="113">
        <f si="0" t="shared"/>
        <v>2</v>
      </c>
    </row>
    <row customFormat="1" r="5" s="17" spans="1:9" x14ac:dyDescent="0.25"/>
    <row customFormat="1" r="6" s="17" spans="1:9" x14ac:dyDescent="0.25"/>
    <row customFormat="1" r="7" s="17" spans="1:9" x14ac:dyDescent="0.25"/>
    <row customFormat="1" r="8" s="17" spans="1:9" x14ac:dyDescent="0.25"/>
    <row customFormat="1" r="9" s="17" spans="1:9" x14ac:dyDescent="0.25">
      <c r="A9" s="31" t="s">
        <v>3555</v>
      </c>
      <c r="B9" s="31"/>
    </row>
    <row customFormat="1" r="10" s="17" spans="1:9" x14ac:dyDescent="0.25">
      <c r="A10" s="31" t="s">
        <v>3523</v>
      </c>
      <c r="B10" s="17" t="str">
        <f>'1.TabCustomerMainData'!$B$10</f>
        <v>No</v>
      </c>
      <c r="C10" s="17" t="str">
        <f>'1.TabCustomerMainData'!$B$10</f>
        <v>No</v>
      </c>
    </row>
    <row customFormat="1" r="11" s="91" spans="1:9" x14ac:dyDescent="0.25">
      <c r="B11" s="84"/>
      <c r="C11" s="84"/>
      <c r="D11" s="84"/>
    </row>
    <row customFormat="1" r="12" s="17" spans="1:9" x14ac:dyDescent="0.25">
      <c r="A12" s="63" t="s">
        <v>5</v>
      </c>
      <c r="B12" s="17" t="str">
        <f>'1.TabCustomerMainData'!$B$13</f>
        <v>0002APP20211205539</v>
      </c>
      <c r="C12" s="17" t="str">
        <f>'1.TabCustomerMainData'!$B$13</f>
        <v>0002APP20211205539</v>
      </c>
      <c r="D12" s="43"/>
    </row>
    <row customFormat="1" r="13" s="17" spans="1:9" x14ac:dyDescent="0.25">
      <c r="A13" s="48" t="s">
        <v>2407</v>
      </c>
      <c r="B13" s="17" t="s">
        <v>2408</v>
      </c>
      <c r="C13" s="17" t="s">
        <v>2409</v>
      </c>
      <c r="D13" s="17" t="s">
        <v>2409</v>
      </c>
      <c r="E13" s="17" t="s">
        <v>2409</v>
      </c>
      <c r="F13" s="17" t="s">
        <v>2408</v>
      </c>
    </row>
    <row customFormat="1" r="14" s="98" spans="1:9" x14ac:dyDescent="0.25">
      <c r="A14" s="98" t="s">
        <v>3010</v>
      </c>
    </row>
    <row customFormat="1" r="15" s="45" spans="1:9" x14ac:dyDescent="0.25">
      <c r="A15" s="50" t="s">
        <v>3372</v>
      </c>
      <c r="B15" s="17" t="s">
        <v>3564</v>
      </c>
      <c r="C15" s="17"/>
      <c r="D15" s="17"/>
      <c r="E15" s="17"/>
      <c r="F15" s="17"/>
    </row>
    <row customFormat="1" r="16" s="45" spans="1:9" x14ac:dyDescent="0.25">
      <c r="A16" s="50" t="s">
        <v>3373</v>
      </c>
      <c r="B16" s="17" t="s">
        <v>3565</v>
      </c>
      <c r="C16" s="17"/>
      <c r="D16" s="17"/>
      <c r="E16" s="17"/>
      <c r="F16" s="17"/>
    </row>
    <row customFormat="1" r="17" s="17" spans="1:6" x14ac:dyDescent="0.25">
      <c r="A17" s="49" t="s">
        <v>3416</v>
      </c>
      <c r="B17" s="17" t="s">
        <v>44</v>
      </c>
      <c r="C17" s="17" t="s">
        <v>44</v>
      </c>
      <c r="D17" s="17" t="s">
        <v>44</v>
      </c>
      <c r="E17" s="17" t="s">
        <v>44</v>
      </c>
      <c r="F17" s="17" t="s">
        <v>44</v>
      </c>
    </row>
    <row customFormat="1" r="18" s="17" spans="1:6" x14ac:dyDescent="0.25">
      <c r="A18" s="50" t="s">
        <v>3411</v>
      </c>
      <c r="B18" t="s">
        <v>3173</v>
      </c>
      <c r="C18" s="17" t="s">
        <v>3265</v>
      </c>
      <c r="D18" s="17" t="s">
        <v>3265</v>
      </c>
      <c r="E18" s="17" t="s">
        <v>3265</v>
      </c>
      <c r="F18" s="17" t="s">
        <v>3265</v>
      </c>
    </row>
    <row customFormat="1" r="19" s="17" spans="1:6" x14ac:dyDescent="0.25">
      <c r="A19" s="50" t="s">
        <v>3376</v>
      </c>
      <c r="B19" t="s">
        <v>3174</v>
      </c>
      <c r="C19" s="2" t="s">
        <v>3171</v>
      </c>
      <c r="D19" s="2" t="s">
        <v>3171</v>
      </c>
      <c r="E19" s="2" t="s">
        <v>3171</v>
      </c>
      <c r="F19" s="2" t="s">
        <v>3171</v>
      </c>
    </row>
    <row customFormat="1" r="20" s="17" spans="1:6" x14ac:dyDescent="0.25">
      <c r="A20" s="49" t="s">
        <v>3377</v>
      </c>
      <c r="B20" s="17" t="s">
        <v>183</v>
      </c>
      <c r="C20" s="17" t="s">
        <v>208</v>
      </c>
      <c r="D20" s="17" t="s">
        <v>208</v>
      </c>
      <c r="E20" s="17" t="s">
        <v>208</v>
      </c>
      <c r="F20" s="17" t="s">
        <v>208</v>
      </c>
    </row>
    <row customFormat="1" r="21" s="17" spans="1:6" x14ac:dyDescent="0.25">
      <c r="A21" s="50" t="s">
        <v>3378</v>
      </c>
      <c r="B21" s="17" t="s">
        <v>46</v>
      </c>
      <c r="C21" s="17" t="s">
        <v>46</v>
      </c>
      <c r="D21" s="17" t="s">
        <v>46</v>
      </c>
      <c r="E21" s="17" t="s">
        <v>46</v>
      </c>
      <c r="F21" s="17" t="s">
        <v>46</v>
      </c>
    </row>
    <row customFormat="1" r="22" s="98" spans="1:6" x14ac:dyDescent="0.25">
      <c r="A22" s="98" t="s">
        <v>3008</v>
      </c>
    </row>
    <row customFormat="1" r="23" s="17" spans="1:6" x14ac:dyDescent="0.25">
      <c r="A23" s="48" t="s">
        <v>31</v>
      </c>
      <c r="C23" s="17" t="s">
        <v>41</v>
      </c>
      <c r="D23" s="17" t="s">
        <v>32</v>
      </c>
      <c r="E23" s="17" t="s">
        <v>32</v>
      </c>
      <c r="F23" s="17" t="s">
        <v>32</v>
      </c>
    </row>
    <row customFormat="1" r="24" s="17" spans="1:6" x14ac:dyDescent="0.25">
      <c r="A24" s="50" t="s">
        <v>3379</v>
      </c>
      <c r="D24" s="17" t="s">
        <v>3062</v>
      </c>
      <c r="E24" s="17" t="s">
        <v>3062</v>
      </c>
      <c r="F24" s="17" t="s">
        <v>3062</v>
      </c>
    </row>
    <row customFormat="1" r="25" s="17" spans="1:6" x14ac:dyDescent="0.25">
      <c r="A25" s="50" t="s">
        <v>3380</v>
      </c>
      <c r="B25" s="2"/>
      <c r="C25" s="2"/>
      <c r="D25" s="2">
        <v>6</v>
      </c>
      <c r="E25" s="2">
        <v>6</v>
      </c>
      <c r="F25" s="2">
        <v>6</v>
      </c>
    </row>
    <row customFormat="1" r="26" s="17" spans="1:6" x14ac:dyDescent="0.25">
      <c r="A26" s="50" t="s">
        <v>3381</v>
      </c>
      <c r="B26" s="2"/>
      <c r="C26" s="2"/>
      <c r="D26" s="2">
        <v>2</v>
      </c>
      <c r="E26" s="2">
        <v>2</v>
      </c>
      <c r="F26" s="2">
        <v>2</v>
      </c>
    </row>
    <row customFormat="1" r="27" s="17" spans="1:6" x14ac:dyDescent="0.25">
      <c r="A27" s="50" t="s">
        <v>3382</v>
      </c>
      <c r="B27" s="2"/>
      <c r="C27" s="2"/>
      <c r="D27" s="2" t="s">
        <v>3272</v>
      </c>
      <c r="E27" s="2" t="s">
        <v>3273</v>
      </c>
      <c r="F27" s="2" t="s">
        <v>3274</v>
      </c>
    </row>
    <row customFormat="1" r="28" s="17" spans="1:6" x14ac:dyDescent="0.25">
      <c r="A28" s="50" t="s">
        <v>3383</v>
      </c>
      <c r="D28" s="17" t="s">
        <v>47</v>
      </c>
      <c r="E28" s="17" t="s">
        <v>47</v>
      </c>
      <c r="F28" s="17" t="s">
        <v>47</v>
      </c>
    </row>
    <row customFormat="1" r="29" s="17" spans="1:6" x14ac:dyDescent="0.25">
      <c r="A29" s="50" t="s">
        <v>3384</v>
      </c>
      <c r="D29" s="17" t="s">
        <v>47</v>
      </c>
      <c r="E29" s="17" t="s">
        <v>47</v>
      </c>
      <c r="F29" s="17" t="s">
        <v>47</v>
      </c>
    </row>
    <row customFormat="1" r="30" s="17" spans="1:6" x14ac:dyDescent="0.25">
      <c r="A30" s="50" t="s">
        <v>3415</v>
      </c>
      <c r="D30" s="17" t="s">
        <v>2410</v>
      </c>
      <c r="E30" s="17" t="s">
        <v>2410</v>
      </c>
      <c r="F30" s="17" t="s">
        <v>2410</v>
      </c>
    </row>
    <row customFormat="1" r="31" s="17" spans="1:6" x14ac:dyDescent="0.25">
      <c r="A31" s="50" t="s">
        <v>3386</v>
      </c>
      <c r="D31" s="17" t="s">
        <v>35</v>
      </c>
      <c r="E31" s="17" t="s">
        <v>35</v>
      </c>
      <c r="F31" s="17" t="s">
        <v>35</v>
      </c>
    </row>
  </sheetData>
  <conditionalFormatting sqref="A15 C15:XFD16">
    <cfRule dxfId="170" priority="4" type="expression">
      <formula>A$13="Input Data"</formula>
    </cfRule>
  </conditionalFormatting>
  <conditionalFormatting sqref="A23:XFD31 A21:XFD21 A18:XFD19">
    <cfRule dxfId="169" priority="3" type="expression">
      <formula>A$13="LookUp"</formula>
    </cfRule>
  </conditionalFormatting>
  <conditionalFormatting sqref="A24:XFD31">
    <cfRule dxfId="168" priority="2" type="expression">
      <formula>A$23="Yes"</formula>
    </cfRule>
  </conditionalFormatting>
  <conditionalFormatting sqref="B15:B16">
    <cfRule dxfId="16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topLeftCell="A10" workbookViewId="0">
      <pane activePane="topRight" state="frozen" topLeftCell="B1" xSplit="1"/>
      <selection activeCell="B21" pane="topRight" sqref="B21"/>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8" x14ac:dyDescent="0.25">
      <c r="A1" s="17" t="s">
        <v>4</v>
      </c>
      <c r="B1" t="s">
        <v>3629</v>
      </c>
      <c r="C1" s="17" t="s">
        <v>6</v>
      </c>
      <c r="D1" s="17" t="s">
        <v>6</v>
      </c>
      <c r="E1" s="17" t="s">
        <v>6</v>
      </c>
      <c r="F1" s="17" t="s">
        <v>6</v>
      </c>
      <c r="G1" s="17" t="s">
        <v>6</v>
      </c>
      <c r="H1" s="17" t="s">
        <v>6</v>
      </c>
    </row>
    <row customFormat="1" r="2" s="17" spans="1:8" x14ac:dyDescent="0.25">
      <c r="A2" s="17" t="s">
        <v>3266</v>
      </c>
      <c r="B2" s="17" t="s">
        <v>3041</v>
      </c>
      <c r="C2" s="17" t="s">
        <v>3041</v>
      </c>
      <c r="D2" s="17" t="s">
        <v>3041</v>
      </c>
      <c r="E2" s="17" t="s">
        <v>3041</v>
      </c>
      <c r="F2" s="17" t="s">
        <v>3041</v>
      </c>
      <c r="G2" s="17" t="s">
        <v>3041</v>
      </c>
      <c r="H2" s="17" t="s">
        <v>3041</v>
      </c>
    </row>
    <row customFormat="1" r="3" s="17" spans="1:8" x14ac:dyDescent="0.25">
      <c r="A3" s="17" t="s">
        <v>3267</v>
      </c>
    </row>
    <row customFormat="1" ht="16.5" r="4" s="17" spans="1:8" x14ac:dyDescent="0.3">
      <c r="A4" s="31" t="s">
        <v>3387</v>
      </c>
      <c r="B4" s="113">
        <f>COUNTIFS($A$12:$A$21, "*$*",B12:B21,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31"/>
      <c r="B10" s="31"/>
    </row>
    <row customFormat="1" r="11" s="91" spans="1:8" x14ac:dyDescent="0.25">
      <c r="B11" s="84"/>
    </row>
    <row customFormat="1" r="12" s="17" spans="1:8" x14ac:dyDescent="0.25">
      <c r="A12" s="63" t="s">
        <v>3419</v>
      </c>
      <c r="B12" s="43" t="str">
        <f>'1.TabCustomerMainData'!$B$13</f>
        <v>0002APP20211205539</v>
      </c>
    </row>
    <row customFormat="1" r="13" s="17" spans="1:8" x14ac:dyDescent="0.25">
      <c r="A13" s="70" t="s">
        <v>3373</v>
      </c>
      <c r="B13" t="s">
        <v>3173</v>
      </c>
    </row>
    <row customFormat="1" r="14" s="17" spans="1:8" x14ac:dyDescent="0.25">
      <c r="A14" s="70" t="s">
        <v>3420</v>
      </c>
      <c r="B14" s="71" t="s">
        <v>3569</v>
      </c>
    </row>
    <row customFormat="1" r="15" s="17" spans="1:8" x14ac:dyDescent="0.25">
      <c r="A15" s="70" t="s">
        <v>3522</v>
      </c>
      <c r="B15" s="71"/>
    </row>
    <row customFormat="1" ht="30" r="16" s="17" spans="1:8" x14ac:dyDescent="0.25">
      <c r="A16" s="70" t="s">
        <v>3421</v>
      </c>
      <c r="B16" t="s">
        <v>3621</v>
      </c>
    </row>
    <row customFormat="1" r="17" s="17" spans="1:2" x14ac:dyDescent="0.25">
      <c r="A17" s="70" t="s">
        <v>3422</v>
      </c>
      <c r="B17" s="71" t="s">
        <v>3622</v>
      </c>
    </row>
    <row customFormat="1" r="18" s="17" spans="1:2" x14ac:dyDescent="0.25">
      <c r="A18" s="70" t="s">
        <v>3522</v>
      </c>
      <c r="B18" s="71" t="s">
        <v>3623</v>
      </c>
    </row>
    <row ht="28.5" r="19" spans="1:2" x14ac:dyDescent="0.25">
      <c r="A19" s="70" t="s">
        <v>3423</v>
      </c>
      <c r="B19" t="s">
        <v>3624</v>
      </c>
    </row>
    <row ht="30" r="20" spans="1:2" x14ac:dyDescent="0.25">
      <c r="A20" s="70" t="s">
        <v>3424</v>
      </c>
      <c r="B20" s="71" t="s">
        <v>3634</v>
      </c>
    </row>
    <row r="21" spans="1:2" x14ac:dyDescent="0.25">
      <c r="A21" s="70" t="s">
        <v>3522</v>
      </c>
      <c r="B21" s="17" t="s">
        <v>3625</v>
      </c>
    </row>
    <row ht="66" r="23" spans="1:2" x14ac:dyDescent="0.25">
      <c r="A23" s="59" t="s">
        <v>95</v>
      </c>
      <c r="B23" s="59" t="s">
        <v>3050</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C1" pane="topRight" sqref="C1:C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t="s">
        <v>3629</v>
      </c>
      <c r="C1" t="s">
        <v>3629</v>
      </c>
      <c r="D1" s="17" t="s">
        <v>6</v>
      </c>
      <c r="E1" s="17" t="s">
        <v>6</v>
      </c>
      <c r="F1" s="17" t="s">
        <v>6</v>
      </c>
    </row>
    <row customFormat="1" r="2" s="17" spans="1:10" x14ac:dyDescent="0.25">
      <c r="A2" s="17" t="s">
        <v>3266</v>
      </c>
      <c r="B2" t="s">
        <v>3636</v>
      </c>
      <c r="C2" t="s">
        <v>3636</v>
      </c>
      <c r="D2" s="17" t="s">
        <v>3041</v>
      </c>
      <c r="E2" s="17" t="s">
        <v>3041</v>
      </c>
      <c r="F2" s="17" t="s">
        <v>3041</v>
      </c>
    </row>
    <row customFormat="1" r="3" s="17" spans="1:10" x14ac:dyDescent="0.25">
      <c r="A3" s="17" t="s">
        <v>3267</v>
      </c>
    </row>
    <row customFormat="1" r="4" s="17" spans="1:10" x14ac:dyDescent="0.25">
      <c r="A4" s="17" t="s">
        <v>3387</v>
      </c>
      <c r="B4" s="17">
        <f>COUNTIFS($A13:$A17,"*$*",B13:B17,"")</f>
        <v>0</v>
      </c>
      <c r="C4" s="17">
        <f>COUNTIFS($A13:$A17,"*$*",C13:C17,"")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3555</v>
      </c>
      <c r="B9" s="31"/>
    </row>
    <row customFormat="1" r="10" s="17" spans="1:10" x14ac:dyDescent="0.25">
      <c r="A10" s="17" t="s">
        <v>3523</v>
      </c>
      <c r="B10" s="17" t="str">
        <f>'1.TabCustomerMainData'!$B$10</f>
        <v>No</v>
      </c>
      <c r="C10" s="17" t="str">
        <f>'1.TabCustomerMainData'!$B$10</f>
        <v>No</v>
      </c>
    </row>
    <row customFormat="1" r="11" s="91" spans="1:10" x14ac:dyDescent="0.25">
      <c r="B11" s="84"/>
      <c r="D11" s="84"/>
      <c r="E11" s="84"/>
      <c r="F11" s="84"/>
      <c r="G11" s="84"/>
      <c r="H11" s="84"/>
      <c r="I11" s="84"/>
      <c r="J11" s="84"/>
    </row>
    <row customFormat="1" r="12" s="17" spans="1:10" x14ac:dyDescent="0.25">
      <c r="A12" s="63" t="s">
        <v>5</v>
      </c>
      <c r="B12" s="43" t="str">
        <f>'1.TabCustomerMainData'!$B$13</f>
        <v>0002APP20211205539</v>
      </c>
      <c r="C12" s="43" t="str">
        <f>'1.TabCustomerMainData'!$B$13</f>
        <v>0002APP20211205539</v>
      </c>
      <c r="D12" s="43"/>
      <c r="E12" s="43"/>
    </row>
    <row customFormat="1" r="13" s="17" spans="1:10" x14ac:dyDescent="0.25">
      <c r="A13" s="49" t="s">
        <v>3426</v>
      </c>
      <c r="B13" s="17" t="s">
        <v>48</v>
      </c>
      <c r="C13" s="17" t="s">
        <v>48</v>
      </c>
      <c r="D13" s="17" t="s">
        <v>48</v>
      </c>
      <c r="E13" s="17" t="s">
        <v>48</v>
      </c>
      <c r="F13" s="17" t="s">
        <v>2406</v>
      </c>
    </row>
    <row customFormat="1" r="14" s="17" spans="1:10" x14ac:dyDescent="0.25">
      <c r="A14" s="49" t="s">
        <v>3427</v>
      </c>
      <c r="B14" s="17" t="s">
        <v>3064</v>
      </c>
      <c r="C14" s="17" t="s">
        <v>3538</v>
      </c>
      <c r="D14" s="17" t="s">
        <v>3064</v>
      </c>
      <c r="E14" s="17" t="s">
        <v>3064</v>
      </c>
      <c r="F14" s="17" t="s">
        <v>3059</v>
      </c>
    </row>
    <row customFormat="1" r="15" s="17" spans="1:10" x14ac:dyDescent="0.25">
      <c r="A15" s="11" t="s">
        <v>49</v>
      </c>
    </row>
    <row customFormat="1" r="16" s="17" spans="1:10" x14ac:dyDescent="0.25">
      <c r="A16" s="49" t="s">
        <v>3428</v>
      </c>
      <c r="B16" s="17">
        <v>1</v>
      </c>
      <c r="C16" s="17">
        <v>1</v>
      </c>
      <c r="D16" s="17">
        <v>3</v>
      </c>
      <c r="E16" s="17">
        <v>4</v>
      </c>
    </row>
    <row customFormat="1" r="17" s="17" spans="1:6" x14ac:dyDescent="0.25">
      <c r="A17" s="49" t="s">
        <v>3429</v>
      </c>
      <c r="B17" s="17" t="s">
        <v>2405</v>
      </c>
      <c r="C17" s="17" t="s">
        <v>50</v>
      </c>
      <c r="D17" s="17" t="s">
        <v>2405</v>
      </c>
      <c r="E17" s="17" t="s">
        <v>2405</v>
      </c>
      <c r="F17" s="17" t="s">
        <v>2405</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topLeftCell="A46" workbookViewId="0">
      <pane activePane="topRight" state="frozen" topLeftCell="B1" xSplit="1"/>
      <selection activeCell="A34" sqref="A34"/>
      <selection activeCell="B20" pane="topRight" sqref="B20"/>
    </sheetView>
  </sheetViews>
  <sheetFormatPr defaultRowHeight="15" x14ac:dyDescent="0.25"/>
  <cols>
    <col min="1" max="1" customWidth="true" width="36.28515625" collapsed="true"/>
    <col min="2" max="6" bestFit="true" customWidth="true" width="40.5703125" collapsed="true"/>
  </cols>
  <sheetData>
    <row customFormat="1" r="1" s="17" spans="1:11" x14ac:dyDescent="0.25">
      <c r="A1" s="17" t="s">
        <v>4</v>
      </c>
      <c r="B1" t="s">
        <v>3572</v>
      </c>
      <c r="C1" s="17" t="s">
        <v>6</v>
      </c>
      <c r="D1" s="17" t="s">
        <v>6</v>
      </c>
      <c r="E1" s="17" t="s">
        <v>6</v>
      </c>
      <c r="F1" s="17" t="s">
        <v>6</v>
      </c>
      <c r="G1" s="17" t="s">
        <v>6</v>
      </c>
      <c r="H1" s="17" t="s">
        <v>6</v>
      </c>
      <c r="I1" s="17" t="s">
        <v>6</v>
      </c>
      <c r="J1" s="17" t="s">
        <v>6</v>
      </c>
      <c r="K1" s="17" t="s">
        <v>6</v>
      </c>
    </row>
    <row customFormat="1" r="2" s="17" spans="1:11" x14ac:dyDescent="0.25">
      <c r="A2" s="17" t="s">
        <v>3266</v>
      </c>
      <c r="B2" t="s">
        <v>3637</v>
      </c>
      <c r="C2" s="17" t="s">
        <v>3041</v>
      </c>
      <c r="D2" s="17" t="s">
        <v>3041</v>
      </c>
      <c r="E2" s="17" t="s">
        <v>3041</v>
      </c>
      <c r="F2" s="17" t="s">
        <v>3041</v>
      </c>
      <c r="G2" s="17" t="s">
        <v>3041</v>
      </c>
      <c r="H2" s="17" t="s">
        <v>3041</v>
      </c>
      <c r="I2" s="17" t="s">
        <v>3041</v>
      </c>
      <c r="J2" s="17" t="s">
        <v>3041</v>
      </c>
      <c r="K2" s="17" t="s">
        <v>3041</v>
      </c>
    </row>
    <row customFormat="1" r="3" s="17" spans="1:11" x14ac:dyDescent="0.25">
      <c r="A3" s="17" t="s">
        <v>3267</v>
      </c>
    </row>
    <row customFormat="1" r="4" s="17" spans="1:11" x14ac:dyDescent="0.25">
      <c r="A4" s="17" t="s">
        <v>3387</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0002APP20211205539</v>
      </c>
    </row>
    <row customFormat="1" r="9" s="17" spans="1:11" x14ac:dyDescent="0.25">
      <c r="A9" s="31" t="s">
        <v>3555</v>
      </c>
      <c r="B9" s="31"/>
    </row>
    <row customFormat="1" r="10" s="17" spans="1:11" x14ac:dyDescent="0.25">
      <c r="A10" s="17" t="s">
        <v>3523</v>
      </c>
      <c r="B10" s="17" t="str">
        <f>'1.TabCustomerMainData'!$B$10</f>
        <v>No</v>
      </c>
    </row>
    <row customFormat="1" r="11" s="98" spans="1:11" x14ac:dyDescent="0.25">
      <c r="A11" s="98" t="s">
        <v>3011</v>
      </c>
    </row>
    <row customFormat="1" r="12" s="17" spans="1:11" x14ac:dyDescent="0.25">
      <c r="A12" s="49" t="s">
        <v>3430</v>
      </c>
      <c r="B12" s="2" t="s">
        <v>51</v>
      </c>
      <c r="C12" s="2" t="s">
        <v>3276</v>
      </c>
      <c r="D12" s="2" t="s">
        <v>3277</v>
      </c>
      <c r="E12" s="2" t="s">
        <v>3278</v>
      </c>
      <c r="F12" s="2" t="s">
        <v>3279</v>
      </c>
    </row>
    <row customFormat="1" r="13" s="17" spans="1:11" x14ac:dyDescent="0.25">
      <c r="A13" s="11" t="s">
        <v>52</v>
      </c>
    </row>
    <row customFormat="1" r="14" s="17" spans="1:11" x14ac:dyDescent="0.25">
      <c r="A14" s="49" t="s">
        <v>3431</v>
      </c>
      <c r="B14" s="17" t="s">
        <v>3067</v>
      </c>
      <c r="C14" s="17" t="s">
        <v>3067</v>
      </c>
      <c r="D14" s="17" t="s">
        <v>3067</v>
      </c>
      <c r="E14" s="17" t="s">
        <v>3067</v>
      </c>
      <c r="F14" s="17" t="s">
        <v>3067</v>
      </c>
    </row>
    <row customFormat="1" r="15" s="17" spans="1:11" x14ac:dyDescent="0.25">
      <c r="A15" s="17" t="s">
        <v>53</v>
      </c>
    </row>
    <row customFormat="1" r="16" s="98" spans="1:11" x14ac:dyDescent="0.25">
      <c r="A16" s="98" t="s">
        <v>3012</v>
      </c>
    </row>
    <row customFormat="1" r="17" s="17" spans="1:6" x14ac:dyDescent="0.25">
      <c r="A17" s="49" t="s">
        <v>3432</v>
      </c>
      <c r="B17" s="17" t="s">
        <v>259</v>
      </c>
      <c r="C17" s="17" t="s">
        <v>3280</v>
      </c>
      <c r="D17" s="17" t="s">
        <v>3281</v>
      </c>
      <c r="E17" s="17" t="s">
        <v>3282</v>
      </c>
      <c r="F17" s="17" t="s">
        <v>3283</v>
      </c>
    </row>
    <row customFormat="1" r="18" s="17" spans="1:6" x14ac:dyDescent="0.25">
      <c r="A18" s="17" t="s">
        <v>55</v>
      </c>
      <c r="B18" s="17" t="s">
        <v>214</v>
      </c>
      <c r="C18" s="17" t="s">
        <v>214</v>
      </c>
      <c r="D18" s="17" t="s">
        <v>214</v>
      </c>
      <c r="E18" s="17" t="s">
        <v>214</v>
      </c>
      <c r="F18" s="17" t="s">
        <v>214</v>
      </c>
    </row>
    <row customFormat="1" r="19" s="17" spans="1:6" x14ac:dyDescent="0.25">
      <c r="A19" s="49" t="s">
        <v>3433</v>
      </c>
      <c r="B19" s="17" t="s">
        <v>62</v>
      </c>
      <c r="C19" s="17" t="s">
        <v>62</v>
      </c>
      <c r="D19" s="17" t="s">
        <v>62</v>
      </c>
      <c r="E19" s="17" t="s">
        <v>62</v>
      </c>
      <c r="F19" s="17" t="s">
        <v>62</v>
      </c>
    </row>
    <row customFormat="1" r="20" s="17" spans="1:6" x14ac:dyDescent="0.25">
      <c r="A20" s="49" t="s">
        <v>3434</v>
      </c>
      <c r="B20" s="17">
        <v>24</v>
      </c>
      <c r="C20" s="17">
        <v>13</v>
      </c>
      <c r="D20" s="17">
        <v>14</v>
      </c>
      <c r="E20" s="17">
        <v>15</v>
      </c>
      <c r="F20" s="17">
        <v>16</v>
      </c>
    </row>
    <row customFormat="1" r="21" s="17" spans="1:6" x14ac:dyDescent="0.25">
      <c r="A21" s="17" t="s">
        <v>58</v>
      </c>
      <c r="B21" s="17" t="s">
        <v>67</v>
      </c>
    </row>
    <row customFormat="1" r="22" s="17" spans="1:6" x14ac:dyDescent="0.25">
      <c r="A22" s="11" t="s">
        <v>60</v>
      </c>
      <c r="B22" s="31" t="s">
        <v>188</v>
      </c>
      <c r="C22" s="31" t="s">
        <v>61</v>
      </c>
      <c r="D22" s="31" t="s">
        <v>61</v>
      </c>
      <c r="E22" s="31" t="s">
        <v>61</v>
      </c>
      <c r="F22" s="31" t="s">
        <v>61</v>
      </c>
    </row>
    <row customFormat="1" r="23" s="17" spans="1:6" x14ac:dyDescent="0.25">
      <c r="A23" s="49" t="s">
        <v>3435</v>
      </c>
      <c r="B23" s="17" t="s">
        <v>3041</v>
      </c>
      <c r="C23" s="17" t="s">
        <v>215</v>
      </c>
      <c r="D23" s="17" t="s">
        <v>215</v>
      </c>
      <c r="E23" s="17" t="s">
        <v>215</v>
      </c>
      <c r="F23" s="17" t="s">
        <v>215</v>
      </c>
    </row>
    <row customFormat="1" r="24" s="17" spans="1:6" x14ac:dyDescent="0.25">
      <c r="A24" s="49" t="s">
        <v>3436</v>
      </c>
      <c r="B24" s="17" t="s">
        <v>189</v>
      </c>
      <c r="C24" s="17" t="s">
        <v>189</v>
      </c>
      <c r="D24" s="17" t="s">
        <v>189</v>
      </c>
      <c r="E24" s="17" t="s">
        <v>189</v>
      </c>
      <c r="F24" s="17" t="s">
        <v>189</v>
      </c>
    </row>
    <row customFormat="1" r="25" s="17" spans="1:6" x14ac:dyDescent="0.25">
      <c r="A25" s="49" t="s">
        <v>3437</v>
      </c>
      <c r="B25" s="17" t="s">
        <v>191</v>
      </c>
      <c r="C25" s="17" t="s">
        <v>191</v>
      </c>
      <c r="D25" s="17" t="s">
        <v>191</v>
      </c>
      <c r="E25" s="17" t="s">
        <v>191</v>
      </c>
      <c r="F25" s="17" t="s">
        <v>191</v>
      </c>
    </row>
    <row customFormat="1" r="26" s="17" spans="1:6" x14ac:dyDescent="0.25">
      <c r="A26" s="50" t="s">
        <v>3438</v>
      </c>
      <c r="B26" s="17">
        <v>1</v>
      </c>
      <c r="C26" s="17">
        <v>2</v>
      </c>
      <c r="D26" s="17">
        <v>3</v>
      </c>
      <c r="E26" s="17">
        <v>4</v>
      </c>
      <c r="F26" s="17">
        <v>5</v>
      </c>
    </row>
    <row customFormat="1" r="27" s="17" spans="1:6" x14ac:dyDescent="0.25">
      <c r="A27" s="49" t="s">
        <v>3439</v>
      </c>
      <c r="B27" s="17" t="s">
        <v>65</v>
      </c>
      <c r="C27" s="17" t="s">
        <v>65</v>
      </c>
      <c r="D27" s="17" t="s">
        <v>65</v>
      </c>
      <c r="E27" s="17" t="s">
        <v>65</v>
      </c>
      <c r="F27" s="17" t="s">
        <v>65</v>
      </c>
    </row>
    <row customFormat="1" r="28" s="17" spans="1:6" x14ac:dyDescent="0.25">
      <c r="A28" s="17" t="s">
        <v>66</v>
      </c>
      <c r="B28" s="17" t="s">
        <v>320</v>
      </c>
    </row>
    <row customFormat="1" r="29" s="98" spans="1:6" x14ac:dyDescent="0.25">
      <c r="A29" s="98" t="s">
        <v>3013</v>
      </c>
    </row>
    <row customFormat="1" r="30" s="17" spans="1:6" x14ac:dyDescent="0.25">
      <c r="A30" s="17" t="s">
        <v>68</v>
      </c>
      <c r="C30" s="17" t="s">
        <v>69</v>
      </c>
      <c r="D30" s="17" t="s">
        <v>69</v>
      </c>
      <c r="E30" s="17" t="s">
        <v>69</v>
      </c>
      <c r="F30" s="17" t="s">
        <v>69</v>
      </c>
    </row>
    <row customFormat="1" r="31" s="17" spans="1:6" x14ac:dyDescent="0.25">
      <c r="A31" s="50" t="s">
        <v>3379</v>
      </c>
      <c r="B31" s="17" t="s">
        <v>3138</v>
      </c>
      <c r="C31" s="17" t="s">
        <v>3284</v>
      </c>
      <c r="D31" s="17" t="s">
        <v>3285</v>
      </c>
      <c r="E31" s="17" t="s">
        <v>3286</v>
      </c>
      <c r="F31" s="17" t="s">
        <v>3287</v>
      </c>
    </row>
    <row customFormat="1" r="32" s="17" spans="1:6" x14ac:dyDescent="0.25">
      <c r="A32" s="50" t="s">
        <v>3380</v>
      </c>
      <c r="B32" s="2">
        <v>1</v>
      </c>
      <c r="C32" s="2">
        <v>1</v>
      </c>
      <c r="D32" s="2">
        <v>1</v>
      </c>
      <c r="E32" s="2">
        <v>1</v>
      </c>
      <c r="F32" s="2">
        <v>1</v>
      </c>
    </row>
    <row customFormat="1" r="33" s="17" spans="1:6" x14ac:dyDescent="0.25">
      <c r="A33" s="50" t="s">
        <v>3381</v>
      </c>
      <c r="B33" s="2">
        <v>1</v>
      </c>
      <c r="C33" s="2">
        <v>1</v>
      </c>
      <c r="D33" s="2">
        <v>1</v>
      </c>
      <c r="E33" s="2">
        <v>1</v>
      </c>
      <c r="F33" s="2">
        <v>1</v>
      </c>
    </row>
    <row customFormat="1" r="34" s="17" spans="1:6" x14ac:dyDescent="0.25">
      <c r="A34" s="50" t="s">
        <v>3382</v>
      </c>
      <c r="B34" s="17">
        <v>11530</v>
      </c>
      <c r="C34" s="17">
        <v>11530</v>
      </c>
      <c r="D34" s="17">
        <v>11530</v>
      </c>
      <c r="E34" s="17">
        <v>11530</v>
      </c>
      <c r="F34" s="17">
        <v>11530</v>
      </c>
    </row>
    <row customFormat="1" r="35" s="17" spans="1:6" x14ac:dyDescent="0.25">
      <c r="A35" s="50" t="s">
        <v>3383</v>
      </c>
      <c r="B35" s="17" t="s">
        <v>3175</v>
      </c>
      <c r="C35" s="17" t="s">
        <v>3175</v>
      </c>
      <c r="D35" s="17" t="s">
        <v>3175</v>
      </c>
      <c r="E35" s="17" t="s">
        <v>3175</v>
      </c>
      <c r="F35" s="17" t="s">
        <v>3175</v>
      </c>
    </row>
    <row customFormat="1" r="36" s="17" spans="1:6" x14ac:dyDescent="0.25">
      <c r="A36" s="50" t="s">
        <v>3384</v>
      </c>
      <c r="B36" s="17" t="s">
        <v>3175</v>
      </c>
      <c r="C36" s="17" t="s">
        <v>3175</v>
      </c>
      <c r="D36" s="17" t="s">
        <v>3175</v>
      </c>
      <c r="E36" s="17" t="s">
        <v>3175</v>
      </c>
      <c r="F36" s="17" t="s">
        <v>3175</v>
      </c>
    </row>
    <row customFormat="1" r="37" s="17" spans="1:6" x14ac:dyDescent="0.25">
      <c r="A37" s="50" t="s">
        <v>3385</v>
      </c>
      <c r="B37" s="17" t="s">
        <v>3275</v>
      </c>
      <c r="C37" s="17" t="s">
        <v>3275</v>
      </c>
      <c r="D37" s="17" t="s">
        <v>3275</v>
      </c>
      <c r="E37" s="17" t="s">
        <v>3275</v>
      </c>
      <c r="F37" s="17" t="s">
        <v>3275</v>
      </c>
    </row>
    <row customFormat="1" r="38" s="17" spans="1:6" x14ac:dyDescent="0.25">
      <c r="A38" s="17" t="s">
        <v>70</v>
      </c>
      <c r="B38" s="2"/>
      <c r="C38" s="2"/>
      <c r="D38" s="2"/>
      <c r="E38" s="2"/>
      <c r="F38" s="2"/>
    </row>
    <row customFormat="1" r="39" s="17" spans="1:6" x14ac:dyDescent="0.25">
      <c r="A39" s="17" t="s">
        <v>71</v>
      </c>
    </row>
    <row customFormat="1" r="40" s="17" spans="1:6" x14ac:dyDescent="0.25">
      <c r="A40" s="17" t="s">
        <v>72</v>
      </c>
      <c r="B40" s="2"/>
      <c r="C40" s="2"/>
      <c r="D40" s="2"/>
      <c r="E40" s="2"/>
      <c r="F40" s="2"/>
    </row>
    <row customFormat="1" r="41" s="17" spans="1:6" x14ac:dyDescent="0.25">
      <c r="A41" s="17" t="s">
        <v>73</v>
      </c>
    </row>
    <row customFormat="1" r="42" s="17" spans="1:6" x14ac:dyDescent="0.25">
      <c r="A42" s="17" t="s">
        <v>74</v>
      </c>
    </row>
    <row customFormat="1" r="43" s="17" spans="1:6" x14ac:dyDescent="0.25">
      <c r="A43" s="17" t="s">
        <v>75</v>
      </c>
    </row>
    <row customFormat="1" r="44" s="17" spans="1:6" x14ac:dyDescent="0.25">
      <c r="A44" s="17" t="s">
        <v>76</v>
      </c>
    </row>
    <row customFormat="1" r="45" s="17" spans="1:6" x14ac:dyDescent="0.25">
      <c r="A45" s="17" t="s">
        <v>77</v>
      </c>
    </row>
    <row customFormat="1" r="46" s="17" spans="1:6" x14ac:dyDescent="0.25">
      <c r="A46" s="17" t="s">
        <v>78</v>
      </c>
    </row>
    <row customFormat="1" r="47" s="17" spans="1:6" x14ac:dyDescent="0.25">
      <c r="A47" s="17" t="s">
        <v>79</v>
      </c>
      <c r="B47" s="2"/>
      <c r="C47" s="2"/>
      <c r="D47" s="2"/>
      <c r="E47" s="2"/>
      <c r="F47" s="2"/>
    </row>
    <row customFormat="1" r="48" s="17" spans="1:6" x14ac:dyDescent="0.25">
      <c r="A48" s="17" t="s">
        <v>80</v>
      </c>
    </row>
    <row customFormat="1" r="49" s="98" spans="1:6" x14ac:dyDescent="0.25">
      <c r="A49" s="98" t="s">
        <v>3014</v>
      </c>
    </row>
    <row customFormat="1" r="50" s="17" spans="1:6" x14ac:dyDescent="0.25">
      <c r="A50" s="49" t="s">
        <v>3440</v>
      </c>
      <c r="B50" s="17" t="s">
        <v>81</v>
      </c>
      <c r="C50" s="17" t="s">
        <v>81</v>
      </c>
      <c r="D50" s="17" t="s">
        <v>81</v>
      </c>
      <c r="E50" s="17" t="s">
        <v>81</v>
      </c>
      <c r="F50" s="17" t="s">
        <v>81</v>
      </c>
    </row>
    <row customFormat="1" r="51" s="17" spans="1:6" x14ac:dyDescent="0.25">
      <c r="A51" s="17" t="s">
        <v>82</v>
      </c>
    </row>
    <row customFormat="1" r="52" s="17" spans="1:6" x14ac:dyDescent="0.25">
      <c r="A52" s="50" t="s">
        <v>3441</v>
      </c>
      <c r="B52" s="2" t="s">
        <v>220</v>
      </c>
      <c r="C52" s="2" t="s">
        <v>220</v>
      </c>
      <c r="D52" s="2" t="s">
        <v>220</v>
      </c>
      <c r="E52" s="2" t="s">
        <v>220</v>
      </c>
      <c r="F52" s="2" t="s">
        <v>220</v>
      </c>
    </row>
    <row customFormat="1" r="53" s="17" spans="1:6"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3442</v>
      </c>
      <c r="B54" s="17" t="s">
        <v>2286</v>
      </c>
      <c r="C54" s="17" t="s">
        <v>2286</v>
      </c>
      <c r="D54" s="17" t="s">
        <v>2286</v>
      </c>
      <c r="E54" s="17" t="s">
        <v>2286</v>
      </c>
      <c r="F54" s="17" t="s">
        <v>2286</v>
      </c>
    </row>
    <row customFormat="1" r="55" s="98" spans="1:6" x14ac:dyDescent="0.25">
      <c r="A55" s="98" t="s">
        <v>3015</v>
      </c>
    </row>
    <row customFormat="1" r="56" s="17" spans="1:6" x14ac:dyDescent="0.25">
      <c r="A56" s="49" t="s">
        <v>3443</v>
      </c>
      <c r="B56" s="17" t="s">
        <v>116</v>
      </c>
      <c r="C56" s="17" t="s">
        <v>116</v>
      </c>
      <c r="D56" s="17" t="s">
        <v>116</v>
      </c>
      <c r="E56" s="17" t="s">
        <v>116</v>
      </c>
      <c r="F56" s="17" t="s">
        <v>116</v>
      </c>
    </row>
    <row customFormat="1" r="57" s="17" spans="1:6" x14ac:dyDescent="0.25">
      <c r="A57" s="17" t="s">
        <v>87</v>
      </c>
      <c r="B57" s="17">
        <v>10</v>
      </c>
    </row>
    <row customFormat="1" r="58" s="17" spans="1:6" x14ac:dyDescent="0.25">
      <c r="A58" s="17" t="s">
        <v>88</v>
      </c>
      <c r="B58" s="32" t="s">
        <v>3237</v>
      </c>
      <c r="C58" s="32" t="s">
        <v>3288</v>
      </c>
      <c r="D58" s="32" t="s">
        <v>3289</v>
      </c>
      <c r="E58" s="32" t="s">
        <v>3290</v>
      </c>
      <c r="F58" s="32" t="s">
        <v>3291</v>
      </c>
    </row>
    <row customFormat="1" r="59" s="17" spans="1:6"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3444</v>
      </c>
      <c r="B60" s="17" t="s">
        <v>186</v>
      </c>
      <c r="C60" s="17" t="s">
        <v>186</v>
      </c>
      <c r="D60" s="17" t="s">
        <v>186</v>
      </c>
      <c r="E60" s="17" t="s">
        <v>186</v>
      </c>
      <c r="F60" s="17" t="s">
        <v>186</v>
      </c>
    </row>
    <row customFormat="1" r="61" s="17" spans="1:6" x14ac:dyDescent="0.25">
      <c r="A61" s="49" t="s">
        <v>3445</v>
      </c>
      <c r="B61" s="17">
        <v>1</v>
      </c>
      <c r="C61" s="17">
        <v>2</v>
      </c>
      <c r="D61" s="17">
        <v>3</v>
      </c>
      <c r="E61" s="17">
        <v>4</v>
      </c>
      <c r="F61" s="17">
        <v>5</v>
      </c>
    </row>
    <row customFormat="1" customHeight="1" ht="14.25" r="62" s="131" spans="1:6" x14ac:dyDescent="0.25">
      <c r="A62" s="131" t="s">
        <v>3613</v>
      </c>
    </row>
    <row customFormat="1" r="63" s="17" spans="1:6" x14ac:dyDescent="0.25">
      <c r="A63" s="17" t="s">
        <v>3614</v>
      </c>
      <c r="B63" s="17" t="s">
        <v>3615</v>
      </c>
    </row>
    <row customFormat="1" r="64" s="17" spans="1:6" x14ac:dyDescent="0.25">
      <c r="A64" s="17" t="s">
        <v>3616</v>
      </c>
      <c r="B64" s="17" t="s">
        <v>3617</v>
      </c>
    </row>
    <row customFormat="1" r="65" s="17" spans="1:2" x14ac:dyDescent="0.25">
      <c r="A65" s="17" t="s">
        <v>3618</v>
      </c>
      <c r="B65" s="17" t="s">
        <v>3619</v>
      </c>
    </row>
  </sheetData>
  <mergeCells count="1">
    <mergeCell ref="A62:XFD62"/>
  </mergeCells>
  <conditionalFormatting sqref="B23:XFD23">
    <cfRule dxfId="166" priority="11" type="expression">
      <formula>B$22="Fixed Rate"</formula>
    </cfRule>
  </conditionalFormatting>
  <conditionalFormatting sqref="B26:XFD26">
    <cfRule dxfId="165" priority="10" type="expression">
      <formula>AND(B$25&lt;&gt;"Auto Debit",B$25&lt;&gt;"Way Of Payment",B$25&lt;&gt;"")</formula>
    </cfRule>
  </conditionalFormatting>
  <conditionalFormatting sqref="G31:XFD37 B31:F34 B37:F37">
    <cfRule dxfId="164" priority="9" type="expression">
      <formula>AND(B$30&lt;&gt;"",B$30&lt;&gt;"Copy Address From")</formula>
    </cfRule>
  </conditionalFormatting>
  <conditionalFormatting sqref="B51:XFD52">
    <cfRule dxfId="163" priority="8" type="expression">
      <formula>B$50="Lainnya"</formula>
    </cfRule>
  </conditionalFormatting>
  <conditionalFormatting sqref="B36:F36">
    <cfRule dxfId="162" priority="6" type="expression">
      <formula>AND(B$30&lt;&gt;"",B$30&lt;&gt;"Copy Address From")</formula>
    </cfRule>
  </conditionalFormatting>
  <conditionalFormatting sqref="B35:F35">
    <cfRule dxfId="161" priority="5" type="expression">
      <formula>AND(B$30&lt;&gt;"",B$30&lt;&gt;"Copy Address From")</formula>
    </cfRule>
  </conditionalFormatting>
  <conditionalFormatting sqref="A23">
    <cfRule dxfId="160" priority="4" type="expression">
      <formula>A$22="Fixed Rate"</formula>
    </cfRule>
  </conditionalFormatting>
  <conditionalFormatting sqref="A26">
    <cfRule dxfId="159" priority="3" type="expression">
      <formula>AND(A$25&lt;&gt;"Auto Debit",A$25&lt;&gt;"Way Of Payment",A$25&lt;&gt;"")</formula>
    </cfRule>
  </conditionalFormatting>
  <conditionalFormatting sqref="A31:A37">
    <cfRule dxfId="158" priority="2" type="expression">
      <formula>AND(A$30&lt;&gt;"",A$30&lt;&gt;"Copy Address From")</formula>
    </cfRule>
  </conditionalFormatting>
  <conditionalFormatting sqref="A51:A52">
    <cfRule dxfId="157"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topLeftCell="A55" workbookViewId="0">
      <pane activePane="topRight" state="frozen" topLeftCell="B1" xSplit="1"/>
      <selection activeCell="A43" sqref="A43"/>
      <selection activeCell="B1" pane="topRight" sqref="B1:B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9" x14ac:dyDescent="0.25">
      <c r="A1" s="17" t="s">
        <v>4</v>
      </c>
      <c r="B1" s="17" t="s">
        <v>6</v>
      </c>
      <c r="C1" s="17" t="s">
        <v>6</v>
      </c>
      <c r="D1" s="17" t="s">
        <v>6</v>
      </c>
      <c r="E1" s="17" t="s">
        <v>6</v>
      </c>
      <c r="F1" s="17" t="s">
        <v>6</v>
      </c>
      <c r="G1" s="17" t="s">
        <v>6</v>
      </c>
      <c r="H1" s="17" t="s">
        <v>6</v>
      </c>
      <c r="I1" s="17" t="s">
        <v>6</v>
      </c>
    </row>
    <row customFormat="1" r="2" s="17" spans="1:9" x14ac:dyDescent="0.25">
      <c r="A2" s="17" t="s">
        <v>3266</v>
      </c>
      <c r="B2" s="17" t="s">
        <v>3041</v>
      </c>
      <c r="C2" s="17" t="s">
        <v>3041</v>
      </c>
      <c r="D2" s="17" t="s">
        <v>3041</v>
      </c>
      <c r="E2" s="17" t="s">
        <v>3041</v>
      </c>
      <c r="F2" s="17" t="s">
        <v>3041</v>
      </c>
      <c r="G2" s="17" t="s">
        <v>3041</v>
      </c>
      <c r="H2" s="17" t="s">
        <v>3041</v>
      </c>
      <c r="I2" s="17" t="s">
        <v>3041</v>
      </c>
    </row>
    <row customFormat="1" r="3" s="17" spans="1:9" x14ac:dyDescent="0.25">
      <c r="A3" s="17" t="s">
        <v>3267</v>
      </c>
    </row>
    <row customFormat="1" r="4" s="17" spans="1:9" x14ac:dyDescent="0.25">
      <c r="A4" s="17" t="s">
        <v>3387</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customFormat="1" r="5" s="17" spans="1:9" x14ac:dyDescent="0.25"/>
    <row customFormat="1" r="6" s="17" spans="1:9" x14ac:dyDescent="0.25"/>
    <row customFormat="1" r="7" s="17" spans="1:9" x14ac:dyDescent="0.25"/>
    <row customFormat="1" r="8" s="17" spans="1:9" x14ac:dyDescent="0.25">
      <c r="A8" s="17" t="s">
        <v>5</v>
      </c>
      <c r="B8" s="17" t="str">
        <f>'1.TabCustomerMainData'!B$13</f>
        <v>0002APP20211205539</v>
      </c>
    </row>
    <row customFormat="1" r="9" s="17" spans="1:9" x14ac:dyDescent="0.25">
      <c r="A9" s="31" t="s">
        <v>3555</v>
      </c>
      <c r="B9" s="31"/>
    </row>
    <row customFormat="1" r="10" s="17" spans="1:9" x14ac:dyDescent="0.25">
      <c r="A10" s="17" t="s">
        <v>3523</v>
      </c>
      <c r="B10" s="17" t="str">
        <f>'1.TabCustomerMainData'!$B$10</f>
        <v>No</v>
      </c>
    </row>
    <row customFormat="1" r="11" s="134" spans="1:9" x14ac:dyDescent="0.25">
      <c r="A11" s="132" t="s">
        <v>3016</v>
      </c>
      <c r="B11" s="133"/>
      <c r="C11" s="133"/>
      <c r="D11" s="133"/>
      <c r="E11" s="133"/>
    </row>
    <row customFormat="1" r="12" s="17" spans="1:9" x14ac:dyDescent="0.25">
      <c r="A12" s="49" t="s">
        <v>3446</v>
      </c>
      <c r="B12" s="6" t="s">
        <v>3541</v>
      </c>
      <c r="C12" s="6"/>
      <c r="D12" s="6"/>
      <c r="E12" s="6"/>
      <c r="F12" s="6"/>
      <c r="G12" s="6"/>
    </row>
    <row customFormat="1" r="13" s="17" spans="1:9" x14ac:dyDescent="0.25">
      <c r="A13" s="49" t="s">
        <v>3447</v>
      </c>
      <c r="B13" s="6" t="s">
        <v>3144</v>
      </c>
      <c r="C13" s="6" t="s">
        <v>3144</v>
      </c>
      <c r="D13" s="6" t="s">
        <v>3144</v>
      </c>
      <c r="E13" s="6" t="s">
        <v>3144</v>
      </c>
      <c r="F13" s="6" t="s">
        <v>3144</v>
      </c>
      <c r="G13" s="6" t="s">
        <v>3144</v>
      </c>
    </row>
    <row customFormat="1" r="14" s="17" spans="1:9" x14ac:dyDescent="0.25">
      <c r="A14" s="49" t="s">
        <v>3448</v>
      </c>
      <c r="B14" s="8" t="s">
        <v>3068</v>
      </c>
      <c r="C14" s="8" t="s">
        <v>3068</v>
      </c>
      <c r="D14" s="8" t="s">
        <v>3068</v>
      </c>
      <c r="E14" s="8" t="s">
        <v>3068</v>
      </c>
      <c r="F14" s="8" t="s">
        <v>3068</v>
      </c>
      <c r="G14" s="8" t="s">
        <v>3068</v>
      </c>
    </row>
    <row customFormat="1" r="15" s="17" spans="1:9" x14ac:dyDescent="0.25">
      <c r="A15" s="11" t="s">
        <v>91</v>
      </c>
      <c r="B15" s="8" t="s">
        <v>3069</v>
      </c>
      <c r="C15" s="8" t="s">
        <v>3069</v>
      </c>
      <c r="D15" s="8" t="s">
        <v>3069</v>
      </c>
      <c r="E15" s="8" t="s">
        <v>3069</v>
      </c>
      <c r="F15" s="8" t="s">
        <v>3069</v>
      </c>
      <c r="G15" s="8" t="s">
        <v>3069</v>
      </c>
    </row>
    <row customFormat="1" r="16" s="98" spans="1:9" x14ac:dyDescent="0.25">
      <c r="A16" s="99" t="s">
        <v>3017</v>
      </c>
      <c r="B16" s="100"/>
      <c r="C16" s="100"/>
      <c r="D16" s="100"/>
      <c r="E16" s="100"/>
      <c r="F16" s="100"/>
      <c r="G16" s="100"/>
    </row>
    <row customFormat="1" r="17" s="17" spans="1:7" x14ac:dyDescent="0.25">
      <c r="A17" s="49" t="s">
        <v>3449</v>
      </c>
      <c r="B17" s="17" t="s">
        <v>3073</v>
      </c>
      <c r="C17" s="17" t="s">
        <v>3292</v>
      </c>
      <c r="D17" s="17" t="s">
        <v>3293</v>
      </c>
      <c r="E17" s="17" t="s">
        <v>3294</v>
      </c>
      <c r="F17" s="17" t="s">
        <v>3295</v>
      </c>
      <c r="G17" s="17" t="s">
        <v>3296</v>
      </c>
    </row>
    <row customFormat="1" r="18" s="17" spans="1:7" x14ac:dyDescent="0.25">
      <c r="A18" s="49" t="s">
        <v>3450</v>
      </c>
      <c r="B18" s="5" t="s">
        <v>3238</v>
      </c>
      <c r="C18" s="5" t="s">
        <v>3238</v>
      </c>
      <c r="D18" s="5" t="s">
        <v>3238</v>
      </c>
      <c r="E18" s="5" t="s">
        <v>3238</v>
      </c>
      <c r="F18" s="5" t="s">
        <v>3238</v>
      </c>
      <c r="G18" s="5" t="s">
        <v>3238</v>
      </c>
    </row>
    <row customFormat="1" r="19" s="17" spans="1:7" x14ac:dyDescent="0.25">
      <c r="A19" s="49" t="s">
        <v>3451</v>
      </c>
      <c r="B19" s="46">
        <v>1000000000</v>
      </c>
      <c r="C19" s="46">
        <v>500000001</v>
      </c>
      <c r="D19" s="46">
        <v>500000002</v>
      </c>
      <c r="E19" s="46">
        <v>500000003</v>
      </c>
      <c r="F19" s="46">
        <v>500000004</v>
      </c>
      <c r="G19" s="46">
        <v>500000005</v>
      </c>
    </row>
    <row customFormat="1" r="20" s="17" spans="1:7" x14ac:dyDescent="0.25">
      <c r="A20" s="49" t="s">
        <v>3452</v>
      </c>
      <c r="B20" s="5" t="s">
        <v>3139</v>
      </c>
      <c r="C20" s="5" t="s">
        <v>3139</v>
      </c>
      <c r="D20" s="5" t="s">
        <v>3139</v>
      </c>
      <c r="E20" s="5" t="s">
        <v>3139</v>
      </c>
      <c r="F20" s="5" t="s">
        <v>3139</v>
      </c>
      <c r="G20" s="5" t="s">
        <v>3139</v>
      </c>
    </row>
    <row customFormat="1" r="21" s="17" spans="1:7" x14ac:dyDescent="0.25">
      <c r="A21" s="17" t="s">
        <v>92</v>
      </c>
      <c r="B21" s="5" t="s">
        <v>3140</v>
      </c>
      <c r="C21" s="5" t="s">
        <v>3140</v>
      </c>
      <c r="D21" s="5" t="s">
        <v>3140</v>
      </c>
      <c r="E21" s="5" t="s">
        <v>3140</v>
      </c>
      <c r="F21" s="5" t="s">
        <v>3140</v>
      </c>
      <c r="G21" s="5" t="s">
        <v>3140</v>
      </c>
    </row>
    <row customFormat="1" r="22" s="17" spans="1:7" x14ac:dyDescent="0.25">
      <c r="A22" s="17" t="s">
        <v>93</v>
      </c>
      <c r="B22" s="69" t="s">
        <v>3141</v>
      </c>
      <c r="C22" s="69" t="s">
        <v>3141</v>
      </c>
      <c r="D22" s="69" t="s">
        <v>3141</v>
      </c>
      <c r="E22" s="69" t="s">
        <v>3141</v>
      </c>
      <c r="F22" s="69" t="s">
        <v>3141</v>
      </c>
      <c r="G22" s="69" t="s">
        <v>3141</v>
      </c>
    </row>
    <row customFormat="1" r="23" s="17" spans="1:7" x14ac:dyDescent="0.25">
      <c r="A23" s="17" t="s">
        <v>94</v>
      </c>
      <c r="B23" s="62">
        <v>44539</v>
      </c>
      <c r="C23" s="62">
        <v>44540</v>
      </c>
      <c r="D23" s="62">
        <v>44541</v>
      </c>
      <c r="E23" s="62">
        <v>44542</v>
      </c>
      <c r="F23" s="62">
        <v>44543</v>
      </c>
      <c r="G23" s="62">
        <v>44544</v>
      </c>
    </row>
    <row customFormat="1" r="24" s="17" spans="1:7" x14ac:dyDescent="0.25">
      <c r="A24" s="17" t="s">
        <v>95</v>
      </c>
      <c r="B24" s="5"/>
      <c r="C24" s="5"/>
      <c r="D24" s="5"/>
      <c r="E24" s="5"/>
      <c r="F24" s="5"/>
      <c r="G24" s="5"/>
    </row>
    <row customFormat="1" r="25" s="17" spans="1:7" x14ac:dyDescent="0.25">
      <c r="A25" s="49" t="s">
        <v>3453</v>
      </c>
      <c r="B25" s="5">
        <v>1999</v>
      </c>
      <c r="C25" s="5">
        <v>2023</v>
      </c>
      <c r="D25" s="5">
        <v>2024</v>
      </c>
      <c r="E25" s="5">
        <v>2025</v>
      </c>
      <c r="F25" s="5">
        <v>2026</v>
      </c>
      <c r="G25" s="5">
        <v>2027</v>
      </c>
    </row>
    <row customFormat="1" r="26" s="17" spans="1:7" x14ac:dyDescent="0.25">
      <c r="A26" s="49" t="s">
        <v>3454</v>
      </c>
      <c r="B26" s="5" t="s">
        <v>106</v>
      </c>
      <c r="C26" s="5" t="s">
        <v>96</v>
      </c>
      <c r="D26" s="5" t="s">
        <v>96</v>
      </c>
      <c r="E26" s="5" t="s">
        <v>96</v>
      </c>
      <c r="F26" s="5" t="s">
        <v>96</v>
      </c>
      <c r="G26" s="5" t="s">
        <v>96</v>
      </c>
    </row>
    <row customFormat="1" r="27" s="17" spans="1:7" x14ac:dyDescent="0.25">
      <c r="A27" s="50" t="s">
        <v>3455</v>
      </c>
      <c r="B27" s="8">
        <v>35</v>
      </c>
      <c r="C27" s="8">
        <v>30</v>
      </c>
      <c r="D27" s="8">
        <v>30</v>
      </c>
      <c r="E27" s="8">
        <v>30</v>
      </c>
      <c r="F27" s="8">
        <v>30</v>
      </c>
      <c r="G27" s="8">
        <v>30</v>
      </c>
    </row>
    <row customFormat="1" r="28" s="17" spans="1:7" x14ac:dyDescent="0.25">
      <c r="A28" s="50" t="s">
        <v>3456</v>
      </c>
      <c r="B28" s="46">
        <v>350000000</v>
      </c>
      <c r="C28" s="46">
        <v>100000000</v>
      </c>
      <c r="D28" s="46">
        <v>100000000</v>
      </c>
      <c r="E28" s="46">
        <v>100000000</v>
      </c>
      <c r="F28" s="46">
        <v>100000000</v>
      </c>
      <c r="G28" s="46">
        <v>100000000</v>
      </c>
    </row>
    <row customFormat="1" r="29" s="17" spans="1:7" x14ac:dyDescent="0.25">
      <c r="A29" s="49" t="s">
        <v>3457</v>
      </c>
      <c r="B29" s="67" t="s">
        <v>3626</v>
      </c>
      <c r="C29" s="67">
        <v>12398042</v>
      </c>
      <c r="D29" s="67">
        <v>12398042</v>
      </c>
      <c r="E29" s="67">
        <v>12398042</v>
      </c>
      <c r="F29" s="67">
        <v>12398042</v>
      </c>
      <c r="G29" s="67">
        <v>12398042</v>
      </c>
    </row>
    <row customFormat="1" r="30" s="17" spans="1:7" x14ac:dyDescent="0.25">
      <c r="A30" s="49" t="s">
        <v>3458</v>
      </c>
      <c r="B30" s="67" t="s">
        <v>3627</v>
      </c>
      <c r="C30" s="67">
        <v>12039814</v>
      </c>
      <c r="D30" s="67">
        <v>12039814</v>
      </c>
      <c r="E30" s="67">
        <v>12039814</v>
      </c>
      <c r="F30" s="67">
        <v>12039814</v>
      </c>
      <c r="G30" s="67">
        <v>12039814</v>
      </c>
    </row>
    <row customFormat="1" r="31" s="17" spans="1:7" x14ac:dyDescent="0.25">
      <c r="A31" s="49" t="s">
        <v>3459</v>
      </c>
      <c r="B31" s="67" t="s">
        <v>3628</v>
      </c>
      <c r="C31" s="67" t="s">
        <v>3239</v>
      </c>
      <c r="D31" s="67" t="s">
        <v>3239</v>
      </c>
      <c r="E31" s="67" t="s">
        <v>3239</v>
      </c>
      <c r="F31" s="67" t="s">
        <v>3239</v>
      </c>
      <c r="G31" s="67" t="s">
        <v>3239</v>
      </c>
    </row>
    <row customFormat="1" r="32" s="17" spans="1:7" x14ac:dyDescent="0.25">
      <c r="A32" s="49" t="s">
        <v>3460</v>
      </c>
      <c r="B32" s="67">
        <v>735434</v>
      </c>
      <c r="C32" s="67">
        <v>1238905</v>
      </c>
      <c r="D32" s="67">
        <v>1238906</v>
      </c>
      <c r="E32" s="67">
        <v>1238907</v>
      </c>
      <c r="F32" s="67">
        <v>1238908</v>
      </c>
      <c r="G32" s="67">
        <v>1238909</v>
      </c>
    </row>
    <row customFormat="1" r="33" s="17" spans="1:7" x14ac:dyDescent="0.25">
      <c r="A33" s="49" t="s">
        <v>3461</v>
      </c>
      <c r="B33" s="5">
        <v>436363</v>
      </c>
      <c r="C33" s="5"/>
      <c r="D33" s="5"/>
      <c r="E33" s="5"/>
      <c r="F33" s="5"/>
      <c r="G33" s="5"/>
    </row>
    <row customFormat="1" r="34" s="98" spans="1:7" x14ac:dyDescent="0.25">
      <c r="A34" s="99" t="s">
        <v>3018</v>
      </c>
      <c r="B34" s="100"/>
      <c r="C34" s="100"/>
      <c r="D34" s="100"/>
      <c r="E34" s="100"/>
      <c r="F34" s="100"/>
      <c r="G34" s="100"/>
    </row>
    <row customFormat="1" r="35" s="17" spans="1:7" x14ac:dyDescent="0.25">
      <c r="A35" s="49" t="s">
        <v>3462</v>
      </c>
      <c r="B35" s="5" t="s">
        <v>3070</v>
      </c>
      <c r="C35" s="5" t="s">
        <v>3297</v>
      </c>
      <c r="D35" s="5" t="s">
        <v>3298</v>
      </c>
      <c r="E35" s="5" t="s">
        <v>3299</v>
      </c>
      <c r="F35" s="5" t="s">
        <v>3300</v>
      </c>
      <c r="G35" s="5" t="s">
        <v>3301</v>
      </c>
    </row>
    <row customFormat="1" r="36" s="98" spans="1:7" x14ac:dyDescent="0.25">
      <c r="A36" s="99" t="s">
        <v>3019</v>
      </c>
      <c r="B36" s="100"/>
      <c r="C36" s="100"/>
      <c r="D36" s="100"/>
      <c r="E36" s="100"/>
      <c r="F36" s="100"/>
      <c r="G36" s="100"/>
    </row>
    <row customFormat="1" r="37" s="17" spans="1:7" x14ac:dyDescent="0.25">
      <c r="A37" s="11" t="s">
        <v>97</v>
      </c>
      <c r="B37" s="5" t="s">
        <v>41</v>
      </c>
      <c r="C37" s="5" t="s">
        <v>32</v>
      </c>
      <c r="D37" s="5" t="s">
        <v>32</v>
      </c>
      <c r="E37" s="5" t="s">
        <v>32</v>
      </c>
      <c r="F37" s="5" t="s">
        <v>32</v>
      </c>
      <c r="G37" s="5" t="s">
        <v>32</v>
      </c>
    </row>
    <row customFormat="1" r="38" s="17" spans="1:7" x14ac:dyDescent="0.25">
      <c r="A38" s="50" t="s">
        <v>3463</v>
      </c>
      <c r="B38" s="5" t="s">
        <v>3064</v>
      </c>
      <c r="C38" s="5" t="s">
        <v>3064</v>
      </c>
      <c r="D38" s="5" t="s">
        <v>3064</v>
      </c>
      <c r="E38" s="5" t="s">
        <v>3064</v>
      </c>
      <c r="F38" s="5" t="s">
        <v>3064</v>
      </c>
      <c r="G38" s="5" t="s">
        <v>3064</v>
      </c>
    </row>
    <row customFormat="1" r="39" s="17" spans="1:7" x14ac:dyDescent="0.25">
      <c r="A39" s="50" t="s">
        <v>3464</v>
      </c>
      <c r="B39" s="5" t="s">
        <v>276</v>
      </c>
      <c r="C39" s="5" t="s">
        <v>276</v>
      </c>
      <c r="D39" s="5" t="s">
        <v>276</v>
      </c>
      <c r="E39" s="5" t="s">
        <v>276</v>
      </c>
      <c r="F39" s="5" t="s">
        <v>276</v>
      </c>
      <c r="G39" s="5" t="s">
        <v>276</v>
      </c>
    </row>
    <row customFormat="1" r="40" s="98" spans="1:7" x14ac:dyDescent="0.25">
      <c r="A40" s="99" t="s">
        <v>3020</v>
      </c>
      <c r="B40" s="100"/>
      <c r="C40" s="100"/>
      <c r="D40" s="100"/>
      <c r="E40" s="100"/>
      <c r="F40" s="100"/>
      <c r="G40" s="100"/>
    </row>
    <row customFormat="1" r="41" s="17" spans="1:7" x14ac:dyDescent="0.25">
      <c r="A41" s="11" t="s">
        <v>98</v>
      </c>
      <c r="B41" s="17" t="s">
        <v>41</v>
      </c>
      <c r="C41" s="17" t="s">
        <v>32</v>
      </c>
      <c r="D41" s="17" t="s">
        <v>32</v>
      </c>
      <c r="E41" s="17" t="s">
        <v>32</v>
      </c>
      <c r="F41" s="17" t="s">
        <v>32</v>
      </c>
      <c r="G41" s="17" t="s">
        <v>32</v>
      </c>
    </row>
    <row customFormat="1" r="42" s="17" spans="1:7" x14ac:dyDescent="0.25">
      <c r="A42" s="50" t="s">
        <v>3465</v>
      </c>
      <c r="B42" s="17" t="s">
        <v>42</v>
      </c>
      <c r="C42" s="17" t="s">
        <v>42</v>
      </c>
      <c r="D42" s="17" t="s">
        <v>39</v>
      </c>
      <c r="E42" s="17" t="s">
        <v>42</v>
      </c>
      <c r="F42" s="17" t="s">
        <v>42</v>
      </c>
      <c r="G42" s="17" t="s">
        <v>42</v>
      </c>
    </row>
    <row customFormat="1" r="43" s="17" spans="1:7" x14ac:dyDescent="0.25">
      <c r="A43" s="50" t="s">
        <v>3466</v>
      </c>
      <c r="B43" s="5" t="s">
        <v>3135</v>
      </c>
      <c r="C43" s="5" t="s">
        <v>3135</v>
      </c>
      <c r="D43" s="5" t="s">
        <v>3135</v>
      </c>
      <c r="E43" s="5" t="s">
        <v>3135</v>
      </c>
      <c r="F43" s="5" t="s">
        <v>3135</v>
      </c>
      <c r="G43" s="5" t="s">
        <v>3135</v>
      </c>
    </row>
    <row customFormat="1" r="44" s="17" spans="1:7" x14ac:dyDescent="0.25">
      <c r="A44" s="50" t="s">
        <v>3467</v>
      </c>
      <c r="B44" s="17" t="s">
        <v>44</v>
      </c>
      <c r="C44" s="17" t="s">
        <v>276</v>
      </c>
      <c r="D44" s="17" t="s">
        <v>276</v>
      </c>
      <c r="E44" s="17" t="s">
        <v>276</v>
      </c>
      <c r="F44" s="17" t="s">
        <v>276</v>
      </c>
      <c r="G44" s="17" t="s">
        <v>276</v>
      </c>
    </row>
    <row customFormat="1" r="45" s="17" spans="1:7"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101</v>
      </c>
    </row>
    <row customFormat="1" r="47" s="17" spans="1:7" x14ac:dyDescent="0.25">
      <c r="A47" s="17" t="s">
        <v>102</v>
      </c>
      <c r="B47" s="17" t="s">
        <v>45</v>
      </c>
      <c r="C47" s="17" t="s">
        <v>45</v>
      </c>
      <c r="D47" s="17" t="s">
        <v>45</v>
      </c>
      <c r="E47" s="17" t="s">
        <v>45</v>
      </c>
      <c r="F47" s="17" t="s">
        <v>45</v>
      </c>
      <c r="G47" s="17" t="s">
        <v>45</v>
      </c>
    </row>
    <row customFormat="1" r="48" s="17" spans="1:7" x14ac:dyDescent="0.25">
      <c r="A48" s="50" t="s">
        <v>3468</v>
      </c>
      <c r="B48" s="17" t="s">
        <v>13</v>
      </c>
      <c r="C48" s="17" t="s">
        <v>13</v>
      </c>
      <c r="D48" s="17" t="s">
        <v>13</v>
      </c>
      <c r="E48" s="17" t="s">
        <v>13</v>
      </c>
      <c r="F48" s="17" t="s">
        <v>13</v>
      </c>
      <c r="G48" s="17" t="s">
        <v>13</v>
      </c>
    </row>
    <row customFormat="1" r="49" s="17" spans="1:8" x14ac:dyDescent="0.25">
      <c r="A49" s="50" t="s">
        <v>3469</v>
      </c>
      <c r="B49" s="2" t="s">
        <v>3133</v>
      </c>
      <c r="C49" s="2" t="s">
        <v>3133</v>
      </c>
      <c r="D49" s="2" t="s">
        <v>3133</v>
      </c>
      <c r="E49" s="2" t="s">
        <v>3133</v>
      </c>
      <c r="F49" s="2" t="s">
        <v>3133</v>
      </c>
      <c r="G49" s="2" t="s">
        <v>3133</v>
      </c>
    </row>
    <row customFormat="1" r="50" s="17" spans="1:8" x14ac:dyDescent="0.25">
      <c r="A50" s="17" t="s">
        <v>103</v>
      </c>
      <c r="B50" s="2">
        <v>1231412</v>
      </c>
      <c r="C50" s="2">
        <v>1231413</v>
      </c>
      <c r="D50" s="2">
        <v>1231414</v>
      </c>
      <c r="E50" s="2">
        <v>1231415</v>
      </c>
      <c r="F50" s="2">
        <v>1231416</v>
      </c>
      <c r="G50" s="2">
        <v>1231417</v>
      </c>
    </row>
    <row customFormat="1" r="51" s="98" spans="1:8" x14ac:dyDescent="0.25">
      <c r="A51" s="99" t="s">
        <v>3418</v>
      </c>
      <c r="B51" s="100"/>
      <c r="C51" s="100"/>
      <c r="D51" s="100"/>
      <c r="E51" s="100"/>
      <c r="F51" s="100"/>
      <c r="G51" s="100"/>
    </row>
    <row customFormat="1" r="52" s="17" spans="1:8" x14ac:dyDescent="0.25">
      <c r="A52" s="48" t="s">
        <v>31</v>
      </c>
      <c r="B52" s="17" t="s">
        <v>32</v>
      </c>
      <c r="C52" s="17" t="s">
        <v>41</v>
      </c>
      <c r="D52" s="17" t="s">
        <v>41</v>
      </c>
      <c r="E52" s="17" t="s">
        <v>41</v>
      </c>
      <c r="F52" s="17" t="s">
        <v>41</v>
      </c>
      <c r="G52" s="17" t="s">
        <v>41</v>
      </c>
    </row>
    <row customFormat="1" r="53" s="17" spans="1:8" x14ac:dyDescent="0.25">
      <c r="A53" s="50" t="s">
        <v>3470</v>
      </c>
      <c r="B53" s="17" t="s">
        <v>104</v>
      </c>
      <c r="C53" s="17" t="s">
        <v>104</v>
      </c>
      <c r="D53" s="17" t="s">
        <v>104</v>
      </c>
      <c r="E53" s="17" t="s">
        <v>104</v>
      </c>
      <c r="F53" s="17" t="s">
        <v>104</v>
      </c>
      <c r="G53" s="17" t="s">
        <v>104</v>
      </c>
    </row>
    <row customFormat="1" r="54" s="17" spans="1:8" x14ac:dyDescent="0.25">
      <c r="A54" s="50" t="s">
        <v>3379</v>
      </c>
      <c r="B54" s="17" t="s">
        <v>3136</v>
      </c>
      <c r="C54" s="17" t="s">
        <v>3136</v>
      </c>
      <c r="D54" s="17" t="s">
        <v>3136</v>
      </c>
      <c r="E54" s="17" t="s">
        <v>3136</v>
      </c>
      <c r="F54" s="17" t="s">
        <v>3136</v>
      </c>
      <c r="G54" s="17" t="s">
        <v>3136</v>
      </c>
    </row>
    <row customFormat="1" r="55" s="17" spans="1:8" x14ac:dyDescent="0.25">
      <c r="A55" s="50" t="s">
        <v>3380</v>
      </c>
      <c r="B55" s="2">
        <v>1</v>
      </c>
      <c r="C55" s="2">
        <v>1</v>
      </c>
      <c r="D55" s="2">
        <v>1</v>
      </c>
      <c r="E55" s="2">
        <v>1</v>
      </c>
      <c r="F55" s="2">
        <v>1</v>
      </c>
      <c r="G55" s="2">
        <v>1</v>
      </c>
    </row>
    <row customFormat="1" r="56" s="17" spans="1:8" x14ac:dyDescent="0.25">
      <c r="A56" s="50" t="s">
        <v>3381</v>
      </c>
      <c r="B56" s="2">
        <v>1</v>
      </c>
      <c r="C56" s="2">
        <v>1</v>
      </c>
      <c r="D56" s="2">
        <v>1</v>
      </c>
      <c r="E56" s="2">
        <v>1</v>
      </c>
      <c r="F56" s="2">
        <v>1</v>
      </c>
      <c r="G56" s="2">
        <v>1</v>
      </c>
    </row>
    <row customFormat="1" r="57" s="17" spans="1:8" x14ac:dyDescent="0.25">
      <c r="A57" s="50" t="s">
        <v>3382</v>
      </c>
      <c r="B57" s="2">
        <v>40242</v>
      </c>
      <c r="C57" s="2">
        <v>40242</v>
      </c>
      <c r="D57" s="2">
        <v>40242</v>
      </c>
      <c r="E57" s="2">
        <v>40242</v>
      </c>
      <c r="F57" s="2">
        <v>40242</v>
      </c>
      <c r="G57" s="2">
        <v>40242</v>
      </c>
    </row>
    <row customFormat="1" r="58" s="17" spans="1:8" x14ac:dyDescent="0.25">
      <c r="A58" s="50" t="s">
        <v>3384</v>
      </c>
      <c r="B58" s="17" t="s">
        <v>3065</v>
      </c>
      <c r="C58" s="17" t="s">
        <v>3065</v>
      </c>
      <c r="D58" s="17" t="s">
        <v>3065</v>
      </c>
      <c r="E58" s="17" t="s">
        <v>3065</v>
      </c>
      <c r="F58" s="17" t="s">
        <v>3065</v>
      </c>
      <c r="G58" s="17" t="s">
        <v>3066</v>
      </c>
    </row>
    <row customFormat="1" r="59" s="17" spans="1:8" x14ac:dyDescent="0.25">
      <c r="A59" s="50" t="s">
        <v>3383</v>
      </c>
      <c r="B59" s="17" t="s">
        <v>3066</v>
      </c>
      <c r="C59" s="17" t="s">
        <v>3066</v>
      </c>
      <c r="D59" s="17" t="s">
        <v>3066</v>
      </c>
      <c r="E59" s="17" t="s">
        <v>3066</v>
      </c>
      <c r="F59" s="17" t="s">
        <v>3066</v>
      </c>
      <c r="G59" s="17" t="s">
        <v>3065</v>
      </c>
    </row>
    <row customFormat="1" r="60" s="17" spans="1:8" x14ac:dyDescent="0.25">
      <c r="A60" s="50" t="s">
        <v>3415</v>
      </c>
      <c r="B60" s="17" t="s">
        <v>3134</v>
      </c>
      <c r="C60" s="17" t="s">
        <v>3134</v>
      </c>
      <c r="D60" s="17" t="s">
        <v>3134</v>
      </c>
      <c r="E60" s="17" t="s">
        <v>3134</v>
      </c>
      <c r="F60" s="17" t="s">
        <v>3134</v>
      </c>
      <c r="G60" s="17" t="s">
        <v>3134</v>
      </c>
    </row>
    <row customFormat="1" r="61" s="98" spans="1:8" x14ac:dyDescent="0.25">
      <c r="A61" s="99" t="s">
        <v>3074</v>
      </c>
      <c r="B61" s="100"/>
      <c r="C61" s="100"/>
      <c r="D61" s="100"/>
      <c r="E61" s="100"/>
      <c r="F61" s="100"/>
      <c r="G61" s="100"/>
    </row>
    <row r="62" spans="1:8" x14ac:dyDescent="0.25">
      <c r="A62" s="114" t="s">
        <v>3471</v>
      </c>
      <c r="B62" s="35" t="s">
        <v>32</v>
      </c>
      <c r="C62" s="35" t="s">
        <v>32</v>
      </c>
      <c r="D62" s="35" t="s">
        <v>32</v>
      </c>
      <c r="E62" s="35" t="s">
        <v>32</v>
      </c>
      <c r="F62" s="35" t="s">
        <v>32</v>
      </c>
      <c r="G62" s="35" t="s">
        <v>32</v>
      </c>
      <c r="H62" s="16"/>
    </row>
    <row customFormat="1" r="63" s="135" spans="1:8" x14ac:dyDescent="0.25">
      <c r="A63" s="132" t="s">
        <v>3577</v>
      </c>
      <c r="B63" s="133"/>
    </row>
    <row customFormat="1" r="64" s="17" spans="1:8" x14ac:dyDescent="0.25">
      <c r="A64" s="17" t="s">
        <v>3578</v>
      </c>
    </row>
    <row customFormat="1" r="65" s="17" spans="1:2" x14ac:dyDescent="0.25">
      <c r="A65" s="17" t="s">
        <v>3579</v>
      </c>
    </row>
    <row customFormat="1" r="66" s="17" spans="1:2" x14ac:dyDescent="0.25">
      <c r="A66" s="17" t="s">
        <v>2419</v>
      </c>
    </row>
    <row customFormat="1" r="67" s="17" spans="1:2" x14ac:dyDescent="0.25">
      <c r="A67" s="11" t="s">
        <v>3580</v>
      </c>
      <c r="B67" s="5"/>
    </row>
    <row customFormat="1" r="68" s="135" spans="1:2" x14ac:dyDescent="0.25">
      <c r="A68" s="132" t="s">
        <v>3591</v>
      </c>
      <c r="B68" s="133"/>
    </row>
    <row r="69" spans="1:2" x14ac:dyDescent="0.25">
      <c r="A69" s="123" t="s">
        <v>3584</v>
      </c>
      <c r="B69" s="124">
        <f>B28/B19*100</f>
        <v>35</v>
      </c>
    </row>
    <row r="70" spans="1:2" x14ac:dyDescent="0.25">
      <c r="A70" s="123" t="s">
        <v>3583</v>
      </c>
      <c r="B70" s="124">
        <f>B19*B27%</f>
        <v>350000000</v>
      </c>
    </row>
  </sheetData>
  <mergeCells count="3">
    <mergeCell ref="A11:XFD11"/>
    <mergeCell ref="A63:XFD63"/>
    <mergeCell ref="A68:XFD68"/>
  </mergeCells>
  <conditionalFormatting sqref="B27:XFD27">
    <cfRule dxfId="156" priority="22" type="expression">
      <formula>B$26="Amount"</formula>
    </cfRule>
  </conditionalFormatting>
  <conditionalFormatting sqref="B28:XFD28">
    <cfRule dxfId="155" priority="21" type="expression">
      <formula>B$26="Percentage"</formula>
    </cfRule>
  </conditionalFormatting>
  <conditionalFormatting sqref="B38:XFD39">
    <cfRule dxfId="154" priority="20" type="expression">
      <formula>B$37="Yes"</formula>
    </cfRule>
  </conditionalFormatting>
  <conditionalFormatting sqref="B42:XFD50">
    <cfRule dxfId="153" priority="19" type="expression">
      <formula>B$41="Yes"</formula>
    </cfRule>
  </conditionalFormatting>
  <conditionalFormatting sqref="H54:XFD60">
    <cfRule dxfId="152" priority="16" type="expression">
      <formula>H$52="Yes"</formula>
    </cfRule>
  </conditionalFormatting>
  <conditionalFormatting sqref="B53:XFD53">
    <cfRule dxfId="151" priority="15" type="expression">
      <formula>B$52="No"</formula>
    </cfRule>
  </conditionalFormatting>
  <conditionalFormatting sqref="B47:XFD47">
    <cfRule dxfId="150" priority="14" type="expression">
      <formula>B$42="Personal"</formula>
    </cfRule>
  </conditionalFormatting>
  <conditionalFormatting sqref="B45:XFD46">
    <cfRule dxfId="149" priority="13" type="expression">
      <formula>B$42="Company"</formula>
    </cfRule>
  </conditionalFormatting>
  <conditionalFormatting sqref="B62:XFD62">
    <cfRule dxfId="148" priority="12" type="expression">
      <formula>B$18="New"</formula>
    </cfRule>
  </conditionalFormatting>
  <conditionalFormatting sqref="B54:G60">
    <cfRule dxfId="147" priority="11" type="expression">
      <formula>B$41="Yes"</formula>
    </cfRule>
  </conditionalFormatting>
  <conditionalFormatting sqref="B54:G60">
    <cfRule dxfId="146" priority="10" type="expression">
      <formula>#REF!="Yes"</formula>
    </cfRule>
  </conditionalFormatting>
  <conditionalFormatting sqref="A27">
    <cfRule dxfId="145" priority="9" type="expression">
      <formula>A$26="Amount"</formula>
    </cfRule>
  </conditionalFormatting>
  <conditionalFormatting sqref="A28">
    <cfRule dxfId="144" priority="8" type="expression">
      <formula>A$26="Percentage"</formula>
    </cfRule>
  </conditionalFormatting>
  <conditionalFormatting sqref="A38:A39">
    <cfRule dxfId="143" priority="7" type="expression">
      <formula>A$37="Yes"</formula>
    </cfRule>
  </conditionalFormatting>
  <conditionalFormatting sqref="A42:A50">
    <cfRule dxfId="142" priority="6" type="expression">
      <formula>A$41="Yes"</formula>
    </cfRule>
  </conditionalFormatting>
  <conditionalFormatting sqref="A47">
    <cfRule dxfId="141" priority="5" type="expression">
      <formula>A$42="Personal"</formula>
    </cfRule>
  </conditionalFormatting>
  <conditionalFormatting sqref="A45:A46">
    <cfRule dxfId="140" priority="4" type="expression">
      <formula>A$42="Company"</formula>
    </cfRule>
  </conditionalFormatting>
  <conditionalFormatting sqref="A54:A60">
    <cfRule dxfId="139" priority="3" type="expression">
      <formula>A$52="Yes"</formula>
    </cfRule>
  </conditionalFormatting>
  <conditionalFormatting sqref="A53">
    <cfRule dxfId="138" priority="2" type="expression">
      <formula>A$52="No"</formula>
    </cfRule>
  </conditionalFormatting>
  <conditionalFormatting sqref="A62">
    <cfRule dxfId="137"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topLeftCell="A7" workbookViewId="0">
      <pane activePane="topRight" state="frozen" topLeftCell="B1" xSplit="1"/>
      <selection activeCell="C13" pane="topRight" sqref="C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7" spans="1:9" x14ac:dyDescent="0.25">
      <c r="A1" s="17" t="s">
        <v>4</v>
      </c>
      <c r="B1" t="s">
        <v>3629</v>
      </c>
      <c r="C1" t="s">
        <v>3629</v>
      </c>
      <c r="D1" s="17" t="s">
        <v>6</v>
      </c>
      <c r="E1" s="17" t="s">
        <v>6</v>
      </c>
      <c r="F1" s="17" t="s">
        <v>6</v>
      </c>
      <c r="G1" s="17" t="s">
        <v>6</v>
      </c>
      <c r="H1" s="17" t="s">
        <v>6</v>
      </c>
      <c r="I1" s="17" t="s">
        <v>6</v>
      </c>
    </row>
    <row customFormat="1" r="2" s="17" spans="1:9" x14ac:dyDescent="0.25">
      <c r="A2" s="17" t="s">
        <v>3266</v>
      </c>
      <c r="B2" t="s">
        <v>3041</v>
      </c>
      <c r="C2" t="s">
        <v>3041</v>
      </c>
      <c r="D2" s="17" t="s">
        <v>3041</v>
      </c>
      <c r="E2" s="17" t="s">
        <v>3041</v>
      </c>
      <c r="F2" s="17" t="s">
        <v>3041</v>
      </c>
      <c r="G2" s="17" t="s">
        <v>3041</v>
      </c>
      <c r="H2" s="17" t="s">
        <v>3041</v>
      </c>
      <c r="I2" s="17" t="s">
        <v>3041</v>
      </c>
    </row>
    <row customFormat="1" r="3" s="17" spans="1:9" x14ac:dyDescent="0.25">
      <c r="A3" s="17" t="s">
        <v>3267</v>
      </c>
    </row>
    <row customFormat="1" r="4" s="17" spans="1:9" x14ac:dyDescent="0.25">
      <c r="A4" s="17" t="s">
        <v>3474</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9" x14ac:dyDescent="0.25"/>
    <row customFormat="1" r="6" s="17" spans="1:9" x14ac:dyDescent="0.25"/>
    <row customFormat="1" r="7" s="17" spans="1:9" x14ac:dyDescent="0.25"/>
    <row customFormat="1" r="8" s="17" spans="1:9" x14ac:dyDescent="0.25"/>
    <row customFormat="1" r="9" s="17" spans="1:9" x14ac:dyDescent="0.25"/>
    <row customFormat="1" r="10" s="17" spans="1:9" x14ac:dyDescent="0.25"/>
    <row customFormat="1" r="11" s="91" spans="1:9" x14ac:dyDescent="0.25">
      <c r="B11" s="84"/>
      <c r="C11" s="84"/>
      <c r="D11" s="84"/>
      <c r="E11" s="84"/>
      <c r="G11" s="84"/>
      <c r="H11" s="84"/>
    </row>
    <row customFormat="1" r="12" s="17" spans="1:9" x14ac:dyDescent="0.25">
      <c r="A12" s="63" t="s">
        <v>5</v>
      </c>
      <c r="B12" s="43" t="str">
        <f>'1.TabCustomerMainData'!$B$13</f>
        <v>0002APP20211205539</v>
      </c>
      <c r="C12" s="43" t="str">
        <f>'1.TabCustomerMainData'!$B$13</f>
        <v>0002APP20211205539</v>
      </c>
    </row>
    <row customFormat="1" r="13" s="17" spans="1:9" x14ac:dyDescent="0.25">
      <c r="A13" s="50" t="s">
        <v>3539</v>
      </c>
      <c r="B13" s="5" t="s">
        <v>3541</v>
      </c>
      <c r="C13" s="5" t="s">
        <v>3541</v>
      </c>
      <c r="D13" s="5"/>
      <c r="E13" s="5"/>
      <c r="F13" s="5"/>
      <c r="G13" s="5"/>
      <c r="H13" s="5"/>
    </row>
    <row customFormat="1" r="14" s="17" spans="1:9" x14ac:dyDescent="0.25">
      <c r="A14" s="50" t="s">
        <v>3447</v>
      </c>
      <c r="B14" s="6" t="s">
        <v>3144</v>
      </c>
      <c r="C14" s="6" t="s">
        <v>3144</v>
      </c>
      <c r="D14" s="6" t="s">
        <v>3144</v>
      </c>
      <c r="E14" s="6" t="s">
        <v>3144</v>
      </c>
      <c r="F14" s="6" t="s">
        <v>3144</v>
      </c>
      <c r="G14" s="6" t="s">
        <v>3144</v>
      </c>
      <c r="H14" s="6" t="s">
        <v>3144</v>
      </c>
    </row>
    <row customFormat="1" r="15" s="17" spans="1:9" x14ac:dyDescent="0.25">
      <c r="A15" s="50" t="s">
        <v>3540</v>
      </c>
      <c r="B15" s="7" t="s">
        <v>3575</v>
      </c>
      <c r="C15" s="7" t="s">
        <v>3542</v>
      </c>
      <c r="D15" s="7"/>
      <c r="E15" s="7"/>
      <c r="F15" s="7"/>
      <c r="G15" s="7"/>
      <c r="H15" s="7"/>
    </row>
    <row customFormat="1" r="16" s="17" spans="1:9" x14ac:dyDescent="0.25">
      <c r="A16" s="50" t="s">
        <v>3472</v>
      </c>
      <c r="B16" s="7" t="s">
        <v>3576</v>
      </c>
      <c r="C16" s="7" t="s">
        <v>3071</v>
      </c>
      <c r="D16" s="7" t="s">
        <v>3071</v>
      </c>
      <c r="E16" s="7" t="s">
        <v>3071</v>
      </c>
      <c r="F16" s="7" t="s">
        <v>3071</v>
      </c>
      <c r="G16" s="7" t="s">
        <v>3071</v>
      </c>
      <c r="H16" s="7" t="s">
        <v>3071</v>
      </c>
    </row>
    <row customFormat="1" r="17" s="17" spans="1:8" x14ac:dyDescent="0.25">
      <c r="A17" s="50" t="s">
        <v>3473</v>
      </c>
      <c r="B17" s="26">
        <v>1000000</v>
      </c>
      <c r="C17" s="26">
        <v>1000000</v>
      </c>
      <c r="D17" s="26">
        <v>10000002</v>
      </c>
      <c r="E17" s="26">
        <v>10000003</v>
      </c>
      <c r="F17" s="26">
        <v>10000004</v>
      </c>
      <c r="G17" s="26">
        <v>10000005</v>
      </c>
      <c r="H17" s="26">
        <v>10000006</v>
      </c>
    </row>
    <row customFormat="1" r="18" s="17" spans="1:8" x14ac:dyDescent="0.25">
      <c r="A18" s="50" t="s">
        <v>3454</v>
      </c>
      <c r="B18" s="17" t="s">
        <v>106</v>
      </c>
      <c r="C18" s="17" t="s">
        <v>96</v>
      </c>
      <c r="D18" s="17" t="s">
        <v>106</v>
      </c>
      <c r="E18" s="17" t="s">
        <v>106</v>
      </c>
      <c r="F18" s="17" t="s">
        <v>106</v>
      </c>
      <c r="G18" s="17" t="s">
        <v>106</v>
      </c>
      <c r="H18" s="17" t="s">
        <v>106</v>
      </c>
    </row>
    <row customFormat="1" r="19" s="17" spans="1:8" x14ac:dyDescent="0.25">
      <c r="A19" s="50" t="s">
        <v>3455</v>
      </c>
      <c r="B19" s="17">
        <v>12</v>
      </c>
      <c r="C19" s="17">
        <v>50</v>
      </c>
      <c r="D19" s="17">
        <v>12</v>
      </c>
      <c r="E19" s="17">
        <v>12</v>
      </c>
      <c r="F19" s="17">
        <v>12</v>
      </c>
      <c r="G19" s="17">
        <v>12</v>
      </c>
      <c r="H19" s="17">
        <v>12</v>
      </c>
    </row>
    <row customFormat="1" r="20" s="17" spans="1:8" x14ac:dyDescent="0.25">
      <c r="A20" s="50" t="s">
        <v>3456</v>
      </c>
      <c r="B20" s="26">
        <v>120000</v>
      </c>
      <c r="C20" s="26">
        <v>500000</v>
      </c>
      <c r="D20" s="26">
        <v>0</v>
      </c>
      <c r="E20" s="26">
        <v>0</v>
      </c>
      <c r="F20" s="26">
        <v>0</v>
      </c>
      <c r="G20" s="26">
        <v>0</v>
      </c>
      <c r="H20" s="26">
        <v>0</v>
      </c>
    </row>
    <row customFormat="1" r="21" s="17" spans="1:8" x14ac:dyDescent="0.25">
      <c r="A21" s="17" t="s">
        <v>95</v>
      </c>
    </row>
    <row customFormat="1" r="22" s="135" spans="1:8" x14ac:dyDescent="0.25">
      <c r="A22" s="132" t="s">
        <v>3591</v>
      </c>
      <c r="B22" s="133"/>
    </row>
    <row r="23" spans="1:8" x14ac:dyDescent="0.25">
      <c r="A23" s="123" t="s">
        <v>3584</v>
      </c>
      <c r="B23" s="124">
        <f>B20/B17*100</f>
        <v>12</v>
      </c>
      <c r="C23" s="124">
        <f>C20/C17*100</f>
        <v>50</v>
      </c>
    </row>
    <row r="24" spans="1:8" x14ac:dyDescent="0.25">
      <c r="A24" s="123" t="s">
        <v>3583</v>
      </c>
      <c r="B24" s="124">
        <f>B17*B19%</f>
        <v>120000</v>
      </c>
      <c r="C24" s="124">
        <f>C17*C19%</f>
        <v>500000</v>
      </c>
    </row>
  </sheetData>
  <mergeCells count="1">
    <mergeCell ref="A22:XFD22"/>
  </mergeCells>
  <conditionalFormatting sqref="C19:XFD19">
    <cfRule dxfId="136" priority="7" type="expression">
      <formula>C$18="Amount"</formula>
    </cfRule>
  </conditionalFormatting>
  <conditionalFormatting sqref="B20:XFD20">
    <cfRule dxfId="135" priority="6" type="expression">
      <formula>B$18="Percentage"</formula>
    </cfRule>
  </conditionalFormatting>
  <conditionalFormatting sqref="A19">
    <cfRule dxfId="134" priority="3" type="expression">
      <formula>A$18="Amount"</formula>
    </cfRule>
  </conditionalFormatting>
  <conditionalFormatting sqref="A20">
    <cfRule dxfId="133" priority="2" type="expression">
      <formula>A$18="Percentage"</formula>
    </cfRule>
  </conditionalFormatting>
  <conditionalFormatting sqref="B19">
    <cfRule dxfId="132"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topLeftCell="A74" workbookViewId="0">
      <pane activePane="topRight" state="frozen" topLeftCell="B1" xSplit="1"/>
      <selection activeCell="A10" sqref="A10"/>
      <selection activeCell="B84" pane="topRight" sqref="B84"/>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10" x14ac:dyDescent="0.25">
      <c r="A1" s="17" t="s">
        <v>4</v>
      </c>
      <c r="B1" t="s">
        <v>3572</v>
      </c>
      <c r="C1" s="17" t="s">
        <v>6</v>
      </c>
      <c r="D1" s="17" t="s">
        <v>6</v>
      </c>
      <c r="E1" s="17" t="s">
        <v>6</v>
      </c>
      <c r="F1" s="17" t="s">
        <v>6</v>
      </c>
      <c r="G1" s="17" t="s">
        <v>6</v>
      </c>
      <c r="H1" s="17" t="s">
        <v>6</v>
      </c>
      <c r="I1" s="17" t="s">
        <v>6</v>
      </c>
      <c r="J1" s="17" t="s">
        <v>6</v>
      </c>
    </row>
    <row customFormat="1" r="2" s="17" spans="1:10" x14ac:dyDescent="0.25">
      <c r="A2" s="17" t="s">
        <v>3266</v>
      </c>
      <c r="B2" t="s">
        <v>3638</v>
      </c>
      <c r="C2" s="17" t="s">
        <v>3041</v>
      </c>
      <c r="D2" s="17" t="s">
        <v>3041</v>
      </c>
      <c r="E2" s="17" t="s">
        <v>3041</v>
      </c>
      <c r="F2" s="17" t="s">
        <v>3041</v>
      </c>
      <c r="G2" s="17" t="s">
        <v>3041</v>
      </c>
      <c r="H2" s="17" t="s">
        <v>3041</v>
      </c>
      <c r="I2" s="17" t="s">
        <v>3041</v>
      </c>
      <c r="J2" s="17" t="s">
        <v>3041</v>
      </c>
    </row>
    <row customFormat="1" r="3" s="17" spans="1:10" x14ac:dyDescent="0.25">
      <c r="A3" s="17" t="s">
        <v>3267</v>
      </c>
    </row>
    <row customFormat="1" r="4" s="17" spans="1:10" x14ac:dyDescent="0.25">
      <c r="A4" s="17" t="s">
        <v>3474</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10" x14ac:dyDescent="0.25"/>
    <row customFormat="1" r="6" s="17" spans="1:10" x14ac:dyDescent="0.25"/>
    <row customFormat="1" r="7" s="17" spans="1:10" x14ac:dyDescent="0.25"/>
    <row customFormat="1" r="8" s="17" spans="1:10" x14ac:dyDescent="0.25">
      <c r="A8" s="17" t="s">
        <v>5</v>
      </c>
      <c r="B8" s="17" t="str">
        <f>'1.TabCustomerMainData'!B$13</f>
        <v>0002APP20211205539</v>
      </c>
    </row>
    <row customFormat="1" r="9" s="17" spans="1:10" x14ac:dyDescent="0.25">
      <c r="A9" s="31" t="s">
        <v>3555</v>
      </c>
      <c r="B9" s="31"/>
    </row>
    <row customFormat="1" r="10" s="17" spans="1:10" x14ac:dyDescent="0.25">
      <c r="A10" s="17" t="s">
        <v>3523</v>
      </c>
      <c r="B10" s="17" t="str">
        <f>'1.TabCustomerMainData'!$B$10</f>
        <v>No</v>
      </c>
    </row>
    <row customFormat="1" r="11" s="131" spans="1:10" x14ac:dyDescent="0.25">
      <c r="A11" s="141" t="s">
        <v>3021</v>
      </c>
      <c r="B11" s="142"/>
      <c r="C11" s="142"/>
      <c r="D11" s="142"/>
      <c r="E11" s="143"/>
    </row>
    <row customFormat="1" r="12" s="17" spans="1:10" x14ac:dyDescent="0.25">
      <c r="A12" s="49" t="s">
        <v>3475</v>
      </c>
      <c r="B12" s="17" t="s">
        <v>107</v>
      </c>
      <c r="C12" s="17" t="s">
        <v>107</v>
      </c>
      <c r="D12" s="17" t="s">
        <v>107</v>
      </c>
      <c r="E12" s="17" t="s">
        <v>107</v>
      </c>
      <c r="F12" s="17" t="s">
        <v>107</v>
      </c>
    </row>
    <row customFormat="1" r="13" s="103" spans="1:10" x14ac:dyDescent="0.25">
      <c r="A13" s="101" t="s">
        <v>48</v>
      </c>
      <c r="B13" s="102"/>
      <c r="C13" s="102"/>
      <c r="D13" s="102"/>
      <c r="E13" s="102"/>
      <c r="F13" s="102"/>
    </row>
    <row customFormat="1" r="14" s="17" spans="1:10" x14ac:dyDescent="0.25">
      <c r="A14" s="50" t="s">
        <v>3476</v>
      </c>
      <c r="B14" s="17" t="s">
        <v>3137</v>
      </c>
      <c r="C14" s="17" t="s">
        <v>3137</v>
      </c>
      <c r="D14" s="17" t="s">
        <v>3137</v>
      </c>
      <c r="E14" s="17" t="s">
        <v>3137</v>
      </c>
      <c r="F14" s="17" t="s">
        <v>3137</v>
      </c>
    </row>
    <row customFormat="1" r="15" s="17" spans="1:10" x14ac:dyDescent="0.25">
      <c r="A15" s="50" t="s">
        <v>3477</v>
      </c>
      <c r="B15" s="25">
        <v>700000000</v>
      </c>
      <c r="C15" s="25">
        <v>700000001</v>
      </c>
      <c r="D15" s="25">
        <v>700000002</v>
      </c>
      <c r="E15" s="25">
        <v>700000003</v>
      </c>
      <c r="F15" s="25">
        <v>700000004</v>
      </c>
    </row>
    <row customFormat="1" r="16" s="17" spans="1:10" x14ac:dyDescent="0.25">
      <c r="A16" s="17" t="s">
        <v>108</v>
      </c>
    </row>
    <row customFormat="1" r="17" s="17" spans="1:6" x14ac:dyDescent="0.25">
      <c r="A17" s="17" t="s">
        <v>109</v>
      </c>
    </row>
    <row customFormat="1" r="18" s="17" spans="1:6" x14ac:dyDescent="0.25">
      <c r="A18" s="50" t="s">
        <v>3478</v>
      </c>
      <c r="B18" s="61">
        <v>44197</v>
      </c>
      <c r="C18" s="61">
        <v>44197</v>
      </c>
      <c r="D18" s="61">
        <v>44197</v>
      </c>
      <c r="E18" s="61">
        <v>44197</v>
      </c>
      <c r="F18" s="61">
        <v>44197</v>
      </c>
    </row>
    <row customFormat="1" r="19" s="17" spans="1:6" x14ac:dyDescent="0.25">
      <c r="A19" s="50" t="s">
        <v>3479</v>
      </c>
      <c r="B19" s="61">
        <v>44741</v>
      </c>
      <c r="C19" s="61">
        <v>44741</v>
      </c>
      <c r="D19" s="61">
        <v>44741</v>
      </c>
      <c r="E19" s="61">
        <v>44741</v>
      </c>
      <c r="F19" s="61">
        <v>44741</v>
      </c>
    </row>
    <row customFormat="1" r="20" s="17" spans="1:6" x14ac:dyDescent="0.25">
      <c r="A20" s="17" t="s">
        <v>110</v>
      </c>
    </row>
    <row customFormat="1" r="21" s="103" spans="1:6" x14ac:dyDescent="0.25">
      <c r="A21" s="101" t="s">
        <v>42</v>
      </c>
      <c r="B21" s="102"/>
      <c r="C21" s="102"/>
      <c r="D21" s="102"/>
      <c r="E21" s="102"/>
      <c r="F21" s="102"/>
    </row>
    <row customFormat="1" r="22" s="17" spans="1:6" x14ac:dyDescent="0.25">
      <c r="A22" s="50" t="s">
        <v>3462</v>
      </c>
      <c r="B22" s="17" t="s">
        <v>193</v>
      </c>
      <c r="C22" s="17" t="s">
        <v>111</v>
      </c>
      <c r="D22" s="17" t="s">
        <v>243</v>
      </c>
      <c r="E22" s="17" t="s">
        <v>264</v>
      </c>
      <c r="F22" s="17" t="s">
        <v>3302</v>
      </c>
    </row>
    <row customFormat="1" r="23" s="17" spans="1:6" x14ac:dyDescent="0.25">
      <c r="A23" s="50" t="s">
        <v>3477</v>
      </c>
      <c r="B23" s="25">
        <v>300000000</v>
      </c>
      <c r="C23" s="25">
        <v>300000001</v>
      </c>
      <c r="D23" s="25">
        <v>300000002</v>
      </c>
      <c r="E23" s="25">
        <v>300000003</v>
      </c>
      <c r="F23" s="25">
        <v>300000004</v>
      </c>
    </row>
    <row customFormat="1" r="24" s="17" spans="1:6" x14ac:dyDescent="0.25">
      <c r="A24" s="50" t="s">
        <v>3480</v>
      </c>
      <c r="B24" s="17" t="s">
        <v>265</v>
      </c>
      <c r="C24" s="17" t="s">
        <v>265</v>
      </c>
      <c r="D24" s="17" t="s">
        <v>265</v>
      </c>
      <c r="E24" s="17" t="s">
        <v>265</v>
      </c>
      <c r="F24" s="17" t="s">
        <v>265</v>
      </c>
    </row>
    <row customFormat="1" r="25" s="17" spans="1:6" x14ac:dyDescent="0.25">
      <c r="A25" s="50" t="s">
        <v>3481</v>
      </c>
      <c r="B25" s="17" t="s">
        <v>190</v>
      </c>
      <c r="C25" s="17" t="s">
        <v>190</v>
      </c>
      <c r="D25" s="17" t="s">
        <v>190</v>
      </c>
      <c r="E25" s="17" t="s">
        <v>190</v>
      </c>
      <c r="F25" s="17" t="s">
        <v>190</v>
      </c>
    </row>
    <row customFormat="1" r="26" s="17" spans="1:6" x14ac:dyDescent="0.25">
      <c r="A26" s="50" t="s">
        <v>3476</v>
      </c>
      <c r="B26" s="17" t="s">
        <v>114</v>
      </c>
      <c r="C26" s="17" t="s">
        <v>245</v>
      </c>
      <c r="D26" s="17" t="s">
        <v>3303</v>
      </c>
      <c r="E26" s="17" t="s">
        <v>3304</v>
      </c>
      <c r="F26" s="17" t="s">
        <v>3305</v>
      </c>
    </row>
    <row customFormat="1" r="27" s="17" spans="1:6" x14ac:dyDescent="0.25">
      <c r="A27" s="17" t="s">
        <v>110</v>
      </c>
    </row>
    <row customFormat="1" r="28" s="17" spans="1:6" x14ac:dyDescent="0.25">
      <c r="A28" s="50" t="s">
        <v>3482</v>
      </c>
      <c r="B28" s="17">
        <v>8</v>
      </c>
      <c r="C28" s="17">
        <v>17</v>
      </c>
      <c r="D28" s="17">
        <v>18</v>
      </c>
      <c r="E28" s="17">
        <v>19</v>
      </c>
      <c r="F28" s="17">
        <v>20</v>
      </c>
    </row>
    <row customFormat="1" r="29" s="98" spans="1:6" x14ac:dyDescent="0.25">
      <c r="A29" s="95" t="s">
        <v>3022</v>
      </c>
      <c r="B29" s="96"/>
      <c r="C29" s="96"/>
      <c r="D29" s="96"/>
      <c r="E29" s="96"/>
      <c r="F29" s="96"/>
    </row>
    <row customFormat="1" r="30" s="17" spans="1:6" x14ac:dyDescent="0.25">
      <c r="A30" s="53" t="s">
        <v>115</v>
      </c>
      <c r="B30" s="33" t="s">
        <v>116</v>
      </c>
      <c r="C30" s="33" t="s">
        <v>116</v>
      </c>
      <c r="D30" s="33" t="s">
        <v>116</v>
      </c>
      <c r="E30" s="33" t="s">
        <v>116</v>
      </c>
      <c r="F30" s="33" t="s">
        <v>116</v>
      </c>
    </row>
    <row customFormat="1" r="31" s="17" spans="1:6" x14ac:dyDescent="0.25">
      <c r="A31" s="33" t="s">
        <v>117</v>
      </c>
      <c r="B31" s="34">
        <v>700000</v>
      </c>
      <c r="C31" s="34">
        <v>800000</v>
      </c>
      <c r="D31" s="34">
        <v>800000</v>
      </c>
      <c r="E31" s="34">
        <v>800000</v>
      </c>
      <c r="F31" s="34">
        <v>800000</v>
      </c>
    </row>
    <row customFormat="1" r="32" s="17" spans="1:6" x14ac:dyDescent="0.25">
      <c r="A32" s="33" t="s">
        <v>118</v>
      </c>
      <c r="B32" s="34">
        <v>800000</v>
      </c>
      <c r="C32" s="34">
        <v>800000</v>
      </c>
      <c r="D32" s="34">
        <v>800000</v>
      </c>
      <c r="E32" s="34">
        <v>800000</v>
      </c>
      <c r="F32" s="34">
        <v>800000</v>
      </c>
    </row>
    <row customFormat="1" r="33" s="111" spans="1:6" x14ac:dyDescent="0.25">
      <c r="A33" s="109" t="s">
        <v>3023</v>
      </c>
      <c r="B33" s="110"/>
      <c r="C33" s="110"/>
      <c r="D33" s="110"/>
      <c r="E33" s="110"/>
      <c r="F33" s="110"/>
    </row>
    <row customFormat="1" r="34" s="17" spans="1:6" x14ac:dyDescent="0.25">
      <c r="A34" s="50" t="s">
        <v>3483</v>
      </c>
      <c r="B34" s="17" t="s">
        <v>120</v>
      </c>
      <c r="C34" s="17" t="s">
        <v>120</v>
      </c>
      <c r="D34" s="17" t="s">
        <v>120</v>
      </c>
      <c r="E34" s="17" t="s">
        <v>120</v>
      </c>
      <c r="F34" s="17" t="s">
        <v>120</v>
      </c>
    </row>
    <row customFormat="1" r="35" s="101" spans="1:6" x14ac:dyDescent="0.25">
      <c r="A35" s="101" t="s">
        <v>121</v>
      </c>
      <c r="B35" s="102"/>
      <c r="C35" s="102"/>
      <c r="D35" s="102"/>
      <c r="E35" s="102"/>
      <c r="F35" s="102"/>
    </row>
    <row customFormat="1" r="36" s="17" spans="1:6" x14ac:dyDescent="0.25">
      <c r="A36" s="50" t="s">
        <v>3484</v>
      </c>
      <c r="B36" s="33" t="s">
        <v>116</v>
      </c>
      <c r="C36" s="33" t="s">
        <v>116</v>
      </c>
      <c r="D36" s="33" t="s">
        <v>116</v>
      </c>
      <c r="E36" s="33" t="s">
        <v>116</v>
      </c>
      <c r="F36" s="33" t="s">
        <v>116</v>
      </c>
    </row>
    <row customFormat="1" r="37" s="17" spans="1:6" x14ac:dyDescent="0.25">
      <c r="A37" s="50" t="s">
        <v>3485</v>
      </c>
      <c r="B37" s="33" t="s">
        <v>116</v>
      </c>
      <c r="C37" s="33" t="s">
        <v>116</v>
      </c>
      <c r="D37" s="33" t="s">
        <v>116</v>
      </c>
      <c r="E37" s="33" t="s">
        <v>116</v>
      </c>
      <c r="F37" s="33" t="s">
        <v>116</v>
      </c>
    </row>
    <row customFormat="1" r="38" s="17" spans="1:6" x14ac:dyDescent="0.25">
      <c r="A38" s="50" t="s">
        <v>3486</v>
      </c>
      <c r="B38" s="33" t="s">
        <v>116</v>
      </c>
      <c r="C38" s="33" t="s">
        <v>116</v>
      </c>
      <c r="D38" s="33" t="s">
        <v>116</v>
      </c>
      <c r="E38" s="33" t="s">
        <v>116</v>
      </c>
      <c r="F38" s="33" t="s">
        <v>116</v>
      </c>
    </row>
    <row customFormat="1" r="39" s="17" spans="1:6" x14ac:dyDescent="0.25">
      <c r="A39" s="50" t="s">
        <v>3487</v>
      </c>
      <c r="B39" s="33" t="s">
        <v>116</v>
      </c>
      <c r="C39" s="33" t="s">
        <v>116</v>
      </c>
      <c r="D39" s="33" t="s">
        <v>116</v>
      </c>
      <c r="E39" s="33" t="s">
        <v>116</v>
      </c>
      <c r="F39" s="33" t="s">
        <v>116</v>
      </c>
    </row>
    <row customFormat="1" r="40" s="17" spans="1:6" x14ac:dyDescent="0.25">
      <c r="A40" s="50" t="s">
        <v>3488</v>
      </c>
      <c r="B40" s="33" t="s">
        <v>116</v>
      </c>
      <c r="C40" s="33" t="s">
        <v>116</v>
      </c>
      <c r="D40" s="33" t="s">
        <v>116</v>
      </c>
      <c r="E40" s="33" t="s">
        <v>116</v>
      </c>
      <c r="F40" s="33" t="s">
        <v>116</v>
      </c>
    </row>
    <row customFormat="1" r="41" s="17" spans="1:6" x14ac:dyDescent="0.25">
      <c r="A41" s="50" t="s">
        <v>3489</v>
      </c>
      <c r="B41" s="33" t="s">
        <v>116</v>
      </c>
      <c r="C41" s="33" t="s">
        <v>116</v>
      </c>
      <c r="D41" s="33" t="s">
        <v>116</v>
      </c>
      <c r="E41" s="33" t="s">
        <v>116</v>
      </c>
      <c r="F41" s="33" t="s">
        <v>116</v>
      </c>
    </row>
    <row customFormat="1" r="42" s="17" spans="1:6" x14ac:dyDescent="0.25">
      <c r="A42" s="50" t="s">
        <v>3490</v>
      </c>
      <c r="B42" s="33" t="s">
        <v>116</v>
      </c>
      <c r="C42" s="33" t="s">
        <v>116</v>
      </c>
      <c r="D42" s="33" t="s">
        <v>116</v>
      </c>
      <c r="E42" s="33" t="s">
        <v>116</v>
      </c>
      <c r="F42" s="33" t="s">
        <v>116</v>
      </c>
    </row>
    <row customFormat="1" r="43" s="72" spans="1:6" x14ac:dyDescent="0.25">
      <c r="A43" s="115" t="s">
        <v>3491</v>
      </c>
      <c r="B43" s="33" t="s">
        <v>116</v>
      </c>
      <c r="C43" s="33" t="s">
        <v>116</v>
      </c>
      <c r="D43" s="33" t="s">
        <v>116</v>
      </c>
      <c r="E43" s="33" t="s">
        <v>116</v>
      </c>
      <c r="F43" s="33" t="s">
        <v>116</v>
      </c>
    </row>
    <row customFormat="1" r="44" s="107" spans="1:6" x14ac:dyDescent="0.25">
      <c r="A44" s="107" t="s">
        <v>3165</v>
      </c>
      <c r="B44" s="108"/>
      <c r="C44" s="108"/>
      <c r="D44" s="108"/>
      <c r="E44" s="108"/>
      <c r="F44" s="108"/>
    </row>
    <row customFormat="1" r="45" s="73" spans="1:6" x14ac:dyDescent="0.25">
      <c r="A45" s="73" t="s">
        <v>3148</v>
      </c>
      <c r="B45" s="74"/>
      <c r="C45" s="74" t="s">
        <v>3241</v>
      </c>
      <c r="D45" s="74" t="s">
        <v>3241</v>
      </c>
      <c r="E45" s="74" t="s">
        <v>3241</v>
      </c>
      <c r="F45" s="74" t="s">
        <v>3241</v>
      </c>
    </row>
    <row customFormat="1" r="46" s="73" spans="1:6" x14ac:dyDescent="0.25">
      <c r="A46" s="73" t="s">
        <v>3149</v>
      </c>
      <c r="B46" s="74"/>
      <c r="C46" s="74" t="s">
        <v>3242</v>
      </c>
      <c r="D46" s="74" t="s">
        <v>3242</v>
      </c>
      <c r="E46" s="74" t="s">
        <v>3242</v>
      </c>
      <c r="F46" s="74" t="s">
        <v>3242</v>
      </c>
    </row>
    <row customFormat="1" r="47" s="73" spans="1:6" x14ac:dyDescent="0.25">
      <c r="A47" s="73" t="s">
        <v>3150</v>
      </c>
      <c r="B47" s="74"/>
      <c r="C47" s="74" t="s">
        <v>3306</v>
      </c>
      <c r="D47" s="74" t="s">
        <v>3307</v>
      </c>
      <c r="E47" s="74" t="s">
        <v>3308</v>
      </c>
      <c r="F47" s="74" t="s">
        <v>3309</v>
      </c>
    </row>
    <row customFormat="1" r="48" s="73" spans="1:6" x14ac:dyDescent="0.25">
      <c r="A48" s="73" t="s">
        <v>119</v>
      </c>
      <c r="B48" s="74"/>
      <c r="C48" s="74" t="s">
        <v>3243</v>
      </c>
      <c r="D48" s="74" t="s">
        <v>3243</v>
      </c>
      <c r="E48" s="74" t="s">
        <v>3243</v>
      </c>
      <c r="F48" s="74" t="s">
        <v>3243</v>
      </c>
    </row>
    <row customFormat="1" r="49" s="104" spans="1:6" x14ac:dyDescent="0.25">
      <c r="A49" s="104" t="s">
        <v>121</v>
      </c>
      <c r="B49" s="105"/>
      <c r="C49" s="105"/>
      <c r="D49" s="105"/>
      <c r="E49" s="105"/>
      <c r="F49" s="105"/>
    </row>
    <row customFormat="1" r="50" s="73" spans="1:6" x14ac:dyDescent="0.25">
      <c r="A50" s="73" t="s">
        <v>122</v>
      </c>
      <c r="B50" s="75"/>
      <c r="C50" s="75" t="s">
        <v>3241</v>
      </c>
      <c r="D50" s="75" t="s">
        <v>3241</v>
      </c>
      <c r="E50" s="75" t="s">
        <v>3241</v>
      </c>
      <c r="F50" s="75" t="s">
        <v>3241</v>
      </c>
    </row>
    <row customFormat="1" r="51" s="73" spans="1:6" x14ac:dyDescent="0.25">
      <c r="A51" s="73" t="s">
        <v>123</v>
      </c>
      <c r="B51" s="75"/>
      <c r="C51" s="75" t="s">
        <v>3244</v>
      </c>
      <c r="D51" s="75" t="s">
        <v>3244</v>
      </c>
      <c r="E51" s="75" t="s">
        <v>3244</v>
      </c>
      <c r="F51" s="75" t="s">
        <v>3244</v>
      </c>
    </row>
    <row customFormat="1" r="52" s="73" spans="1:6" x14ac:dyDescent="0.25">
      <c r="A52" s="73" t="s">
        <v>124</v>
      </c>
      <c r="B52" s="75"/>
      <c r="C52" s="75" t="s">
        <v>3245</v>
      </c>
      <c r="D52" s="75" t="s">
        <v>3245</v>
      </c>
      <c r="E52" s="75" t="s">
        <v>3245</v>
      </c>
      <c r="F52" s="75" t="s">
        <v>3245</v>
      </c>
    </row>
    <row customFormat="1" r="53" s="73" spans="1:6" x14ac:dyDescent="0.25">
      <c r="A53" s="73" t="s">
        <v>125</v>
      </c>
      <c r="B53" s="75"/>
      <c r="C53" s="75" t="s">
        <v>3246</v>
      </c>
      <c r="D53" s="75" t="s">
        <v>3246</v>
      </c>
      <c r="E53" s="75" t="s">
        <v>3246</v>
      </c>
      <c r="F53" s="75" t="s">
        <v>3246</v>
      </c>
    </row>
    <row customFormat="1" r="54" s="73" spans="1:6" x14ac:dyDescent="0.25">
      <c r="A54" s="73" t="s">
        <v>126</v>
      </c>
      <c r="B54" s="75"/>
      <c r="C54" s="75" t="s">
        <v>3247</v>
      </c>
      <c r="D54" s="75" t="s">
        <v>3247</v>
      </c>
      <c r="E54" s="75" t="s">
        <v>3247</v>
      </c>
      <c r="F54" s="75" t="s">
        <v>3247</v>
      </c>
    </row>
    <row customFormat="1" r="55" s="73" spans="1:6" x14ac:dyDescent="0.25">
      <c r="A55" s="73" t="s">
        <v>127</v>
      </c>
      <c r="B55" s="75"/>
      <c r="C55" s="75" t="s">
        <v>3244</v>
      </c>
      <c r="D55" s="75" t="s">
        <v>3244</v>
      </c>
      <c r="E55" s="75" t="s">
        <v>3244</v>
      </c>
      <c r="F55" s="75" t="s">
        <v>3244</v>
      </c>
    </row>
    <row customFormat="1" r="56" s="73" spans="1:6" x14ac:dyDescent="0.25">
      <c r="A56" s="73" t="s">
        <v>128</v>
      </c>
      <c r="B56" s="75"/>
      <c r="C56" s="75" t="s">
        <v>3246</v>
      </c>
      <c r="D56" s="75" t="s">
        <v>3246</v>
      </c>
      <c r="E56" s="75" t="s">
        <v>3246</v>
      </c>
      <c r="F56" s="75" t="s">
        <v>3246</v>
      </c>
    </row>
    <row customFormat="1" r="57" s="73" spans="1:6" x14ac:dyDescent="0.25">
      <c r="A57" s="73" t="s">
        <v>3240</v>
      </c>
      <c r="B57" s="75"/>
      <c r="C57" s="75" t="s">
        <v>3247</v>
      </c>
      <c r="D57" s="75" t="s">
        <v>3247</v>
      </c>
      <c r="E57" s="75" t="s">
        <v>3247</v>
      </c>
      <c r="F57" s="75" t="s">
        <v>3247</v>
      </c>
    </row>
    <row customFormat="1" r="58" s="106" spans="1:6" x14ac:dyDescent="0.25">
      <c r="A58" s="106" t="s">
        <v>3151</v>
      </c>
    </row>
    <row customFormat="1" r="59" s="85" spans="1:6" x14ac:dyDescent="0.25">
      <c r="A59" s="11" t="s">
        <v>3152</v>
      </c>
      <c r="B59" s="11"/>
      <c r="C59" s="11" t="s">
        <v>3310</v>
      </c>
      <c r="D59" s="11" t="s">
        <v>3311</v>
      </c>
      <c r="E59" s="11" t="s">
        <v>3312</v>
      </c>
      <c r="F59" s="11" t="s">
        <v>3313</v>
      </c>
    </row>
    <row customFormat="1" r="60" s="85" spans="1:6" x14ac:dyDescent="0.25">
      <c r="A60" s="11" t="s">
        <v>3153</v>
      </c>
      <c r="B60" s="11"/>
      <c r="C60" s="11" t="s">
        <v>3314</v>
      </c>
      <c r="D60" s="11" t="s">
        <v>3315</v>
      </c>
      <c r="E60" s="11" t="s">
        <v>3316</v>
      </c>
      <c r="F60" s="11" t="s">
        <v>3317</v>
      </c>
    </row>
    <row customFormat="1" r="61" s="85" spans="1:6" x14ac:dyDescent="0.25">
      <c r="A61" s="11" t="s">
        <v>3154</v>
      </c>
      <c r="B61" s="11"/>
      <c r="C61" s="11" t="s">
        <v>3318</v>
      </c>
      <c r="D61" s="11" t="s">
        <v>3319</v>
      </c>
      <c r="E61" s="11" t="s">
        <v>3320</v>
      </c>
      <c r="F61" s="11" t="s">
        <v>3321</v>
      </c>
    </row>
    <row customFormat="1" r="62" s="85" spans="1:6" x14ac:dyDescent="0.25">
      <c r="A62" s="11" t="s">
        <v>3156</v>
      </c>
      <c r="B62" s="11"/>
      <c r="C62" s="11" t="s">
        <v>3322</v>
      </c>
      <c r="D62" s="11" t="s">
        <v>3323</v>
      </c>
      <c r="E62" s="11" t="s">
        <v>3324</v>
      </c>
      <c r="F62" s="11" t="s">
        <v>3325</v>
      </c>
    </row>
    <row customFormat="1" r="63" s="85" spans="1:6" x14ac:dyDescent="0.25">
      <c r="A63" s="11" t="s">
        <v>3155</v>
      </c>
      <c r="B63" s="11"/>
      <c r="C63" s="11" t="s">
        <v>3248</v>
      </c>
      <c r="D63" s="11" t="s">
        <v>3310</v>
      </c>
      <c r="E63" s="11" t="s">
        <v>3311</v>
      </c>
      <c r="F63" s="11" t="s">
        <v>3312</v>
      </c>
    </row>
    <row customFormat="1" r="64" s="85" spans="1:6" x14ac:dyDescent="0.25">
      <c r="A64" s="11" t="s">
        <v>3157</v>
      </c>
      <c r="B64" s="11"/>
      <c r="C64" s="11" t="s">
        <v>3326</v>
      </c>
      <c r="D64" s="11" t="s">
        <v>3327</v>
      </c>
      <c r="E64" s="11" t="s">
        <v>3328</v>
      </c>
      <c r="F64" s="11" t="s">
        <v>3329</v>
      </c>
    </row>
    <row customFormat="1" r="65" s="85" spans="1:6" x14ac:dyDescent="0.25">
      <c r="A65" s="11" t="s">
        <v>3158</v>
      </c>
      <c r="B65" s="11"/>
      <c r="C65" s="11" t="s">
        <v>3145</v>
      </c>
      <c r="D65" s="11" t="s">
        <v>3145</v>
      </c>
      <c r="E65" s="11" t="s">
        <v>3145</v>
      </c>
      <c r="F65" s="11" t="s">
        <v>3145</v>
      </c>
    </row>
    <row customFormat="1" r="66" s="85" spans="1:6" x14ac:dyDescent="0.25">
      <c r="A66" s="11" t="s">
        <v>3249</v>
      </c>
      <c r="B66" s="11"/>
      <c r="C66" s="11" t="s">
        <v>3250</v>
      </c>
      <c r="D66" s="11" t="s">
        <v>3250</v>
      </c>
      <c r="E66" s="11" t="s">
        <v>3250</v>
      </c>
      <c r="F66" s="11" t="s">
        <v>3250</v>
      </c>
    </row>
    <row customFormat="1" r="67" s="85" spans="1:6" x14ac:dyDescent="0.25">
      <c r="A67" s="11" t="s">
        <v>3251</v>
      </c>
      <c r="B67" s="11"/>
      <c r="C67" s="11"/>
      <c r="D67" s="11"/>
      <c r="E67" s="11"/>
      <c r="F67" s="11"/>
    </row>
    <row customFormat="1" r="68" s="85" spans="1:6" x14ac:dyDescent="0.25">
      <c r="A68" s="85" t="s">
        <v>3252</v>
      </c>
      <c r="B68" s="86"/>
      <c r="C68" s="86"/>
      <c r="D68" s="86"/>
      <c r="E68" s="86"/>
      <c r="F68" s="86"/>
    </row>
    <row customFormat="1" r="69" s="85" spans="1:6" x14ac:dyDescent="0.25">
      <c r="A69" s="11" t="s">
        <v>3253</v>
      </c>
      <c r="B69" s="11"/>
      <c r="C69" s="11" t="s">
        <v>3330</v>
      </c>
      <c r="D69" s="11" t="s">
        <v>3331</v>
      </c>
      <c r="E69" s="11" t="s">
        <v>3332</v>
      </c>
      <c r="F69" s="11" t="s">
        <v>3333</v>
      </c>
    </row>
    <row customFormat="1" r="70" s="85" spans="1:6" x14ac:dyDescent="0.25">
      <c r="A70" s="87" t="s">
        <v>3254</v>
      </c>
      <c r="B70" s="87"/>
      <c r="C70" s="87"/>
      <c r="D70" s="87"/>
      <c r="E70" s="87"/>
      <c r="F70" s="87"/>
    </row>
    <row customFormat="1" r="71" s="85" spans="1:6" x14ac:dyDescent="0.25">
      <c r="A71" s="11" t="s">
        <v>3255</v>
      </c>
      <c r="B71" s="11"/>
      <c r="C71" s="11"/>
      <c r="D71" s="11"/>
      <c r="E71" s="11"/>
      <c r="F71" s="11"/>
    </row>
    <row customFormat="1" r="72" s="85" spans="1:6" x14ac:dyDescent="0.25">
      <c r="A72" s="11" t="s">
        <v>3256</v>
      </c>
      <c r="B72" s="11"/>
      <c r="C72" s="11" t="s">
        <v>3334</v>
      </c>
      <c r="D72" s="11" t="s">
        <v>3335</v>
      </c>
      <c r="E72" s="11" t="s">
        <v>3336</v>
      </c>
      <c r="F72" s="11" t="s">
        <v>3337</v>
      </c>
    </row>
    <row customFormat="1" r="73" s="85" spans="1:6" x14ac:dyDescent="0.25">
      <c r="A73" s="11" t="s">
        <v>3257</v>
      </c>
      <c r="B73" s="11"/>
      <c r="C73" s="11" t="s">
        <v>3338</v>
      </c>
      <c r="D73" s="11" t="s">
        <v>3339</v>
      </c>
      <c r="E73" s="11" t="s">
        <v>3340</v>
      </c>
      <c r="F73" s="11" t="s">
        <v>3341</v>
      </c>
    </row>
    <row customFormat="1" r="74" s="11" spans="1:6" x14ac:dyDescent="0.25">
      <c r="A74" s="11" t="s">
        <v>3258</v>
      </c>
      <c r="C74" s="11" t="s">
        <v>3342</v>
      </c>
      <c r="D74" s="11" t="s">
        <v>3343</v>
      </c>
      <c r="E74" s="11" t="s">
        <v>3344</v>
      </c>
      <c r="F74" s="11" t="s">
        <v>3345</v>
      </c>
    </row>
    <row customFormat="1" r="75" s="11" spans="1:6" x14ac:dyDescent="0.25">
      <c r="A75" s="11" t="s">
        <v>3259</v>
      </c>
      <c r="C75" s="11" t="s">
        <v>3260</v>
      </c>
      <c r="D75" s="11" t="s">
        <v>3260</v>
      </c>
      <c r="E75" s="11" t="s">
        <v>3260</v>
      </c>
      <c r="F75" s="11" t="s">
        <v>3260</v>
      </c>
    </row>
    <row customFormat="1" r="76" s="11" spans="1:6" x14ac:dyDescent="0.25">
      <c r="A76" s="11" t="s">
        <v>3261</v>
      </c>
      <c r="C76" s="11" t="s">
        <v>3346</v>
      </c>
      <c r="D76" s="11" t="s">
        <v>3347</v>
      </c>
      <c r="E76" s="11" t="s">
        <v>3348</v>
      </c>
      <c r="F76" s="11" t="s">
        <v>3349</v>
      </c>
    </row>
    <row customFormat="1" r="77" s="11" spans="1:6" x14ac:dyDescent="0.25">
      <c r="A77" s="11" t="s">
        <v>3262</v>
      </c>
      <c r="C77" s="11" t="s">
        <v>3350</v>
      </c>
      <c r="D77" s="11" t="s">
        <v>3351</v>
      </c>
      <c r="E77" s="11" t="s">
        <v>3352</v>
      </c>
      <c r="F77" s="11" t="s">
        <v>3353</v>
      </c>
    </row>
    <row customFormat="1" r="78" s="73" spans="1:6" x14ac:dyDescent="0.25">
      <c r="A78" s="73" t="s">
        <v>3240</v>
      </c>
      <c r="B78" s="74"/>
      <c r="C78" s="74" t="s">
        <v>3354</v>
      </c>
      <c r="D78" s="74" t="s">
        <v>3355</v>
      </c>
      <c r="E78" s="74" t="s">
        <v>3356</v>
      </c>
      <c r="F78" s="74" t="s">
        <v>3357</v>
      </c>
    </row>
    <row customFormat="1" r="79" s="85" spans="1:6" x14ac:dyDescent="0.25">
      <c r="A79" s="11" t="s">
        <v>3263</v>
      </c>
      <c r="B79" s="11"/>
      <c r="C79" s="11"/>
      <c r="D79" s="11"/>
      <c r="E79" s="11"/>
      <c r="F79" s="11"/>
    </row>
    <row customFormat="1" r="80" s="95" spans="1:6" x14ac:dyDescent="0.25">
      <c r="A80" s="95" t="s">
        <v>3024</v>
      </c>
      <c r="B80" s="96"/>
      <c r="C80" s="96"/>
      <c r="D80" s="96"/>
      <c r="E80" s="96"/>
      <c r="F80" s="96"/>
    </row>
    <row customFormat="1" r="81" s="17" spans="1:6" x14ac:dyDescent="0.25">
      <c r="A81" s="17" t="s">
        <v>129</v>
      </c>
      <c r="B81" s="25">
        <v>0</v>
      </c>
      <c r="C81" s="25">
        <v>100001</v>
      </c>
      <c r="D81" s="25">
        <v>100002</v>
      </c>
      <c r="E81" s="25">
        <v>100003</v>
      </c>
      <c r="F81" s="25">
        <v>100004</v>
      </c>
    </row>
    <row customFormat="1" r="82" s="76" spans="1:6" x14ac:dyDescent="0.25">
      <c r="A82" s="76" t="s">
        <v>3161</v>
      </c>
      <c r="B82" s="16" t="s">
        <v>3264</v>
      </c>
      <c r="C82" s="16" t="s">
        <v>3358</v>
      </c>
      <c r="D82" s="16" t="s">
        <v>3359</v>
      </c>
      <c r="E82" s="16" t="s">
        <v>3360</v>
      </c>
      <c r="F82" s="16" t="s">
        <v>3361</v>
      </c>
    </row>
    <row customFormat="1" r="83" s="84" spans="1:6" x14ac:dyDescent="0.25">
      <c r="A83" s="116" t="s">
        <v>3511</v>
      </c>
    </row>
    <row customFormat="1" r="84" s="17" spans="1:6" x14ac:dyDescent="0.25">
      <c r="A84" s="17" t="s">
        <v>3512</v>
      </c>
      <c r="B84" s="17" t="s">
        <v>116</v>
      </c>
    </row>
    <row customFormat="1" r="85" s="17" spans="1:6" x14ac:dyDescent="0.25">
      <c r="A85" s="17" t="s">
        <v>3513</v>
      </c>
      <c r="B85" s="17">
        <v>2000000</v>
      </c>
    </row>
    <row customFormat="1" r="86" s="135" spans="1:6" x14ac:dyDescent="0.25">
      <c r="A86" s="132" t="s">
        <v>3592</v>
      </c>
      <c r="B86" s="133"/>
    </row>
    <row r="87" spans="1:6" x14ac:dyDescent="0.25">
      <c r="A87" s="16" t="s">
        <v>3585</v>
      </c>
      <c r="B87" s="122">
        <f>SUM(B31:B32)</f>
        <v>1500000</v>
      </c>
    </row>
    <row r="88" spans="1:6" x14ac:dyDescent="0.25">
      <c r="A88" s="16" t="s">
        <v>3586</v>
      </c>
      <c r="B88" s="122">
        <f>'7.TabAssetData'!B19</f>
        <v>1000000000</v>
      </c>
    </row>
    <row r="89" spans="1:6" x14ac:dyDescent="0.25">
      <c r="A89" s="35" t="s">
        <v>3587</v>
      </c>
      <c r="B89" s="122">
        <f>'7.TabAssetData'!B19+'7a.Accessories'!B17+'7a.Accessories'!C17</f>
        <v>1002000000</v>
      </c>
    </row>
    <row r="91" spans="1:6" x14ac:dyDescent="0.25">
      <c r="A91" s="137" t="s">
        <v>3160</v>
      </c>
      <c r="B91" s="138"/>
    </row>
    <row ht="30" r="92" spans="1:6" x14ac:dyDescent="0.25">
      <c r="A92" s="79" t="s">
        <v>3163</v>
      </c>
      <c r="B92" s="80">
        <v>1</v>
      </c>
    </row>
    <row customHeight="1" ht="30" r="93" spans="1:6" x14ac:dyDescent="0.25">
      <c r="A93" s="139" t="s">
        <v>3159</v>
      </c>
      <c r="B93" s="140"/>
    </row>
    <row r="94" spans="1:6" x14ac:dyDescent="0.25">
      <c r="A94" s="72" t="s">
        <v>3164</v>
      </c>
      <c r="B94" s="80">
        <f>B92+1</f>
        <v>2</v>
      </c>
    </row>
    <row r="95" spans="1:6" x14ac:dyDescent="0.25">
      <c r="A95" s="136" t="s">
        <v>3166</v>
      </c>
      <c r="B95" s="136"/>
    </row>
    <row customHeight="1" ht="45.75" r="96" spans="1:6" x14ac:dyDescent="0.25">
      <c r="A96" s="136"/>
      <c r="B96" s="136"/>
    </row>
  </sheetData>
  <mergeCells count="5">
    <mergeCell ref="A95:B96"/>
    <mergeCell ref="A91:B91"/>
    <mergeCell ref="A93:B93"/>
    <mergeCell ref="A11:XFD11"/>
    <mergeCell ref="A86:XFD86"/>
  </mergeCells>
  <conditionalFormatting sqref="B28:XFD28">
    <cfRule dxfId="131" priority="18" type="expression">
      <formula>OR(B$24="Annualy",B$24="Full Tenor")</formula>
    </cfRule>
  </conditionalFormatting>
  <conditionalFormatting sqref="A35 A44 A49 A58 G74:XFD78 A68:A71 B22:XFD28 A30:XFD32 B34:XFD34 A81:XFD82 A45:XFD48 A50:XFD57 B59:F71 A72:F73 A79:F79 B36:XFD43">
    <cfRule dxfId="130" priority="17" type="expression">
      <formula>A$12="Customer"</formula>
    </cfRule>
  </conditionalFormatting>
  <conditionalFormatting sqref="A35 A44 A49 A58 G74:XFD78 A68:A71 B22:XFD28 A30:XFD32 B34:XFD34 A81:XFD82 B14:XFD20 A45:XFD48 A50:XFD57 B59:F71 A72:F73 A79:F79 B36:XFD43">
    <cfRule dxfId="129" priority="16" type="expression">
      <formula>A$12="Off System"</formula>
    </cfRule>
  </conditionalFormatting>
  <conditionalFormatting sqref="B14:XFD20">
    <cfRule dxfId="128" priority="15" type="expression">
      <formula>B$12="Multifinance"</formula>
    </cfRule>
  </conditionalFormatting>
  <conditionalFormatting sqref="A31:XFD32">
    <cfRule dxfId="127" priority="14" type="expression">
      <formula>A$30="YES"</formula>
    </cfRule>
  </conditionalFormatting>
  <conditionalFormatting sqref="A62:A66">
    <cfRule dxfId="126" priority="13" type="expression">
      <formula>A$12="Customer"</formula>
    </cfRule>
  </conditionalFormatting>
  <conditionalFormatting sqref="A62:A66">
    <cfRule dxfId="125" priority="12" type="expression">
      <formula>A$12="Off System"</formula>
    </cfRule>
  </conditionalFormatting>
  <conditionalFormatting sqref="A82:XFD82">
    <cfRule dxfId="124" priority="11" type="expression">
      <formula>A$82="Discount Amount (Paid By MF)"</formula>
    </cfRule>
  </conditionalFormatting>
  <conditionalFormatting sqref="A14:A20">
    <cfRule dxfId="123" priority="10" type="expression">
      <formula>A$12="Off System"</formula>
    </cfRule>
  </conditionalFormatting>
  <conditionalFormatting sqref="A14:A20">
    <cfRule dxfId="122" priority="9" type="expression">
      <formula>A$12="Multifinance"</formula>
    </cfRule>
  </conditionalFormatting>
  <conditionalFormatting sqref="A28">
    <cfRule dxfId="121" priority="8" type="expression">
      <formula>OR(A$24="Annualy",A$24="Full Tenor")</formula>
    </cfRule>
  </conditionalFormatting>
  <conditionalFormatting sqref="A22:A28">
    <cfRule dxfId="120" priority="7" type="expression">
      <formula>A$12="Customer"</formula>
    </cfRule>
  </conditionalFormatting>
  <conditionalFormatting sqref="A22:A28">
    <cfRule dxfId="119" priority="6" type="expression">
      <formula>A$12="Off System"</formula>
    </cfRule>
  </conditionalFormatting>
  <conditionalFormatting sqref="A34">
    <cfRule dxfId="118" priority="5" type="expression">
      <formula>A$12="Customer"</formula>
    </cfRule>
  </conditionalFormatting>
  <conditionalFormatting sqref="A34">
    <cfRule dxfId="117" priority="4" type="expression">
      <formula>A$12="Off System"</formula>
    </cfRule>
  </conditionalFormatting>
  <conditionalFormatting sqref="A36:A43">
    <cfRule dxfId="116" priority="3" type="expression">
      <formula>A$12="Customer"</formula>
    </cfRule>
  </conditionalFormatting>
  <conditionalFormatting sqref="A36:A43">
    <cfRule dxfId="115" priority="2" type="expression">
      <formula>A$12="Off System"</formula>
    </cfRule>
  </conditionalFormatting>
  <conditionalFormatting sqref="A85:XFD85">
    <cfRule dxfId="114"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2" workbookViewId="0">
      <selection activeCell="B55" sqref="B55"/>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11" x14ac:dyDescent="0.25">
      <c r="A1" s="17" t="s">
        <v>4</v>
      </c>
      <c r="B1" t="s">
        <v>3572</v>
      </c>
      <c r="C1" s="16" t="s">
        <v>6</v>
      </c>
      <c r="D1" s="16" t="s">
        <v>6</v>
      </c>
      <c r="E1" s="16" t="s">
        <v>6</v>
      </c>
      <c r="F1" s="16" t="s">
        <v>6</v>
      </c>
      <c r="G1" s="16" t="s">
        <v>3572</v>
      </c>
      <c r="H1" s="16" t="s">
        <v>3572</v>
      </c>
      <c r="I1" s="16" t="s">
        <v>3572</v>
      </c>
      <c r="J1" s="16" t="s">
        <v>3572</v>
      </c>
      <c r="K1" s="16" t="s">
        <v>3572</v>
      </c>
    </row>
    <row customFormat="1" r="2" s="17" spans="1:11" x14ac:dyDescent="0.25">
      <c r="A2" s="17" t="s">
        <v>3266</v>
      </c>
      <c r="B2" t="s">
        <v>3640</v>
      </c>
      <c r="C2" s="16" t="s">
        <v>3041</v>
      </c>
      <c r="D2" s="16" t="s">
        <v>3041</v>
      </c>
      <c r="E2" s="16" t="s">
        <v>3041</v>
      </c>
      <c r="F2" s="16" t="s">
        <v>3041</v>
      </c>
      <c r="G2" s="16" t="s">
        <v>3573</v>
      </c>
      <c r="H2" s="16" t="s">
        <v>3573</v>
      </c>
      <c r="I2" s="16" t="s">
        <v>3573</v>
      </c>
      <c r="J2" s="16" t="s">
        <v>3573</v>
      </c>
      <c r="K2" s="16" t="s">
        <v>3573</v>
      </c>
    </row>
    <row customFormat="1" r="3" s="17" spans="1:11" x14ac:dyDescent="0.25">
      <c r="A3" s="17" t="s">
        <v>3267</v>
      </c>
    </row>
    <row customFormat="1" r="4" s="17" spans="1:11" x14ac:dyDescent="0.25">
      <c r="A4" s="17" t="s">
        <v>3474</v>
      </c>
      <c r="B4" s="17">
        <f>IF(AND('8.TabInsuranceData'!B81&gt;0,B46="Yes"),COUNTIFS($A12:$A18,"*$*",B12:B18,"")+COUNTIFS($A47:$A48,"*$*",B47:B48,""),IF(AND('8.TabInsuranceData'!B81&gt;0,B46="No"),COUNTIFS($A12:$A18,"*$*",B12:B18,""),IF(AND(OR('8.TabInsuranceData'!B81&lt;=0,ISBLANK(B82)),B46="Yes"),COUNTIFS($A47:$A48,"*$*",B47:B48,""),0)))</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0002APP20211205539</v>
      </c>
    </row>
    <row customFormat="1" r="9" s="17" spans="1:11" x14ac:dyDescent="0.25">
      <c r="A9" s="31" t="s">
        <v>3555</v>
      </c>
      <c r="B9" s="31"/>
    </row>
    <row customFormat="1" r="10" s="17" spans="1:11" x14ac:dyDescent="0.25">
      <c r="A10" s="17" t="s">
        <v>3523</v>
      </c>
      <c r="B10" s="17" t="str">
        <f>'1.TabCustomerMainData'!$B$10</f>
        <v>No</v>
      </c>
    </row>
    <row customFormat="1" r="11" s="98" spans="1:11" x14ac:dyDescent="0.25">
      <c r="A11" s="95" t="s">
        <v>3025</v>
      </c>
      <c r="B11" s="96"/>
      <c r="C11" s="96"/>
      <c r="D11" s="96"/>
      <c r="E11" s="97"/>
    </row>
    <row customFormat="1" r="12" s="17" spans="1:11" x14ac:dyDescent="0.25">
      <c r="A12" s="54" t="s">
        <v>3492</v>
      </c>
      <c r="B12" s="17" t="s">
        <v>135</v>
      </c>
      <c r="C12" s="17" t="s">
        <v>3545</v>
      </c>
      <c r="D12" s="17" t="s">
        <v>107</v>
      </c>
      <c r="E12" s="17" t="s">
        <v>107</v>
      </c>
      <c r="F12" s="17" t="s">
        <v>107</v>
      </c>
    </row>
    <row customFormat="1" r="13" s="17" spans="1:11" x14ac:dyDescent="0.25">
      <c r="A13" s="54" t="s">
        <v>3544</v>
      </c>
      <c r="B13" s="17" t="s">
        <v>3144</v>
      </c>
      <c r="C13" s="17" t="s">
        <v>3546</v>
      </c>
    </row>
    <row customFormat="1" r="14" s="17" spans="1:11" x14ac:dyDescent="0.25">
      <c r="A14" s="54" t="s">
        <v>3493</v>
      </c>
      <c r="B14" s="17" t="s">
        <v>3040</v>
      </c>
      <c r="C14" s="17" t="s">
        <v>3547</v>
      </c>
      <c r="D14" s="17" t="s">
        <v>139</v>
      </c>
      <c r="E14" s="17" t="s">
        <v>139</v>
      </c>
      <c r="F14" s="17" t="s">
        <v>139</v>
      </c>
    </row>
    <row customFormat="1" r="15" s="17" spans="1:11" x14ac:dyDescent="0.25">
      <c r="A15" s="54" t="s">
        <v>3494</v>
      </c>
      <c r="B15" s="17" t="s">
        <v>138</v>
      </c>
      <c r="C15" s="17" t="s">
        <v>3548</v>
      </c>
      <c r="D15" s="17" t="s">
        <v>140</v>
      </c>
      <c r="E15" s="17" t="s">
        <v>140</v>
      </c>
      <c r="F15" s="17" t="s">
        <v>140</v>
      </c>
    </row>
    <row customFormat="1" r="16" s="17" spans="1:11" x14ac:dyDescent="0.25">
      <c r="A16" s="54" t="s">
        <v>3495</v>
      </c>
      <c r="B16" s="17" t="s">
        <v>96</v>
      </c>
      <c r="C16" s="17" t="s">
        <v>3549</v>
      </c>
      <c r="D16" s="17" t="s">
        <v>96</v>
      </c>
      <c r="E16" s="17" t="s">
        <v>96</v>
      </c>
      <c r="F16" s="17" t="s">
        <v>96</v>
      </c>
    </row>
    <row customFormat="1" r="17" s="17" spans="1:6" x14ac:dyDescent="0.25">
      <c r="A17" s="54" t="s">
        <v>3496</v>
      </c>
      <c r="B17" s="25">
        <v>300000</v>
      </c>
      <c r="C17" s="17" t="s">
        <v>3550</v>
      </c>
      <c r="D17" s="16">
        <v>1000002</v>
      </c>
      <c r="E17" s="16">
        <v>1000003</v>
      </c>
      <c r="F17" s="16">
        <v>1000004</v>
      </c>
    </row>
    <row customFormat="1" r="18" s="17" spans="1:6" x14ac:dyDescent="0.25">
      <c r="A18" s="54" t="s">
        <v>3497</v>
      </c>
      <c r="B18" s="17">
        <v>0</v>
      </c>
      <c r="C18" s="17" t="s">
        <v>3425</v>
      </c>
    </row>
    <row customFormat="1" r="19" s="95" spans="1:6" x14ac:dyDescent="0.25">
      <c r="A19" s="95" t="s">
        <v>3026</v>
      </c>
      <c r="B19" s="96"/>
      <c r="C19" s="96"/>
      <c r="D19" s="96"/>
      <c r="E19" s="96"/>
      <c r="F19" s="96"/>
    </row>
    <row customFormat="1" r="20" s="17" spans="1:6" x14ac:dyDescent="0.25">
      <c r="A20" s="48" t="s">
        <v>141</v>
      </c>
      <c r="B20" s="17" t="s">
        <v>32</v>
      </c>
      <c r="C20" s="17" t="s">
        <v>32</v>
      </c>
      <c r="D20" s="17" t="s">
        <v>32</v>
      </c>
      <c r="E20" s="17" t="s">
        <v>32</v>
      </c>
      <c r="F20" s="17" t="s">
        <v>32</v>
      </c>
    </row>
    <row customFormat="1" r="21" s="17" spans="1:6" x14ac:dyDescent="0.25">
      <c r="A21" s="17" t="s">
        <v>117</v>
      </c>
      <c r="B21" s="16">
        <v>150000</v>
      </c>
      <c r="C21" s="25">
        <v>150000</v>
      </c>
      <c r="D21" s="25">
        <v>150000</v>
      </c>
      <c r="E21" s="25">
        <v>150000</v>
      </c>
      <c r="F21" s="25">
        <v>150000</v>
      </c>
    </row>
    <row customFormat="1" r="22" s="17" spans="1:6" x14ac:dyDescent="0.25">
      <c r="A22" s="17" t="s">
        <v>142</v>
      </c>
      <c r="B22" s="25">
        <v>50000</v>
      </c>
      <c r="C22" s="25">
        <v>0</v>
      </c>
      <c r="D22" s="25">
        <v>0</v>
      </c>
      <c r="E22" s="25">
        <v>0</v>
      </c>
      <c r="F22" s="25">
        <v>0</v>
      </c>
    </row>
    <row customFormat="1" r="23" s="17" spans="1:6" x14ac:dyDescent="0.25">
      <c r="A23" s="17" t="s">
        <v>143</v>
      </c>
      <c r="B23" s="25">
        <v>1250000</v>
      </c>
      <c r="C23" s="25">
        <v>1100000</v>
      </c>
      <c r="D23" s="25">
        <v>1100000</v>
      </c>
      <c r="E23" s="25">
        <v>1100000</v>
      </c>
      <c r="F23" s="25">
        <v>1100000</v>
      </c>
    </row>
    <row customFormat="1" r="24" s="17" spans="1:6" x14ac:dyDescent="0.25">
      <c r="A24" s="17" t="s">
        <v>144</v>
      </c>
      <c r="B24" s="25">
        <v>50000</v>
      </c>
      <c r="C24" s="25">
        <v>50000</v>
      </c>
      <c r="D24" s="25">
        <v>50000</v>
      </c>
      <c r="E24" s="25">
        <v>50000</v>
      </c>
      <c r="F24" s="25">
        <v>50000</v>
      </c>
    </row>
    <row customFormat="1" r="25" s="17" spans="1:6" x14ac:dyDescent="0.25">
      <c r="A25" s="17" t="s">
        <v>145</v>
      </c>
      <c r="B25" s="25">
        <v>1200000</v>
      </c>
      <c r="C25" s="25">
        <v>1100000</v>
      </c>
      <c r="D25" s="25">
        <v>1100000</v>
      </c>
      <c r="E25" s="25">
        <v>1100000</v>
      </c>
      <c r="F25" s="25">
        <v>1100000</v>
      </c>
    </row>
    <row customFormat="1" r="26" s="17" spans="1:6" x14ac:dyDescent="0.25">
      <c r="A26" s="17" t="s">
        <v>146</v>
      </c>
      <c r="B26" s="17" t="s">
        <v>41</v>
      </c>
      <c r="C26" s="17" t="s">
        <v>41</v>
      </c>
      <c r="D26" s="17" t="s">
        <v>41</v>
      </c>
      <c r="E26" s="17" t="s">
        <v>41</v>
      </c>
      <c r="F26" s="17" t="s">
        <v>41</v>
      </c>
    </row>
    <row customFormat="1" r="27" s="17" spans="1:6" x14ac:dyDescent="0.25">
      <c r="A27" s="17" t="s">
        <v>147</v>
      </c>
      <c r="B27" s="25">
        <v>100000</v>
      </c>
      <c r="C27" s="25">
        <v>100001</v>
      </c>
      <c r="D27" s="25">
        <v>100002</v>
      </c>
      <c r="E27" s="25">
        <v>100003</v>
      </c>
      <c r="F27" s="25">
        <v>100004</v>
      </c>
    </row>
    <row customFormat="1" r="28" s="17" spans="1:6" x14ac:dyDescent="0.25">
      <c r="A28" s="17" t="s">
        <v>148</v>
      </c>
      <c r="B28" s="17" t="s">
        <v>41</v>
      </c>
      <c r="C28" s="17" t="s">
        <v>41</v>
      </c>
      <c r="D28" s="17" t="s">
        <v>41</v>
      </c>
      <c r="E28" s="17" t="s">
        <v>41</v>
      </c>
      <c r="F28" s="17" t="s">
        <v>41</v>
      </c>
    </row>
    <row customFormat="1" r="29" s="17" spans="1:6" x14ac:dyDescent="0.25">
      <c r="A29" s="17" t="s">
        <v>149</v>
      </c>
      <c r="B29" s="25">
        <v>20000</v>
      </c>
      <c r="C29" s="25">
        <v>100001</v>
      </c>
      <c r="D29" s="25">
        <v>100002</v>
      </c>
      <c r="E29" s="25">
        <v>100003</v>
      </c>
      <c r="F29" s="25">
        <v>100004</v>
      </c>
    </row>
    <row customFormat="1" r="30" s="17" spans="1:6" x14ac:dyDescent="0.25">
      <c r="A30" s="17" t="s">
        <v>150</v>
      </c>
      <c r="B30" s="17" t="s">
        <v>41</v>
      </c>
      <c r="C30" s="17" t="s">
        <v>41</v>
      </c>
      <c r="D30" s="17" t="s">
        <v>41</v>
      </c>
      <c r="E30" s="17" t="s">
        <v>41</v>
      </c>
      <c r="F30" s="17" t="s">
        <v>41</v>
      </c>
    </row>
    <row customFormat="1" r="31" s="17" spans="1:6" x14ac:dyDescent="0.25">
      <c r="A31" s="17" t="s">
        <v>151</v>
      </c>
      <c r="B31" s="25">
        <v>250000</v>
      </c>
      <c r="C31" s="25">
        <v>100001</v>
      </c>
      <c r="D31" s="25">
        <v>100002</v>
      </c>
      <c r="E31" s="25">
        <v>100003</v>
      </c>
      <c r="F31" s="25">
        <v>100004</v>
      </c>
    </row>
    <row customFormat="1" r="32" s="17" spans="1:6" x14ac:dyDescent="0.25">
      <c r="A32" s="17" t="s">
        <v>152</v>
      </c>
      <c r="B32" s="17" t="s">
        <v>41</v>
      </c>
      <c r="C32" s="17" t="s">
        <v>41</v>
      </c>
      <c r="D32" s="17" t="s">
        <v>41</v>
      </c>
      <c r="E32" s="17" t="s">
        <v>41</v>
      </c>
      <c r="F32" s="17" t="s">
        <v>41</v>
      </c>
    </row>
    <row customFormat="1" r="33" s="17" spans="1:6" x14ac:dyDescent="0.25">
      <c r="A33" s="17" t="s">
        <v>153</v>
      </c>
      <c r="B33" s="25">
        <v>40000</v>
      </c>
      <c r="C33" s="25">
        <v>100001</v>
      </c>
      <c r="D33" s="25">
        <v>100002</v>
      </c>
      <c r="E33" s="25">
        <v>100003</v>
      </c>
      <c r="F33" s="25">
        <v>100004</v>
      </c>
    </row>
    <row customFormat="1" r="34" s="17" spans="1:6" x14ac:dyDescent="0.25">
      <c r="A34" s="17" t="s">
        <v>154</v>
      </c>
      <c r="B34" s="17" t="s">
        <v>41</v>
      </c>
      <c r="C34" s="17" t="s">
        <v>41</v>
      </c>
      <c r="D34" s="17" t="s">
        <v>41</v>
      </c>
      <c r="E34" s="17" t="s">
        <v>41</v>
      </c>
      <c r="F34" s="17" t="s">
        <v>41</v>
      </c>
    </row>
    <row customFormat="1" r="35" s="17" spans="1:6" x14ac:dyDescent="0.25">
      <c r="A35" s="17" t="s">
        <v>155</v>
      </c>
      <c r="B35" s="25">
        <v>150000</v>
      </c>
      <c r="C35" s="25">
        <v>100001</v>
      </c>
      <c r="D35" s="25">
        <v>100002</v>
      </c>
      <c r="E35" s="25">
        <v>100003</v>
      </c>
      <c r="F35" s="25">
        <v>100004</v>
      </c>
    </row>
    <row customFormat="1" r="36" s="17" spans="1:6" x14ac:dyDescent="0.25">
      <c r="A36" s="17" t="s">
        <v>156</v>
      </c>
      <c r="B36" s="17" t="s">
        <v>96</v>
      </c>
      <c r="C36" s="17" t="s">
        <v>106</v>
      </c>
      <c r="D36" s="17" t="s">
        <v>106</v>
      </c>
      <c r="E36" s="17" t="s">
        <v>106</v>
      </c>
      <c r="F36" s="17" t="s">
        <v>106</v>
      </c>
    </row>
    <row customFormat="1" r="37" s="17" spans="1:6" x14ac:dyDescent="0.25">
      <c r="A37" s="17" t="s">
        <v>157</v>
      </c>
      <c r="B37" s="17" t="s">
        <v>158</v>
      </c>
      <c r="C37" s="17" t="s">
        <v>3037</v>
      </c>
      <c r="D37" s="17" t="s">
        <v>3037</v>
      </c>
      <c r="E37" s="17" t="s">
        <v>3037</v>
      </c>
      <c r="F37" s="17" t="s">
        <v>3037</v>
      </c>
    </row>
    <row customFormat="1" r="38" s="17" spans="1:6" x14ac:dyDescent="0.25">
      <c r="A38" s="17" t="s">
        <v>159</v>
      </c>
      <c r="B38" s="17">
        <v>0</v>
      </c>
      <c r="C38" s="17">
        <v>8.6999999999999993</v>
      </c>
      <c r="D38" s="17">
        <v>8.6999999999999993</v>
      </c>
      <c r="E38" s="17">
        <v>8.6999999999999993</v>
      </c>
      <c r="F38" s="17">
        <v>8.6999999999999993</v>
      </c>
    </row>
    <row customFormat="1" r="39" s="17" spans="1:6" x14ac:dyDescent="0.25">
      <c r="A39" s="17" t="s">
        <v>160</v>
      </c>
      <c r="B39" s="65">
        <v>2250000</v>
      </c>
      <c r="C39" s="65">
        <v>17500000</v>
      </c>
      <c r="D39" s="65">
        <v>17500000</v>
      </c>
      <c r="E39" s="65">
        <v>17500000</v>
      </c>
      <c r="F39" s="65">
        <v>17500000</v>
      </c>
    </row>
    <row customFormat="1" r="40" s="17" spans="1:6" x14ac:dyDescent="0.25">
      <c r="A40" s="17" t="s">
        <v>161</v>
      </c>
      <c r="B40" s="17" t="s">
        <v>41</v>
      </c>
      <c r="C40" s="17" t="s">
        <v>41</v>
      </c>
      <c r="D40" s="17" t="s">
        <v>41</v>
      </c>
      <c r="E40" s="17" t="s">
        <v>41</v>
      </c>
      <c r="F40" s="17" t="s">
        <v>41</v>
      </c>
    </row>
    <row customFormat="1" r="41" s="17" spans="1:6" x14ac:dyDescent="0.25">
      <c r="A41" s="17" t="s">
        <v>162</v>
      </c>
      <c r="B41" s="25">
        <v>1000000</v>
      </c>
      <c r="C41" s="25">
        <v>100001</v>
      </c>
      <c r="D41" s="25">
        <v>100002</v>
      </c>
      <c r="E41" s="25">
        <v>100003</v>
      </c>
      <c r="F41" s="25">
        <v>100004</v>
      </c>
    </row>
    <row customFormat="1" r="42" s="95" spans="1:6" x14ac:dyDescent="0.25">
      <c r="A42" s="95" t="s">
        <v>3027</v>
      </c>
      <c r="B42" s="96"/>
      <c r="C42" s="96"/>
      <c r="D42" s="96"/>
      <c r="E42" s="96"/>
      <c r="F42" s="96"/>
    </row>
    <row customFormat="1" r="43" s="17" spans="1:6" x14ac:dyDescent="0.25">
      <c r="A43" s="17" t="s">
        <v>163</v>
      </c>
      <c r="B43" s="17" t="s">
        <v>165</v>
      </c>
      <c r="C43" s="17" t="s">
        <v>164</v>
      </c>
      <c r="D43" s="17" t="s">
        <v>164</v>
      </c>
      <c r="E43" s="17" t="s">
        <v>164</v>
      </c>
      <c r="F43" s="17" t="s">
        <v>164</v>
      </c>
    </row>
    <row customFormat="1" r="44" s="17" spans="1:6" x14ac:dyDescent="0.25">
      <c r="A44" s="17" t="s">
        <v>165</v>
      </c>
      <c r="B44" t="s">
        <v>3639</v>
      </c>
      <c r="C44" s="2">
        <v>10.007128</v>
      </c>
      <c r="D44" s="2">
        <v>10.007128</v>
      </c>
      <c r="E44" s="2">
        <v>10.007128</v>
      </c>
      <c r="F44" s="2">
        <v>10.007128</v>
      </c>
    </row>
    <row customFormat="1" r="45" s="17" spans="1:6" x14ac:dyDescent="0.25">
      <c r="A45" s="17" t="s">
        <v>164</v>
      </c>
      <c r="B45" s="2">
        <v>20</v>
      </c>
      <c r="C45" s="2">
        <v>20</v>
      </c>
      <c r="D45" s="2">
        <v>20</v>
      </c>
      <c r="E45" s="2">
        <v>20</v>
      </c>
      <c r="F45" s="2">
        <v>20</v>
      </c>
    </row>
    <row customFormat="1" r="46" s="17" spans="1:6" x14ac:dyDescent="0.25">
      <c r="A46" s="48" t="s">
        <v>166</v>
      </c>
      <c r="B46" s="17" t="s">
        <v>41</v>
      </c>
      <c r="C46" s="17" t="s">
        <v>41</v>
      </c>
      <c r="D46" s="17" t="s">
        <v>41</v>
      </c>
      <c r="E46" s="17" t="s">
        <v>41</v>
      </c>
      <c r="F46" s="17" t="s">
        <v>41</v>
      </c>
    </row>
    <row customFormat="1" r="47" s="17" spans="1:6" x14ac:dyDescent="0.25">
      <c r="A47" s="50" t="s">
        <v>3498</v>
      </c>
      <c r="B47" s="17">
        <v>3</v>
      </c>
      <c r="C47" s="17">
        <v>13</v>
      </c>
      <c r="D47" s="17">
        <v>14</v>
      </c>
      <c r="E47" s="17">
        <v>15</v>
      </c>
      <c r="F47" s="17">
        <v>16</v>
      </c>
    </row>
    <row customFormat="1" r="48" s="17" spans="1:6" x14ac:dyDescent="0.25">
      <c r="A48" s="50" t="s">
        <v>3499</v>
      </c>
      <c r="B48" s="17" t="s">
        <v>3048</v>
      </c>
      <c r="C48" s="17" t="s">
        <v>3048</v>
      </c>
      <c r="D48" s="17" t="s">
        <v>3048</v>
      </c>
      <c r="E48" s="17" t="s">
        <v>3048</v>
      </c>
      <c r="F48" s="17" t="s">
        <v>3048</v>
      </c>
    </row>
    <row customFormat="1" r="49" s="43" spans="1:6" x14ac:dyDescent="0.25">
      <c r="A49" s="43" t="s">
        <v>3143</v>
      </c>
      <c r="B49" s="77">
        <v>1000000</v>
      </c>
      <c r="C49" s="77">
        <v>175961001</v>
      </c>
      <c r="D49" s="77">
        <v>175961002</v>
      </c>
      <c r="E49" s="77">
        <v>175961003</v>
      </c>
      <c r="F49" s="77">
        <v>175961004</v>
      </c>
    </row>
    <row customFormat="1" ht="15.75" r="50" s="10" spans="1:6" thickBot="1" x14ac:dyDescent="0.3">
      <c r="A50" s="10" t="s">
        <v>3570</v>
      </c>
      <c r="B50" s="118"/>
      <c r="C50" s="118"/>
      <c r="D50" s="118"/>
      <c r="E50" s="118"/>
      <c r="F50" s="118"/>
    </row>
    <row customFormat="1" ht="15.75" r="51" s="78" spans="1:6" thickTop="1" x14ac:dyDescent="0.25">
      <c r="A51" s="78" t="s">
        <v>3162</v>
      </c>
      <c r="B51" s="78" t="s">
        <v>32</v>
      </c>
      <c r="C51" s="78" t="s">
        <v>32</v>
      </c>
      <c r="D51" s="78" t="s">
        <v>32</v>
      </c>
      <c r="E51" s="78" t="s">
        <v>32</v>
      </c>
      <c r="F51" s="78" t="s">
        <v>32</v>
      </c>
    </row>
    <row customFormat="1" r="52" s="17" spans="1:6" x14ac:dyDescent="0.25">
      <c r="A52" s="11" t="s">
        <v>3595</v>
      </c>
      <c r="B52" s="17">
        <v>1000</v>
      </c>
    </row>
    <row customFormat="1" r="53" s="17" spans="1:6" x14ac:dyDescent="0.25">
      <c r="A53" s="11" t="s">
        <v>3596</v>
      </c>
      <c r="B53">
        <v>300000</v>
      </c>
    </row>
    <row customFormat="1" r="54" s="116" spans="1:6" x14ac:dyDescent="0.25">
      <c r="A54" s="126" t="s">
        <v>3597</v>
      </c>
    </row>
    <row customFormat="1" r="55" s="17" spans="1:6" x14ac:dyDescent="0.25">
      <c r="A55" s="11" t="s">
        <v>3598</v>
      </c>
      <c r="B55" s="127">
        <f>SUM(B56:B57)</f>
        <v>1002000000</v>
      </c>
    </row>
    <row customFormat="1" r="56" s="17" spans="1:6" x14ac:dyDescent="0.25">
      <c r="A56" s="11" t="s">
        <v>3586</v>
      </c>
      <c r="B56" s="127">
        <f>'7.TabAssetData'!B19</f>
        <v>1000000000</v>
      </c>
    </row>
    <row customFormat="1" r="57" s="17" spans="1:6" x14ac:dyDescent="0.25">
      <c r="A57" s="11" t="s">
        <v>3599</v>
      </c>
      <c r="B57" s="127">
        <f>SUMIFS('7a.Accessories'!17:17,'7a.Accessories'!12:12,B8,'7a.Accessories'!4:4,"0",'7a.Accessories'!1:1,"SUCCESS")</f>
        <v>2000000</v>
      </c>
    </row>
    <row customFormat="1" r="58" s="17" spans="1:6" x14ac:dyDescent="0.25">
      <c r="A58" s="11" t="s">
        <v>3585</v>
      </c>
      <c r="B58" s="127">
        <f>SUM(B21:B25,B39)</f>
        <v>4950000</v>
      </c>
    </row>
    <row customFormat="1" r="59" s="17" spans="1:6" x14ac:dyDescent="0.25">
      <c r="A59" s="11" t="s">
        <v>3600</v>
      </c>
      <c r="B59" s="127">
        <f>SUM(B27,B29,B31,B33,B35,B41)</f>
        <v>1560000</v>
      </c>
    </row>
    <row customFormat="1" r="60" s="17" spans="1:6" x14ac:dyDescent="0.25">
      <c r="A60" s="11" t="s">
        <v>3601</v>
      </c>
      <c r="B60" s="127">
        <f>'8.TabInsuranceData'!B85</f>
        <v>2000000</v>
      </c>
    </row>
    <row customFormat="1" r="61" s="17" spans="1:6" x14ac:dyDescent="0.25">
      <c r="A61" s="11" t="s">
        <v>3602</v>
      </c>
      <c r="B61" s="127">
        <f>SUMIFS('7a.Accessories'!24:24,'7a.Accessories'!12:12,B8,'7a.Accessories'!4:4,"0",'7a.Accessories'!1:1,"SUCCESS")+'7.TabAssetData'!B70</f>
        <v>350620000</v>
      </c>
    </row>
    <row customFormat="1" r="62" s="17" spans="1:6" x14ac:dyDescent="0.25">
      <c r="A62" s="11" t="s">
        <v>3603</v>
      </c>
      <c r="B62" s="127">
        <f>B61-B53</f>
        <v>350320000</v>
      </c>
    </row>
    <row customFormat="1" r="63" s="17" spans="1:6" x14ac:dyDescent="0.25">
      <c r="A63" s="11" t="s">
        <v>3604</v>
      </c>
      <c r="B63" s="128">
        <f>IF(B37= "OTR-DP",B39/(B55-B61)*100,IF(B37="OTR-DP + Ins Cptlz + Fee Cptlz(Excl. Provision)",B39*100/(B55-B61+B60+(B59-B41))))</f>
        <v>0.34406826314340766</v>
      </c>
    </row>
    <row customFormat="1" r="64" s="17" spans="1:6" x14ac:dyDescent="0.25">
      <c r="A64" s="11" t="s">
        <v>3605</v>
      </c>
      <c r="B64" s="127">
        <f>IF(B37= "OTR-DP",(B55-B61)*B38/100,IF(B37="OTR-DP + Ins Cptlz + Fee Cptlz(Excl. Provision)",(B55-B61+B60+(B59-B41))*B38/100))</f>
        <v>0</v>
      </c>
    </row>
    <row customFormat="1" r="65" s="83" spans="1:3" x14ac:dyDescent="0.25">
      <c r="A65" s="125" t="s">
        <v>3606</v>
      </c>
    </row>
    <row customFormat="1" r="66" s="17" spans="1:3" x14ac:dyDescent="0.25">
      <c r="A66" s="11" t="s">
        <v>3607</v>
      </c>
      <c r="B66" s="16">
        <v>140676435</v>
      </c>
    </row>
    <row customFormat="1" r="67" s="17" spans="1:3" x14ac:dyDescent="0.25">
      <c r="A67" s="11" t="s">
        <v>3608</v>
      </c>
      <c r="B67" s="16">
        <v>506660115</v>
      </c>
    </row>
    <row customFormat="1" r="68" s="17" spans="1:3" x14ac:dyDescent="0.25">
      <c r="A68" s="11" t="s">
        <v>3609</v>
      </c>
      <c r="B68" s="16">
        <v>62017000</v>
      </c>
    </row>
    <row customFormat="1" r="69" s="17" spans="1:3" x14ac:dyDescent="0.25">
      <c r="A69" s="11" t="s">
        <v>3610</v>
      </c>
      <c r="B69" s="16">
        <v>51492885.490000002</v>
      </c>
    </row>
    <row customFormat="1" r="70" s="17" spans="1:3" x14ac:dyDescent="0.25">
      <c r="A70" s="11" t="s">
        <v>3611</v>
      </c>
      <c r="B70" s="16">
        <v>558153000.49000001</v>
      </c>
      <c r="C70" s="129"/>
    </row>
    <row customFormat="1" r="71" s="17" spans="1:3" x14ac:dyDescent="0.25">
      <c r="A71" s="11" t="s">
        <v>3612</v>
      </c>
      <c r="B71" s="16">
        <v>15.93666706</v>
      </c>
    </row>
  </sheetData>
  <conditionalFormatting sqref="A21:A41 C21:XFD41">
    <cfRule dxfId="113" priority="49" type="expression">
      <formula>A$20="Yes"</formula>
    </cfRule>
  </conditionalFormatting>
  <conditionalFormatting sqref="A35 C35:XFD35">
    <cfRule dxfId="112" priority="44" type="expression">
      <formula>A$34="No"</formula>
    </cfRule>
  </conditionalFormatting>
  <conditionalFormatting sqref="A27 C27:XFD27">
    <cfRule dxfId="111" priority="48" type="expression">
      <formula>A$26="No"</formula>
    </cfRule>
  </conditionalFormatting>
  <conditionalFormatting sqref="A29 C29:XFD29">
    <cfRule dxfId="110" priority="47" type="expression">
      <formula>A$28="No"</formula>
    </cfRule>
  </conditionalFormatting>
  <conditionalFormatting sqref="A31 C31:XFD31">
    <cfRule dxfId="109" priority="46" type="expression">
      <formula>A$30="No"</formula>
    </cfRule>
  </conditionalFormatting>
  <conditionalFormatting sqref="A33 C33:XFD33">
    <cfRule dxfId="108" priority="45" type="expression">
      <formula>A$32="No"</formula>
    </cfRule>
  </conditionalFormatting>
  <conditionalFormatting sqref="A38 C38:XFD38">
    <cfRule dxfId="107" priority="43" type="expression">
      <formula>A$36="Amount"</formula>
    </cfRule>
  </conditionalFormatting>
  <conditionalFormatting sqref="A39 C39:XFD39">
    <cfRule dxfId="106" priority="42" type="expression">
      <formula>A$36="Percentage"</formula>
    </cfRule>
  </conditionalFormatting>
  <conditionalFormatting sqref="A41 C41:XFD41">
    <cfRule dxfId="105" priority="41" type="expression">
      <formula>A$40="No"</formula>
    </cfRule>
  </conditionalFormatting>
  <conditionalFormatting sqref="A45 C45:XFD45">
    <cfRule dxfId="104" priority="40" type="expression">
      <formula>A$43="Effective Rate"</formula>
    </cfRule>
  </conditionalFormatting>
  <conditionalFormatting sqref="A44 C44:XFD44">
    <cfRule dxfId="103" priority="39" type="expression">
      <formula>A$43="Flat Rate"</formula>
    </cfRule>
  </conditionalFormatting>
  <conditionalFormatting sqref="C47:XFD48">
    <cfRule dxfId="102" priority="36" type="expression">
      <formula>C$46="No"</formula>
    </cfRule>
  </conditionalFormatting>
  <conditionalFormatting sqref="C29:F29">
    <cfRule dxfId="101" priority="32" type="expression">
      <formula>C$26="No"</formula>
    </cfRule>
  </conditionalFormatting>
  <conditionalFormatting sqref="C31:F31">
    <cfRule dxfId="100" priority="31" type="expression">
      <formula>C$28="No"</formula>
    </cfRule>
  </conditionalFormatting>
  <conditionalFormatting sqref="C31:F31">
    <cfRule dxfId="99" priority="30" type="expression">
      <formula>C$26="No"</formula>
    </cfRule>
  </conditionalFormatting>
  <conditionalFormatting sqref="C33:F33">
    <cfRule dxfId="98" priority="29" type="expression">
      <formula>C$28="No"</formula>
    </cfRule>
  </conditionalFormatting>
  <conditionalFormatting sqref="C33:F33">
    <cfRule dxfId="97" priority="28" type="expression">
      <formula>C$26="No"</formula>
    </cfRule>
  </conditionalFormatting>
  <conditionalFormatting sqref="C35:F35">
    <cfRule dxfId="96" priority="27" type="expression">
      <formula>C$28="No"</formula>
    </cfRule>
  </conditionalFormatting>
  <conditionalFormatting sqref="C35:F35">
    <cfRule dxfId="95" priority="26" type="expression">
      <formula>C$26="No"</formula>
    </cfRule>
  </conditionalFormatting>
  <conditionalFormatting sqref="C35:F35">
    <cfRule dxfId="94" priority="25" type="expression">
      <formula>C$28="No"</formula>
    </cfRule>
  </conditionalFormatting>
  <conditionalFormatting sqref="C35:F35">
    <cfRule dxfId="93" priority="24" type="expression">
      <formula>C$26="No"</formula>
    </cfRule>
  </conditionalFormatting>
  <conditionalFormatting sqref="C41:F41">
    <cfRule dxfId="92" priority="23" type="expression">
      <formula>C$34="No"</formula>
    </cfRule>
  </conditionalFormatting>
  <conditionalFormatting sqref="C41:F41">
    <cfRule dxfId="91" priority="22" type="expression">
      <formula>C$28="No"</formula>
    </cfRule>
  </conditionalFormatting>
  <conditionalFormatting sqref="C41:F41">
    <cfRule dxfId="90" priority="21" type="expression">
      <formula>C$26="No"</formula>
    </cfRule>
  </conditionalFormatting>
  <conditionalFormatting sqref="C41:F41">
    <cfRule dxfId="89" priority="20" type="expression">
      <formula>C$28="No"</formula>
    </cfRule>
  </conditionalFormatting>
  <conditionalFormatting sqref="C41:F41">
    <cfRule dxfId="88" priority="19" type="expression">
      <formula>C$26="No"</formula>
    </cfRule>
  </conditionalFormatting>
  <conditionalFormatting sqref="A18">
    <cfRule dxfId="87" priority="17" type="expression">
      <formula>#REF!="Amount"</formula>
    </cfRule>
  </conditionalFormatting>
  <conditionalFormatting sqref="A17">
    <cfRule dxfId="86" priority="16" type="expression">
      <formula>#REF!="Percentage"</formula>
    </cfRule>
  </conditionalFormatting>
  <conditionalFormatting sqref="A47:A48">
    <cfRule dxfId="85" priority="14" type="expression">
      <formula>A$46="No"</formula>
    </cfRule>
  </conditionalFormatting>
  <conditionalFormatting sqref="B21:B41">
    <cfRule dxfId="84" priority="13" type="expression">
      <formula>B$20="Yes"</formula>
    </cfRule>
  </conditionalFormatting>
  <conditionalFormatting sqref="B35">
    <cfRule dxfId="83" priority="8" type="expression">
      <formula>B$34="No"</formula>
    </cfRule>
  </conditionalFormatting>
  <conditionalFormatting sqref="B27">
    <cfRule dxfId="82" priority="12" type="expression">
      <formula>B$26="No"</formula>
    </cfRule>
  </conditionalFormatting>
  <conditionalFormatting sqref="B29">
    <cfRule dxfId="81" priority="11" type="expression">
      <formula>B$28="No"</formula>
    </cfRule>
  </conditionalFormatting>
  <conditionalFormatting sqref="B31">
    <cfRule dxfId="80" priority="10" type="expression">
      <formula>B$30="No"</formula>
    </cfRule>
  </conditionalFormatting>
  <conditionalFormatting sqref="B33">
    <cfRule dxfId="79" priority="9" type="expression">
      <formula>B$32="No"</formula>
    </cfRule>
  </conditionalFormatting>
  <conditionalFormatting sqref="B38">
    <cfRule dxfId="78" priority="7" type="expression">
      <formula>B$36="Amount"</formula>
    </cfRule>
  </conditionalFormatting>
  <conditionalFormatting sqref="B39">
    <cfRule dxfId="77" priority="6" type="expression">
      <formula>B$36="Percentage"</formula>
    </cfRule>
  </conditionalFormatting>
  <conditionalFormatting sqref="B41">
    <cfRule dxfId="76" priority="5" type="expression">
      <formula>B$40="No"</formula>
    </cfRule>
  </conditionalFormatting>
  <conditionalFormatting sqref="B45">
    <cfRule dxfId="75" priority="4" type="expression">
      <formula>B$43="Effective Rate"</formula>
    </cfRule>
  </conditionalFormatting>
  <conditionalFormatting sqref="B44">
    <cfRule dxfId="74" priority="3" type="expression">
      <formula>B$43="Flat Rate"</formula>
    </cfRule>
  </conditionalFormatting>
  <conditionalFormatting sqref="B47:B48">
    <cfRule dxfId="73"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A8" sqref="A8"/>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8" x14ac:dyDescent="0.25">
      <c r="A1" s="13" t="s">
        <v>4</v>
      </c>
      <c r="B1" t="s">
        <v>3572</v>
      </c>
      <c r="C1" s="13" t="s">
        <v>6</v>
      </c>
      <c r="D1" s="17" t="s">
        <v>6</v>
      </c>
      <c r="E1" s="17" t="s">
        <v>6</v>
      </c>
      <c r="F1" s="17" t="s">
        <v>6</v>
      </c>
      <c r="G1" s="17" t="s">
        <v>6</v>
      </c>
      <c r="H1" s="17" t="s">
        <v>6</v>
      </c>
    </row>
    <row customFormat="1" r="2" s="17" spans="1:8" x14ac:dyDescent="0.25">
      <c r="A2" s="17" t="s">
        <v>3266</v>
      </c>
      <c r="B2" t="s">
        <v>3641</v>
      </c>
      <c r="C2" s="13" t="s">
        <v>3041</v>
      </c>
      <c r="D2" s="17" t="s">
        <v>3041</v>
      </c>
      <c r="E2" s="17" t="s">
        <v>3041</v>
      </c>
      <c r="F2" s="17" t="s">
        <v>3041</v>
      </c>
      <c r="G2" s="17" t="s">
        <v>3041</v>
      </c>
      <c r="H2" s="17" t="s">
        <v>3041</v>
      </c>
    </row>
    <row customFormat="1" r="3" s="17" spans="1:8" x14ac:dyDescent="0.25">
      <c r="A3" s="17" t="s">
        <v>3267</v>
      </c>
      <c r="C3" s="13"/>
    </row>
    <row customFormat="1" r="4" s="17" spans="1:8" x14ac:dyDescent="0.25">
      <c r="A4" s="13" t="s">
        <v>3474</v>
      </c>
      <c r="B4" s="17">
        <f>IF(NOT(ISBLANK(B12)),COUNTIFS($A13:$A13,"*$*",B13:B13,""),0)</f>
        <v>0</v>
      </c>
      <c r="C4" s="13"/>
    </row>
    <row customFormat="1" r="5" s="17" spans="1:8" x14ac:dyDescent="0.25">
      <c r="A5" s="13"/>
      <c r="C5" s="13"/>
    </row>
    <row customFormat="1" r="6" s="17" spans="1:8" x14ac:dyDescent="0.25">
      <c r="A6" s="13"/>
      <c r="C6" s="13"/>
    </row>
    <row customFormat="1" r="7" s="17" spans="1:8" x14ac:dyDescent="0.25">
      <c r="A7" s="13"/>
      <c r="C7" s="13"/>
    </row>
    <row customFormat="1" r="8" s="17" spans="1:8" x14ac:dyDescent="0.25">
      <c r="A8" s="17" t="s">
        <v>5</v>
      </c>
      <c r="B8" s="17" t="str">
        <f>'1.TabCustomerMainData'!B$13</f>
        <v>0002APP20211205539</v>
      </c>
      <c r="C8" s="13"/>
    </row>
    <row customFormat="1" r="9" s="17" spans="1:8" x14ac:dyDescent="0.25">
      <c r="A9" s="31" t="s">
        <v>3555</v>
      </c>
      <c r="B9" s="31"/>
      <c r="C9" s="13"/>
    </row>
    <row customFormat="1" r="10" s="17" spans="1:8" x14ac:dyDescent="0.25">
      <c r="A10" s="17" t="s">
        <v>3523</v>
      </c>
      <c r="B10" s="17" t="str">
        <f>'1.TabCustomerMainData'!$B$10</f>
        <v>No</v>
      </c>
      <c r="C10" s="13"/>
    </row>
    <row customFormat="1" r="11" s="91" spans="1:8" x14ac:dyDescent="0.25">
      <c r="A11" s="93"/>
      <c r="B11" s="84"/>
      <c r="C11" s="93"/>
    </row>
    <row customFormat="1" ht="45" r="12" s="17" spans="1:8" x14ac:dyDescent="0.25">
      <c r="A12" s="13" t="s">
        <v>2416</v>
      </c>
      <c r="B12" s="12" t="s">
        <v>3552</v>
      </c>
      <c r="C12" s="15" t="s">
        <v>3003</v>
      </c>
    </row>
    <row customFormat="1" r="13" s="17" spans="1:8" x14ac:dyDescent="0.25">
      <c r="A13" s="55" t="s">
        <v>3500</v>
      </c>
      <c r="B13" s="68" t="s">
        <v>3553</v>
      </c>
      <c r="C13" s="13"/>
    </row>
    <row customFormat="1" r="14" s="17" spans="1:8" x14ac:dyDescent="0.25">
      <c r="A14" s="64" t="s">
        <v>2417</v>
      </c>
      <c r="B14" s="12"/>
      <c r="C14" s="13"/>
    </row>
    <row customFormat="1" ht="30" r="15" s="17" spans="1:8" x14ac:dyDescent="0.25">
      <c r="A15" s="13" t="s">
        <v>2418</v>
      </c>
      <c r="B15" s="12" t="s">
        <v>3574</v>
      </c>
      <c r="C15" s="13"/>
    </row>
    <row customFormat="1" r="16" s="17" spans="1:8" x14ac:dyDescent="0.25">
      <c r="A16" s="13" t="s">
        <v>2419</v>
      </c>
      <c r="B16" s="12" t="s">
        <v>3554</v>
      </c>
      <c r="C16" s="13"/>
    </row>
    <row customFormat="1" ht="24.75" r="17" s="17" spans="1:3" x14ac:dyDescent="0.25">
      <c r="A17" s="13" t="s">
        <v>2420</v>
      </c>
      <c r="B17" s="66" t="s">
        <v>3551</v>
      </c>
      <c r="C17" s="13"/>
    </row>
    <row r="18" spans="1:3" x14ac:dyDescent="0.25">
      <c r="A18" s="14"/>
      <c r="B18" s="14"/>
      <c r="C18" s="14"/>
    </row>
    <row r="19" spans="1:3" x14ac:dyDescent="0.25">
      <c r="A19" s="14"/>
      <c r="B19" s="14"/>
      <c r="C19" s="14"/>
    </row>
    <row customFormat="1" customHeight="1" ht="101.25" r="20" s="24" spans="1:3" x14ac:dyDescent="0.25">
      <c r="A20" s="144" t="s">
        <v>2444</v>
      </c>
      <c r="B20" s="144"/>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3" pane="topRight" sqref="D13:D16"/>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3266</v>
      </c>
      <c r="B2" t="s">
        <v>3041</v>
      </c>
      <c r="C2" s="17" t="s">
        <v>3041</v>
      </c>
      <c r="D2" s="17" t="s">
        <v>3041</v>
      </c>
      <c r="E2" s="17" t="s">
        <v>3041</v>
      </c>
      <c r="F2" s="17" t="s">
        <v>3041</v>
      </c>
      <c r="G2" s="17" t="s">
        <v>3041</v>
      </c>
      <c r="H2" s="17" t="s">
        <v>3041</v>
      </c>
    </row>
    <row customFormat="1" r="3" s="17" spans="1:8" x14ac:dyDescent="0.25">
      <c r="A3" s="17" t="s">
        <v>3267</v>
      </c>
    </row>
    <row customFormat="1" r="4" s="17" spans="1:8" x14ac:dyDescent="0.25">
      <c r="A4" s="17" t="s">
        <v>3474</v>
      </c>
      <c r="B4" s="17">
        <f>COUNTIFS($A13:$A14,"*$*",B13:B14,"")</f>
        <v>0</v>
      </c>
      <c r="C4" s="17">
        <f>COUNTIFS($A13:$A14,"*$*",C13:C14,"")</f>
        <v>0</v>
      </c>
      <c r="D4" s="17">
        <f>COUNTIFS($A13:$A14,"*$*",D13:D14,"")</f>
        <v>0</v>
      </c>
      <c r="E4" s="17">
        <f>COUNTIFS($A13:$A14,"*$*",E13:E14,"")</f>
        <v>0</v>
      </c>
    </row>
    <row customFormat="1" r="5" s="17" spans="1:8" x14ac:dyDescent="0.25"/>
    <row customFormat="1" r="6" s="17" spans="1:8" x14ac:dyDescent="0.25"/>
    <row customFormat="1" r="7" s="17" spans="1:8" x14ac:dyDescent="0.25"/>
    <row customFormat="1" r="8" s="17" spans="1:8" x14ac:dyDescent="0.25"/>
    <row customFormat="1" r="9" s="17" spans="1:8" x14ac:dyDescent="0.25">
      <c r="A9" s="31" t="s">
        <v>3555</v>
      </c>
      <c r="B9" s="31"/>
    </row>
    <row customFormat="1" r="10" s="17" spans="1:8" x14ac:dyDescent="0.25">
      <c r="A10" s="17" t="s">
        <v>3523</v>
      </c>
      <c r="B10" s="17" t="str">
        <f>'1.TabCustomerMainData'!$B$10</f>
        <v>No</v>
      </c>
    </row>
    <row customFormat="1" r="11" s="83" spans="1:8" x14ac:dyDescent="0.25"/>
    <row customFormat="1" r="12" s="17" spans="1:8" x14ac:dyDescent="0.25">
      <c r="A12" s="63" t="s">
        <v>5</v>
      </c>
      <c r="B12" s="17" t="str">
        <f>'1.TabCustomerMainData'!$B$13</f>
        <v>0002APP20211205539</v>
      </c>
      <c r="C12" s="17" t="str">
        <f>'1.TabCustomerMainData'!$B$13</f>
        <v>0002APP20211205539</v>
      </c>
      <c r="E12" s="17" t="str">
        <f>'1.TabCustomerMainData'!$B$13</f>
        <v>0002APP20211205539</v>
      </c>
    </row>
    <row customFormat="1" ht="60" r="13" s="9" spans="1:8" x14ac:dyDescent="0.25">
      <c r="A13" s="56" t="s">
        <v>3501</v>
      </c>
      <c r="B13" s="9" t="s">
        <v>169</v>
      </c>
      <c r="C13" s="9" t="s">
        <v>169</v>
      </c>
      <c r="D13" s="9" t="s">
        <v>169</v>
      </c>
      <c r="E13" s="9" t="s">
        <v>169</v>
      </c>
    </row>
    <row customFormat="1" r="14" s="17" spans="1:8" x14ac:dyDescent="0.25">
      <c r="A14" s="50" t="s">
        <v>3502</v>
      </c>
      <c r="B14" s="17" t="s">
        <v>170</v>
      </c>
      <c r="C14" s="17" t="s">
        <v>3362</v>
      </c>
      <c r="D14" s="17" t="s">
        <v>170</v>
      </c>
      <c r="E14" s="17" t="s">
        <v>3362</v>
      </c>
    </row>
    <row customFormat="1" r="15" s="17" spans="1:8" x14ac:dyDescent="0.25">
      <c r="A15" s="17" t="s">
        <v>171</v>
      </c>
      <c r="B15" s="17" t="s">
        <v>172</v>
      </c>
      <c r="C15" s="17" t="s">
        <v>172</v>
      </c>
      <c r="D15" s="17" t="s">
        <v>172</v>
      </c>
      <c r="E15" s="17" t="s">
        <v>172</v>
      </c>
    </row>
    <row customFormat="1" r="16" s="17" spans="1:8" x14ac:dyDescent="0.25">
      <c r="A16" s="17" t="s">
        <v>173</v>
      </c>
      <c r="B16" s="17" t="s">
        <v>174</v>
      </c>
      <c r="C16" s="17" t="s">
        <v>3363</v>
      </c>
      <c r="D16" s="17" t="s">
        <v>174</v>
      </c>
      <c r="E16" s="17" t="s">
        <v>3363</v>
      </c>
    </row>
    <row customFormat="1" r="17" s="17" spans="1:1" x14ac:dyDescent="0.25">
      <c r="A17" s="17" t="s">
        <v>95</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57"/>
  <sheetViews>
    <sheetView tabSelected="1"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7" x14ac:dyDescent="0.25">
      <c r="A1" s="17" t="s">
        <v>4</v>
      </c>
      <c r="B1" t="s">
        <v>3572</v>
      </c>
      <c r="C1" s="17" t="s">
        <v>6</v>
      </c>
      <c r="D1" s="17" t="s">
        <v>6</v>
      </c>
      <c r="E1" s="17" t="s">
        <v>6</v>
      </c>
      <c r="F1" s="17" t="s">
        <v>6</v>
      </c>
      <c r="G1" s="17" t="s">
        <v>6</v>
      </c>
    </row>
    <row customFormat="1" r="2" s="17" spans="1:7" x14ac:dyDescent="0.25">
      <c r="A2" s="17" t="s">
        <v>3266</v>
      </c>
      <c r="B2" t="s">
        <v>3640</v>
      </c>
      <c r="C2" s="17" t="s">
        <v>3041</v>
      </c>
      <c r="D2" s="17" t="s">
        <v>3041</v>
      </c>
      <c r="E2" s="17" t="s">
        <v>3041</v>
      </c>
      <c r="F2" s="17" t="s">
        <v>3041</v>
      </c>
      <c r="G2" s="17" t="s">
        <v>3041</v>
      </c>
    </row>
    <row customFormat="1" r="3" s="17" spans="1:7" x14ac:dyDescent="0.25">
      <c r="A3" s="17" t="s">
        <v>3267</v>
      </c>
    </row>
    <row customFormat="1" r="4" s="17" spans="1:7" x14ac:dyDescent="0.25">
      <c r="A4" s="17" t="s">
        <v>3387</v>
      </c>
      <c r="B4" s="17">
        <f>COUNTIFS($A14:$A52,"*$*",B14:B52,"")</f>
        <v>0</v>
      </c>
    </row>
    <row customFormat="1" r="5" s="17" spans="1:7" x14ac:dyDescent="0.25"/>
    <row customFormat="1" r="6" s="17" spans="1:7" x14ac:dyDescent="0.25"/>
    <row customFormat="1" r="7" s="17" spans="1:7" x14ac:dyDescent="0.25"/>
    <row customFormat="1" r="8" s="17" spans="1:7" x14ac:dyDescent="0.25">
      <c r="A8" s="17" t="s">
        <v>5</v>
      </c>
      <c r="B8" s="17" t="str">
        <f>'1.TabCustomerMainData'!B$13</f>
        <v>0002APP20211205539</v>
      </c>
    </row>
    <row customFormat="1" r="9" s="17" spans="1:7" x14ac:dyDescent="0.25">
      <c r="A9" s="31" t="s">
        <v>3582</v>
      </c>
    </row>
    <row customFormat="1" r="10" s="17" spans="1:7" x14ac:dyDescent="0.25">
      <c r="A10" s="17" t="s">
        <v>3523</v>
      </c>
      <c r="B10" s="17" t="str">
        <f>'1.TabCustomerMainData'!$B$10</f>
        <v>No</v>
      </c>
    </row>
    <row customFormat="1" r="11" s="91" spans="1:7" x14ac:dyDescent="0.25">
      <c r="B11" s="84"/>
    </row>
    <row customFormat="1" r="12" s="17" spans="1:7" x14ac:dyDescent="0.25">
      <c r="A12" s="17" t="s">
        <v>2434</v>
      </c>
      <c r="B12" s="13" t="s">
        <v>96</v>
      </c>
      <c r="C12" s="13" t="s">
        <v>96</v>
      </c>
      <c r="D12" s="13" t="s">
        <v>96</v>
      </c>
    </row>
    <row customFormat="1" r="13" s="98" spans="1:7" x14ac:dyDescent="0.25">
      <c r="A13" s="95" t="s">
        <v>2435</v>
      </c>
      <c r="B13" s="96"/>
      <c r="C13" s="96"/>
      <c r="D13" s="96"/>
      <c r="E13" s="97"/>
    </row>
    <row customFormat="1" r="14" s="17" spans="1:7" x14ac:dyDescent="0.25">
      <c r="A14" s="11" t="s">
        <v>2436</v>
      </c>
      <c r="B14" s="13"/>
      <c r="C14" s="13"/>
      <c r="D14" s="13"/>
    </row>
    <row customFormat="1" r="15" s="17" spans="1:7" x14ac:dyDescent="0.25">
      <c r="A15" s="50" t="s">
        <v>3428</v>
      </c>
      <c r="B15" s="13">
        <v>1</v>
      </c>
      <c r="C15" s="13">
        <v>1</v>
      </c>
      <c r="D15" s="13">
        <v>1</v>
      </c>
    </row>
    <row customFormat="1" r="16" s="17" spans="1:7" x14ac:dyDescent="0.25">
      <c r="A16" s="11" t="s">
        <v>133</v>
      </c>
      <c r="B16" s="13">
        <v>1000</v>
      </c>
      <c r="C16" s="13">
        <v>1000</v>
      </c>
      <c r="D16" s="13">
        <v>1000</v>
      </c>
    </row>
    <row customFormat="1" r="17" s="17" spans="1:5" x14ac:dyDescent="0.25">
      <c r="A17" s="11" t="s">
        <v>2430</v>
      </c>
      <c r="B17" s="13">
        <v>0.33</v>
      </c>
      <c r="C17" s="13">
        <v>0.33</v>
      </c>
      <c r="D17" s="13">
        <v>0.33</v>
      </c>
    </row>
    <row customFormat="1" r="18" s="17" spans="1:5" x14ac:dyDescent="0.25">
      <c r="A18" s="11" t="s">
        <v>2437</v>
      </c>
      <c r="B18" s="13">
        <v>1000</v>
      </c>
      <c r="C18" s="13">
        <v>1000</v>
      </c>
      <c r="D18" s="13">
        <v>1000</v>
      </c>
    </row>
    <row customFormat="1" r="19" s="17" spans="1:5" x14ac:dyDescent="0.25">
      <c r="A19" s="11" t="s">
        <v>2438</v>
      </c>
      <c r="B19" s="13">
        <v>0.33</v>
      </c>
      <c r="C19" s="13">
        <v>0.33</v>
      </c>
      <c r="D19" s="13">
        <v>0.33</v>
      </c>
    </row>
    <row customFormat="1" r="20" s="17" spans="1:5" x14ac:dyDescent="0.25">
      <c r="A20" s="11" t="s">
        <v>2431</v>
      </c>
      <c r="B20" s="13">
        <v>1000</v>
      </c>
      <c r="C20" s="13">
        <v>1000</v>
      </c>
      <c r="D20" s="13">
        <v>1000</v>
      </c>
    </row>
    <row customFormat="1" r="21" s="17" spans="1:5" x14ac:dyDescent="0.25">
      <c r="A21" s="11" t="s">
        <v>2421</v>
      </c>
      <c r="B21" s="13">
        <v>0.33</v>
      </c>
      <c r="C21" s="13">
        <v>0.33</v>
      </c>
      <c r="D21" s="13">
        <v>0.33</v>
      </c>
    </row>
    <row customFormat="1" r="22" s="17" spans="1:5" x14ac:dyDescent="0.25">
      <c r="A22" s="11" t="s">
        <v>2422</v>
      </c>
      <c r="B22" s="13">
        <v>1000</v>
      </c>
      <c r="C22" s="13">
        <v>1000</v>
      </c>
      <c r="D22" s="13">
        <v>1000</v>
      </c>
    </row>
    <row customFormat="1" r="23" s="17" spans="1:5" x14ac:dyDescent="0.25">
      <c r="A23" s="11" t="s">
        <v>2423</v>
      </c>
      <c r="B23" s="13">
        <v>0.33</v>
      </c>
      <c r="C23" s="13">
        <v>0.33</v>
      </c>
      <c r="D23" s="13">
        <v>0.33</v>
      </c>
    </row>
    <row customFormat="1" r="24" s="17" spans="1:5" x14ac:dyDescent="0.25">
      <c r="A24" s="11" t="s">
        <v>2424</v>
      </c>
      <c r="B24" s="13">
        <v>1000</v>
      </c>
      <c r="C24" s="13">
        <v>1000</v>
      </c>
      <c r="D24" s="13">
        <v>1000</v>
      </c>
    </row>
    <row customFormat="1" r="25" s="17" spans="1:5" x14ac:dyDescent="0.25">
      <c r="A25" s="11" t="s">
        <v>2425</v>
      </c>
      <c r="B25" s="13">
        <v>0.33</v>
      </c>
      <c r="C25" s="13">
        <v>0.33</v>
      </c>
      <c r="D25" s="13">
        <v>0.33</v>
      </c>
    </row>
    <row customFormat="1" r="26" s="98" spans="1:5" x14ac:dyDescent="0.25">
      <c r="A26" s="95" t="s">
        <v>2439</v>
      </c>
      <c r="B26" s="96"/>
      <c r="C26" s="96"/>
      <c r="D26" s="96"/>
      <c r="E26" s="97"/>
    </row>
    <row customFormat="1" r="27" s="17" spans="1:5" x14ac:dyDescent="0.25">
      <c r="A27" s="11" t="s">
        <v>2440</v>
      </c>
      <c r="B27" s="13"/>
      <c r="C27" s="13"/>
      <c r="D27" s="13"/>
    </row>
    <row customFormat="1" r="28" s="17" spans="1:5" x14ac:dyDescent="0.25">
      <c r="A28" s="11" t="s">
        <v>2441</v>
      </c>
      <c r="B28" s="112"/>
      <c r="C28" s="112"/>
      <c r="D28" s="112"/>
    </row>
    <row customFormat="1" r="29" s="17" spans="1:5" x14ac:dyDescent="0.25">
      <c r="A29" s="50" t="s">
        <v>3428</v>
      </c>
      <c r="B29" s="13" t="s">
        <v>3146</v>
      </c>
      <c r="C29" s="13" t="s">
        <v>3364</v>
      </c>
      <c r="D29" s="13" t="s">
        <v>3365</v>
      </c>
    </row>
    <row customFormat="1" r="30" s="17" spans="1:5" x14ac:dyDescent="0.25">
      <c r="A30" s="11" t="s">
        <v>133</v>
      </c>
      <c r="B30" s="112" t="s">
        <v>3142</v>
      </c>
      <c r="C30" s="112" t="s">
        <v>3366</v>
      </c>
      <c r="D30" s="112" t="s">
        <v>3367</v>
      </c>
    </row>
    <row customFormat="1" r="31" s="17" spans="1:5" x14ac:dyDescent="0.25">
      <c r="A31" s="11" t="s">
        <v>2430</v>
      </c>
      <c r="B31" s="13" t="s">
        <v>3147</v>
      </c>
      <c r="C31" s="13" t="s">
        <v>3368</v>
      </c>
      <c r="D31" s="13" t="s">
        <v>3369</v>
      </c>
    </row>
    <row customFormat="1" r="32" s="17" spans="1:5" x14ac:dyDescent="0.25">
      <c r="A32" s="11" t="s">
        <v>2437</v>
      </c>
      <c r="B32" s="112" t="s">
        <v>3142</v>
      </c>
      <c r="C32" s="112" t="s">
        <v>3366</v>
      </c>
      <c r="D32" s="112" t="s">
        <v>3367</v>
      </c>
    </row>
    <row customFormat="1" r="33" s="17" spans="1:4" x14ac:dyDescent="0.25">
      <c r="A33" s="11" t="s">
        <v>2438</v>
      </c>
      <c r="B33" s="13" t="s">
        <v>3147</v>
      </c>
      <c r="C33" s="13" t="s">
        <v>3368</v>
      </c>
      <c r="D33" s="13" t="s">
        <v>3369</v>
      </c>
    </row>
    <row customFormat="1" r="34" s="17" spans="1:4" x14ac:dyDescent="0.25">
      <c r="A34" s="11" t="s">
        <v>2431</v>
      </c>
      <c r="B34" s="112" t="s">
        <v>3142</v>
      </c>
      <c r="C34" s="112" t="s">
        <v>3366</v>
      </c>
      <c r="D34" s="112" t="s">
        <v>3367</v>
      </c>
    </row>
    <row customFormat="1" r="35" s="17" spans="1:4" x14ac:dyDescent="0.25">
      <c r="A35" s="11" t="s">
        <v>2421</v>
      </c>
      <c r="B35" s="13" t="s">
        <v>3147</v>
      </c>
      <c r="C35" s="13" t="s">
        <v>3368</v>
      </c>
      <c r="D35" s="13" t="s">
        <v>3369</v>
      </c>
    </row>
    <row customFormat="1" r="36" s="17" spans="1:4" x14ac:dyDescent="0.25">
      <c r="A36" s="11" t="s">
        <v>2422</v>
      </c>
      <c r="B36" s="112" t="s">
        <v>3142</v>
      </c>
      <c r="C36" s="112" t="s">
        <v>3366</v>
      </c>
      <c r="D36" s="112" t="s">
        <v>3367</v>
      </c>
    </row>
    <row customFormat="1" r="37" s="17" spans="1:4" x14ac:dyDescent="0.25">
      <c r="A37" s="11" t="s">
        <v>2423</v>
      </c>
      <c r="B37" s="13" t="s">
        <v>3147</v>
      </c>
      <c r="C37" s="13" t="s">
        <v>3368</v>
      </c>
      <c r="D37" s="13" t="s">
        <v>3369</v>
      </c>
    </row>
    <row customFormat="1" r="38" s="17" spans="1:4" x14ac:dyDescent="0.25">
      <c r="A38" s="11" t="s">
        <v>2424</v>
      </c>
      <c r="B38" s="112" t="s">
        <v>3142</v>
      </c>
      <c r="C38" s="112" t="s">
        <v>3366</v>
      </c>
      <c r="D38" s="112" t="s">
        <v>3367</v>
      </c>
    </row>
    <row customFormat="1" r="39" s="17" spans="1:4" x14ac:dyDescent="0.25">
      <c r="A39" s="11" t="s">
        <v>2425</v>
      </c>
      <c r="B39" s="13" t="s">
        <v>3147</v>
      </c>
      <c r="C39" s="13" t="s">
        <v>3368</v>
      </c>
      <c r="D39" s="13" t="s">
        <v>3369</v>
      </c>
    </row>
    <row customFormat="1" r="40" s="17" spans="1:4" x14ac:dyDescent="0.25">
      <c r="A40" s="11" t="s">
        <v>2426</v>
      </c>
      <c r="B40" s="112" t="s">
        <v>3642</v>
      </c>
      <c r="C40" s="112" t="s">
        <v>3366</v>
      </c>
      <c r="D40" s="112" t="s">
        <v>3367</v>
      </c>
    </row>
    <row customFormat="1" r="41" s="17" spans="1:4" x14ac:dyDescent="0.25">
      <c r="A41" s="11" t="s">
        <v>2427</v>
      </c>
      <c r="B41" s="13" t="s">
        <v>3147</v>
      </c>
      <c r="C41" s="13" t="s">
        <v>3368</v>
      </c>
      <c r="D41" s="13" t="s">
        <v>3369</v>
      </c>
    </row>
    <row customFormat="1" r="42" s="98" spans="1:4" x14ac:dyDescent="0.25">
      <c r="A42" s="95" t="s">
        <v>2428</v>
      </c>
      <c r="B42" s="96"/>
      <c r="C42" s="96"/>
      <c r="D42" s="96"/>
    </row>
    <row customFormat="1" r="43" s="17" spans="1:4" x14ac:dyDescent="0.25">
      <c r="A43" s="17" t="s">
        <v>2429</v>
      </c>
      <c r="B43" s="13"/>
      <c r="C43" s="13"/>
      <c r="D43" s="13"/>
    </row>
    <row customFormat="1" r="44" s="17" spans="1:4" x14ac:dyDescent="0.25">
      <c r="A44" s="50" t="s">
        <v>3428</v>
      </c>
      <c r="B44" s="13" t="s">
        <v>3145</v>
      </c>
      <c r="C44" s="13" t="s">
        <v>3370</v>
      </c>
      <c r="D44" s="13" t="s">
        <v>3371</v>
      </c>
    </row>
    <row customFormat="1" r="45" s="17" spans="1:4" x14ac:dyDescent="0.25">
      <c r="A45" s="11" t="s">
        <v>133</v>
      </c>
      <c r="B45" s="13"/>
      <c r="C45" s="13"/>
      <c r="D45" s="13"/>
    </row>
    <row customFormat="1" r="46" s="17" spans="1:4" x14ac:dyDescent="0.25">
      <c r="A46" s="11" t="s">
        <v>2430</v>
      </c>
      <c r="B46" s="13" t="s">
        <v>3147</v>
      </c>
      <c r="C46" s="13" t="s">
        <v>3147</v>
      </c>
      <c r="D46" s="13" t="s">
        <v>3147</v>
      </c>
    </row>
    <row customFormat="1" r="47" s="17" spans="1:4" x14ac:dyDescent="0.25">
      <c r="A47" s="11" t="s">
        <v>2431</v>
      </c>
      <c r="B47" s="13"/>
      <c r="C47" s="13"/>
      <c r="D47" s="13"/>
    </row>
    <row customFormat="1" r="48" s="17" spans="1:4" x14ac:dyDescent="0.25">
      <c r="A48" s="11" t="s">
        <v>2421</v>
      </c>
      <c r="B48" s="13" t="s">
        <v>3147</v>
      </c>
      <c r="C48" s="13" t="s">
        <v>3147</v>
      </c>
      <c r="D48" s="13" t="s">
        <v>3147</v>
      </c>
    </row>
    <row customFormat="1" r="49" s="17" spans="1:4" x14ac:dyDescent="0.25">
      <c r="A49" s="11" t="s">
        <v>2422</v>
      </c>
      <c r="B49" s="13"/>
      <c r="C49" s="13"/>
      <c r="D49" s="13"/>
    </row>
    <row customFormat="1" r="50" s="17" spans="1:4" x14ac:dyDescent="0.25">
      <c r="A50" s="11" t="s">
        <v>2423</v>
      </c>
      <c r="B50" s="13" t="s">
        <v>3147</v>
      </c>
      <c r="C50" s="13" t="s">
        <v>3147</v>
      </c>
      <c r="D50" s="13" t="s">
        <v>3147</v>
      </c>
    </row>
    <row customFormat="1" r="51" s="17" spans="1:4" x14ac:dyDescent="0.25">
      <c r="A51" s="11" t="s">
        <v>2424</v>
      </c>
      <c r="B51" s="13"/>
      <c r="C51" s="13"/>
      <c r="D51" s="13"/>
    </row>
    <row customFormat="1" r="52" s="17" spans="1:4" x14ac:dyDescent="0.25">
      <c r="A52" s="11" t="s">
        <v>2425</v>
      </c>
      <c r="B52" s="13" t="s">
        <v>3147</v>
      </c>
      <c r="C52" s="13" t="s">
        <v>3147</v>
      </c>
      <c r="D52" s="13" t="s">
        <v>3147</v>
      </c>
    </row>
    <row r="53" spans="1:4" x14ac:dyDescent="0.25">
      <c r="A53" s="36"/>
      <c r="B53" s="18"/>
    </row>
    <row customFormat="1" ht="15.75" r="54" s="16" spans="1:4" thickBot="1" x14ac:dyDescent="0.3">
      <c r="A54" s="19"/>
      <c r="B54" s="18"/>
    </row>
    <row r="55" spans="1:4" x14ac:dyDescent="0.25">
      <c r="A55" s="145" t="s">
        <v>2432</v>
      </c>
      <c r="B55" s="146"/>
    </row>
    <row ht="210" r="56" spans="1:4" x14ac:dyDescent="0.25">
      <c r="A56" s="23" t="s">
        <v>2443</v>
      </c>
      <c r="B56" s="20" t="s">
        <v>2445</v>
      </c>
    </row>
    <row ht="90.75" r="57" spans="1:4"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0"/>
  <sheetViews>
    <sheetView workbookViewId="0">
      <pane activePane="topRight" state="frozen" topLeftCell="B1" xSplit="1"/>
      <selection activeCell="B18" pane="topRight" sqref="B18: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8" x14ac:dyDescent="0.25">
      <c r="A1" s="17" t="s">
        <v>4</v>
      </c>
      <c r="B1" t="s">
        <v>3572</v>
      </c>
      <c r="C1" s="17" t="s">
        <v>6</v>
      </c>
      <c r="D1" s="17" t="s">
        <v>6</v>
      </c>
      <c r="E1" s="17" t="s">
        <v>6</v>
      </c>
      <c r="F1" s="17" t="s">
        <v>6</v>
      </c>
      <c r="G1" s="17" t="s">
        <v>6</v>
      </c>
      <c r="H1" s="17" t="s">
        <v>6</v>
      </c>
    </row>
    <row customFormat="1" r="2" s="17" spans="1:8" x14ac:dyDescent="0.25">
      <c r="A2" s="17" t="s">
        <v>3266</v>
      </c>
      <c r="B2" t="s">
        <v>3640</v>
      </c>
      <c r="C2" s="17" t="s">
        <v>3041</v>
      </c>
      <c r="D2" s="17" t="s">
        <v>3041</v>
      </c>
      <c r="E2" s="17" t="s">
        <v>3041</v>
      </c>
      <c r="F2" s="17" t="s">
        <v>3041</v>
      </c>
      <c r="G2" s="17" t="s">
        <v>3041</v>
      </c>
      <c r="H2" s="17" t="s">
        <v>3041</v>
      </c>
    </row>
    <row customFormat="1" r="3" s="17" spans="1:8" x14ac:dyDescent="0.25">
      <c r="A3" s="17" t="s">
        <v>3267</v>
      </c>
    </row>
    <row customFormat="1" r="4" s="17" spans="1:8" x14ac:dyDescent="0.25">
      <c r="A4" s="17" t="s">
        <v>3387</v>
      </c>
      <c r="B4" s="17">
        <f>COUNTIFS($A:$A,"*$*",B:B,"")</f>
        <v>0</v>
      </c>
    </row>
    <row customFormat="1" r="5" s="17" spans="1:8" x14ac:dyDescent="0.25"/>
    <row customFormat="1" r="6" s="17" spans="1:8" x14ac:dyDescent="0.25"/>
    <row customFormat="1" r="7" s="17" spans="1:8" x14ac:dyDescent="0.25"/>
    <row customFormat="1" r="8" s="17" spans="1:8" x14ac:dyDescent="0.25">
      <c r="A8" s="17" t="s">
        <v>5</v>
      </c>
      <c r="B8" s="17" t="str">
        <f>'1.TabCustomerMainData'!B$13</f>
        <v>0002APP20211205539</v>
      </c>
    </row>
    <row customFormat="1" r="9" s="17" spans="1:8" x14ac:dyDescent="0.25">
      <c r="A9" s="17" t="s">
        <v>3555</v>
      </c>
    </row>
    <row customFormat="1" r="10" s="17" spans="1:8" x14ac:dyDescent="0.25">
      <c r="A10" s="17" t="s">
        <v>3523</v>
      </c>
      <c r="B10" s="17" t="str">
        <f>'1.TabCustomerMainData'!$B$10</f>
        <v>No</v>
      </c>
    </row>
    <row customFormat="1" r="11" s="92" spans="1:8" x14ac:dyDescent="0.25">
      <c r="A11" s="117" t="s">
        <v>3521</v>
      </c>
      <c r="B11" s="84"/>
    </row>
    <row customFormat="1" ht="15.75" r="12" s="38" spans="1:8" thickBot="1" x14ac:dyDescent="0.3">
      <c r="A12" s="57" t="s">
        <v>3516</v>
      </c>
      <c r="B12" s="37">
        <v>1000000</v>
      </c>
    </row>
    <row customFormat="1" ht="16.5" r="13" s="40" spans="1:8" thickBot="1" thickTop="1" x14ac:dyDescent="0.3">
      <c r="A13" s="58" t="s">
        <v>3517</v>
      </c>
      <c r="B13" t="n">
        <v>0.0</v>
      </c>
    </row>
    <row customFormat="1" ht="16.5" r="14" s="40" spans="1:8" thickBot="1" thickTop="1" x14ac:dyDescent="0.3">
      <c r="A14" s="58" t="s">
        <v>3518</v>
      </c>
      <c r="B14" t="n">
        <v>0.0</v>
      </c>
    </row>
    <row customFormat="1" ht="16.5" r="15" s="40" spans="1:8" thickBot="1" thickTop="1" x14ac:dyDescent="0.3">
      <c r="A15" s="58" t="s">
        <v>3519</v>
      </c>
      <c r="B15" s="39">
        <v>4010</v>
      </c>
    </row>
    <row customFormat="1" ht="16.5" r="16" s="40" spans="1:8" thickBot="1" thickTop="1" x14ac:dyDescent="0.3">
      <c r="A16" s="58" t="s">
        <v>3520</v>
      </c>
      <c r="B16" s="39">
        <v>2010</v>
      </c>
    </row>
    <row ht="15.75" r="17" spans="1:2" thickTop="1" x14ac:dyDescent="0.25">
      <c r="A17" s="121" t="s">
        <v>3581</v>
      </c>
      <c r="B17" s="122">
        <f>B12+B13+B14+B15+B16</f>
        <v>1016020</v>
      </c>
    </row>
    <row ht="120" r="20" spans="1:2" x14ac:dyDescent="0.25">
      <c r="A20" s="64" t="s">
        <v>3514</v>
      </c>
      <c r="B20" s="9" t="s">
        <v>3515</v>
      </c>
    </row>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A12" pane="topRight" sqref="A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3266</v>
      </c>
      <c r="B2" s="17" t="s">
        <v>3041</v>
      </c>
      <c r="C2" s="17" t="s">
        <v>3041</v>
      </c>
      <c r="D2" s="17" t="s">
        <v>3041</v>
      </c>
      <c r="E2" s="17" t="s">
        <v>3041</v>
      </c>
      <c r="F2" s="17" t="s">
        <v>3041</v>
      </c>
      <c r="G2" s="17" t="s">
        <v>3041</v>
      </c>
      <c r="H2" s="17" t="s">
        <v>3041</v>
      </c>
    </row>
    <row customFormat="1" r="3" s="17" spans="1:8" x14ac:dyDescent="0.25">
      <c r="A3" s="17" t="s">
        <v>3267</v>
      </c>
    </row>
    <row customFormat="1" ht="16.5" r="4" s="17" spans="1:8" x14ac:dyDescent="0.3">
      <c r="A4" s="31" t="s">
        <v>3387</v>
      </c>
      <c r="B4" s="113">
        <f>COUNTIFS($A$12:$A$18, "*$*",B12:B18,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17" t="s">
        <v>3527</v>
      </c>
      <c r="B10" s="17" t="str">
        <f>'1.TabCustomerMainData'!$B$10</f>
        <v>No</v>
      </c>
    </row>
    <row customFormat="1" r="11" s="91" spans="1:8" x14ac:dyDescent="0.25">
      <c r="B11" s="84"/>
    </row>
    <row customFormat="1" r="12" s="17" spans="1:8" x14ac:dyDescent="0.25">
      <c r="A12" s="63" t="s">
        <v>3419</v>
      </c>
      <c r="B12" s="17" t="str">
        <f>'1.TabCustomerMainData'!$B$13</f>
        <v>0002APP20211205539</v>
      </c>
    </row>
    <row customFormat="1" r="13" s="17" spans="1:8" x14ac:dyDescent="0.25">
      <c r="A13" s="50" t="s">
        <v>3503</v>
      </c>
      <c r="B13" t="s">
        <v>3173</v>
      </c>
    </row>
    <row customFormat="1" r="14" s="17" spans="1:8" x14ac:dyDescent="0.25">
      <c r="A14" s="48" t="s">
        <v>3504</v>
      </c>
      <c r="B14" s="17" t="s">
        <v>116</v>
      </c>
    </row>
    <row customFormat="1" r="15" s="17" spans="1:8" x14ac:dyDescent="0.25">
      <c r="A15" s="50" t="s">
        <v>3505</v>
      </c>
      <c r="B15" t="s">
        <v>3632</v>
      </c>
    </row>
    <row customFormat="1" r="16" s="17" spans="1:8" x14ac:dyDescent="0.25">
      <c r="A16" s="48" t="s">
        <v>3504</v>
      </c>
      <c r="B16" s="17" t="s">
        <v>116</v>
      </c>
    </row>
    <row customFormat="1" r="17" s="17" spans="1:2" x14ac:dyDescent="0.25">
      <c r="A17" s="50" t="s">
        <v>3506</v>
      </c>
      <c r="B17" t="s">
        <v>3633</v>
      </c>
    </row>
    <row customFormat="1" r="18" s="17" spans="1:2" x14ac:dyDescent="0.25">
      <c r="A18" s="48" t="s">
        <v>3504</v>
      </c>
      <c r="B18" s="17" t="s">
        <v>116</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CG23" pane="bottomLeft" sqref="CG23"/>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2022-12-19T04:39:49Z</dcterms:modified>
</cp:coreProperties>
</file>