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83" i="13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<sst xmlns="http://schemas.openxmlformats.org/spreadsheetml/2006/main" count="314" uniqueCount="103">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</sst>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G18" sqref="G18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246315122.70204467</v>
      </c>
    </row>
    <row r="2" spans="1:9">
      <c r="A2" s="90" t="s">
        <v>98</v>
      </c>
      <c r="B2">
        <v>180000000</v>
      </c>
    </row>
    <row r="3" spans="1:9">
      <c r="A3" s="90" t="s">
        <v>70</v>
      </c>
      <c r="B3">
        <v>704999997.23000002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600000000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180000000</v>
      </c>
      <c r="C6" s="82" t="s">
        <v>93</v>
      </c>
      <c r="D6" s="5" t="s">
        <v>3</v>
      </c>
      <c r="E6">
        <v>33543000</v>
      </c>
      <c r="F6" s="82" t="s">
        <v>93</v>
      </c>
      <c r="G6" s="6" t="s">
        <v>12</v>
      </c>
      <c r="H6">
        <v>33197192.280000001</v>
      </c>
      <c r="I6" s="82" t="s">
        <v>93</v>
      </c>
    </row>
    <row r="7" spans="1:9">
      <c r="A7" t="s">
        <v>32</v>
      </c>
      <c r="B7" s="88">
        <f>B5-B6+D24+D25+D26+D27+D28+D29+D30+D31+D38</f>
        <v>458684874.52999997</v>
      </c>
      <c r="D7" s="5" t="s">
        <v>5</v>
      </c>
      <c r="E7">
        <v>9752915.0999999996</v>
      </c>
      <c r="F7" s="82" t="s">
        <v>93</v>
      </c>
      <c r="G7" s="6" t="s">
        <v>14</v>
      </c>
      <c r="H7">
        <v>10669905.67</v>
      </c>
      <c r="I7" s="82" t="s">
        <v>93</v>
      </c>
    </row>
    <row r="8" spans="1:9">
      <c r="A8" t="s">
        <v>33</v>
      </c>
      <c r="B8">
        <v>0.15041669999999999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2732895.12</v>
      </c>
      <c r="I8" s="1" t="s">
        <v>93</v>
      </c>
    </row>
    <row r="9" spans="1:9">
      <c r="A9" t="s">
        <v>34</v>
      </c>
      <c r="B9">
        <v>48</v>
      </c>
      <c r="C9" s="82" t="s">
        <v>93</v>
      </c>
      <c r="D9" s="5" t="s">
        <v>7</v>
      </c>
      <c r="E9">
        <v>31500000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6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7.5208349999999993E-2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8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70000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218831040.56999999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140999999.44999999</v>
      </c>
      <c r="C17" s="81" t="s">
        <v>92</v>
      </c>
    </row>
    <row r="18" spans="1:13">
      <c r="B18" s="89">
        <f>ROUND(B17,0)</f>
        <v>140999999</v>
      </c>
      <c r="F18" s="2" t="s">
        <v>42</v>
      </c>
    </row>
    <row r="19" spans="1:13">
      <c r="A19" t="s">
        <v>90</v>
      </c>
      <c r="B19" s="13">
        <f ca="1">(D1/B7)/(B9/12)*100</f>
        <v>13.425073311739135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-458684874.52999997</v>
      </c>
      <c r="I20" s="84">
        <v>0</v>
      </c>
      <c r="J20" s="99">
        <f>IF(B16=0,B37-C37,0)</f>
        <v>-428824972.49999994</v>
      </c>
      <c r="L20" s="13"/>
    </row>
    <row r="21" spans="1:13">
      <c r="A21" s="20" t="s">
        <v>50</v>
      </c>
      <c r="B21" s="21"/>
      <c r="C21" s="22">
        <f>B5</f>
        <v>600000000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180000000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8294000</v>
      </c>
      <c r="C24" s="21"/>
      <c r="D24">
        <v>25249000</v>
      </c>
      <c r="E24" s="82" t="s">
        <v>93</v>
      </c>
      <c r="F24" s="104">
        <v>4</v>
      </c>
      <c r="G24" s="101">
        <f>IF($B$16=0,IF(F24&lt;=$E$16,$E$15,$B$17),$B$17)</f>
        <v>140999999.44999999</v>
      </c>
      <c r="H24" s="103"/>
      <c r="I24" s="84">
        <v>4</v>
      </c>
      <c r="J24" s="99">
        <f t="shared" ref="J24:J81" si="1">IF($B$16=0,IF(I24&lt;=$E$16,$E$15,$B$18),$B$18)</f>
        <v>140999999</v>
      </c>
      <c r="L24" s="13"/>
      <c r="M24" s="106"/>
    </row>
    <row r="25" spans="1:13">
      <c r="A25" s="20" t="s">
        <v>5</v>
      </c>
      <c r="B25" s="22">
        <f t="shared" si="0"/>
        <v>6827040.5700000003</v>
      </c>
      <c r="C25" s="21"/>
      <c r="D25">
        <v>2925874.53</v>
      </c>
      <c r="E25" s="82" t="s">
        <v>93</v>
      </c>
      <c r="F25" s="104">
        <v>5</v>
      </c>
      <c r="G25" s="101">
        <f t="shared" ref="G25:G81" si="2">IF($B$16=0,IF(F25&lt;=$E$16,$E$15,$B$17),$B$17)</f>
        <v>140999999.44999999</v>
      </c>
      <c r="H25" s="103"/>
      <c r="I25" s="84">
        <v>5</v>
      </c>
      <c r="J25" s="99">
        <f t="shared" si="1"/>
        <v>140999999</v>
      </c>
      <c r="L25" s="13"/>
      <c r="M25" s="55"/>
    </row>
    <row r="26" spans="1:13">
      <c r="A26" s="20" t="s">
        <v>6</v>
      </c>
      <c r="B26" s="22">
        <f t="shared" si="0"/>
        <v>100000</v>
      </c>
      <c r="C26" s="21"/>
      <c r="D26">
        <v>50000</v>
      </c>
      <c r="E26" s="82" t="s">
        <v>93</v>
      </c>
      <c r="F26" s="104">
        <v>6</v>
      </c>
      <c r="G26" s="101">
        <f t="shared" si="2"/>
        <v>140999999.44999999</v>
      </c>
      <c r="H26" s="103"/>
      <c r="I26" s="84">
        <v>6</v>
      </c>
      <c r="J26" s="99">
        <f t="shared" si="1"/>
        <v>140999999</v>
      </c>
      <c r="L26" s="13"/>
    </row>
    <row r="27" spans="1:13">
      <c r="A27" s="20" t="s">
        <v>7</v>
      </c>
      <c r="B27" s="22">
        <f t="shared" si="0"/>
        <v>21500000</v>
      </c>
      <c r="C27" s="21"/>
      <c r="D27">
        <v>10000000</v>
      </c>
      <c r="E27" s="82" t="s">
        <v>93</v>
      </c>
      <c r="F27" s="104">
        <v>7</v>
      </c>
      <c r="G27" s="101">
        <f t="shared" si="2"/>
        <v>140999999.44999999</v>
      </c>
      <c r="H27" s="103"/>
      <c r="I27" s="84">
        <v>7</v>
      </c>
      <c r="J27" s="99">
        <f t="shared" si="1"/>
        <v>140999999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140999999.44999999</v>
      </c>
      <c r="H28" s="103"/>
      <c r="I28" s="84">
        <v>8</v>
      </c>
      <c r="J28" s="99">
        <f t="shared" si="1"/>
        <v>140999999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140999999.44999999</v>
      </c>
      <c r="H29" s="103"/>
      <c r="I29" s="84">
        <v>9</v>
      </c>
      <c r="J29" s="99">
        <f t="shared" si="1"/>
        <v>140999999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140999999.44999999</v>
      </c>
      <c r="H30" s="103"/>
      <c r="I30" s="84">
        <v>10</v>
      </c>
      <c r="J30" s="99">
        <f t="shared" si="1"/>
        <v>140999999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140999999.44999999</v>
      </c>
      <c r="H31" s="103"/>
      <c r="I31" s="84">
        <v>11</v>
      </c>
      <c r="J31" s="99">
        <f t="shared" si="1"/>
        <v>140999999</v>
      </c>
      <c r="L31" s="13"/>
    </row>
    <row r="32" spans="1:13">
      <c r="A32" s="20" t="s">
        <v>12</v>
      </c>
      <c r="B32" s="21"/>
      <c r="C32" s="23">
        <f>H6</f>
        <v>33197192.280000001</v>
      </c>
      <c r="D32" s="20"/>
      <c r="F32" s="104">
        <v>12</v>
      </c>
      <c r="G32" s="101">
        <f t="shared" si="2"/>
        <v>140999999.44999999</v>
      </c>
      <c r="H32" s="103"/>
      <c r="I32" s="84">
        <v>12</v>
      </c>
      <c r="J32" s="99">
        <f t="shared" si="1"/>
        <v>140999999</v>
      </c>
      <c r="L32" s="13"/>
    </row>
    <row r="33" spans="1:12">
      <c r="A33" s="20" t="s">
        <v>14</v>
      </c>
      <c r="B33" s="21"/>
      <c r="C33" s="23">
        <f>H7</f>
        <v>10669905.67</v>
      </c>
      <c r="D33" s="20"/>
      <c r="F33" s="104">
        <v>13</v>
      </c>
      <c r="G33" s="101">
        <f t="shared" si="2"/>
        <v>140999999.44999999</v>
      </c>
      <c r="H33" s="103"/>
      <c r="I33" s="84">
        <v>13</v>
      </c>
      <c r="J33" s="99">
        <f t="shared" si="1"/>
        <v>140999999</v>
      </c>
      <c r="L33" s="13"/>
    </row>
    <row r="34" spans="1:12">
      <c r="A34" s="20" t="s">
        <v>15</v>
      </c>
      <c r="B34" s="22"/>
      <c r="C34" s="98">
        <f>H8</f>
        <v>2732895.12</v>
      </c>
      <c r="D34" s="20"/>
      <c r="F34" s="104">
        <v>14</v>
      </c>
      <c r="G34" s="101">
        <f t="shared" si="2"/>
        <v>140999999.44999999</v>
      </c>
      <c r="H34" s="103"/>
      <c r="I34" s="84">
        <v>14</v>
      </c>
      <c r="J34" s="99">
        <f t="shared" si="1"/>
        <v>140999999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140999999.44999999</v>
      </c>
      <c r="H35" s="103"/>
      <c r="I35" s="84">
        <v>15</v>
      </c>
      <c r="J35" s="99">
        <f t="shared" si="1"/>
        <v>140999999</v>
      </c>
      <c r="L35" s="13"/>
    </row>
    <row r="36" spans="1:12">
      <c r="A36" s="2" t="s">
        <v>54</v>
      </c>
      <c r="F36" s="104">
        <v>16</v>
      </c>
      <c r="G36" s="101">
        <f t="shared" si="2"/>
        <v>140999999.44999999</v>
      </c>
      <c r="H36" s="103"/>
      <c r="I36" s="84">
        <v>16</v>
      </c>
      <c r="J36" s="99">
        <f t="shared" si="1"/>
        <v>140999999</v>
      </c>
      <c r="L36" s="13"/>
    </row>
    <row r="37" spans="1:12">
      <c r="A37" t="s">
        <v>55</v>
      </c>
      <c r="B37" s="16">
        <f>SUM(B21:B35)+B39</f>
        <v>218781040.56999999</v>
      </c>
      <c r="C37" s="16">
        <f>SUM(C21:C35)</f>
        <v>647606013.06999993</v>
      </c>
      <c r="D37" t="s">
        <v>49</v>
      </c>
      <c r="F37" s="104">
        <v>17</v>
      </c>
      <c r="G37" s="101">
        <f t="shared" si="2"/>
        <v>140999999.44999999</v>
      </c>
      <c r="H37" s="103"/>
      <c r="I37" s="84">
        <v>17</v>
      </c>
      <c r="J37" s="99">
        <f t="shared" si="1"/>
        <v>140999999</v>
      </c>
      <c r="L37" s="13"/>
    </row>
    <row r="38" spans="1:12">
      <c r="A38" s="20" t="s">
        <v>100</v>
      </c>
      <c r="B38" s="20"/>
      <c r="C38" s="20"/>
      <c r="D38">
        <v>20000</v>
      </c>
      <c r="E38" t="s">
        <v>93</v>
      </c>
      <c r="F38" s="104">
        <v>18</v>
      </c>
      <c r="G38" s="101">
        <f t="shared" si="2"/>
        <v>140999999.44999999</v>
      </c>
      <c r="H38" s="103"/>
      <c r="I38" s="84">
        <v>18</v>
      </c>
      <c r="J38" s="99">
        <f t="shared" si="1"/>
        <v>140999999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140999999.44999999</v>
      </c>
      <c r="H39" s="103"/>
      <c r="I39" s="84">
        <v>19</v>
      </c>
      <c r="J39" s="99">
        <f t="shared" si="1"/>
        <v>140999999</v>
      </c>
      <c r="K39" s="34"/>
      <c r="L39" s="13"/>
    </row>
    <row r="40" spans="1:12">
      <c r="D40" s="13"/>
      <c r="F40" s="104">
        <v>20</v>
      </c>
      <c r="G40" s="101">
        <f t="shared" si="2"/>
        <v>140999999.44999999</v>
      </c>
      <c r="H40" s="103"/>
      <c r="I40" s="84">
        <v>20</v>
      </c>
      <c r="J40" s="99">
        <f t="shared" si="1"/>
        <v>140999999</v>
      </c>
      <c r="L40" s="13"/>
    </row>
    <row r="41" spans="1:12">
      <c r="F41" s="104">
        <v>21</v>
      </c>
      <c r="G41" s="101">
        <f t="shared" si="2"/>
        <v>140999999.44999999</v>
      </c>
      <c r="H41" s="103"/>
      <c r="I41" s="84">
        <v>21</v>
      </c>
      <c r="J41" s="99">
        <f t="shared" si="1"/>
        <v>140999999</v>
      </c>
      <c r="L41" s="13"/>
    </row>
    <row r="42" spans="1:12">
      <c r="F42" s="104">
        <v>22</v>
      </c>
      <c r="G42" s="101">
        <f t="shared" si="2"/>
        <v>140999999.44999999</v>
      </c>
      <c r="H42" s="103"/>
      <c r="I42" s="84">
        <v>22</v>
      </c>
      <c r="J42" s="99">
        <f t="shared" si="1"/>
        <v>140999999</v>
      </c>
      <c r="L42" s="13"/>
    </row>
    <row r="43" spans="1:12">
      <c r="F43" s="104">
        <v>23</v>
      </c>
      <c r="G43" s="101">
        <f t="shared" si="2"/>
        <v>140999999.44999999</v>
      </c>
      <c r="H43" s="103"/>
      <c r="I43" s="84">
        <v>23</v>
      </c>
      <c r="J43" s="99">
        <f t="shared" si="1"/>
        <v>140999999</v>
      </c>
      <c r="L43" s="13"/>
    </row>
    <row r="44" spans="1:12">
      <c r="F44" s="104">
        <v>24</v>
      </c>
      <c r="G44" s="101">
        <f t="shared" si="2"/>
        <v>140999999.44999999</v>
      </c>
      <c r="H44" s="103"/>
      <c r="I44" s="84">
        <v>24</v>
      </c>
      <c r="J44" s="99">
        <f t="shared" si="1"/>
        <v>140999999</v>
      </c>
      <c r="L44" s="13"/>
    </row>
    <row r="45" spans="1:12">
      <c r="F45" s="104">
        <v>25</v>
      </c>
      <c r="G45" s="101">
        <f t="shared" si="2"/>
        <v>140999999.44999999</v>
      </c>
      <c r="H45" s="103"/>
      <c r="I45" s="84">
        <v>25</v>
      </c>
      <c r="J45" s="99">
        <f t="shared" si="1"/>
        <v>140999999</v>
      </c>
      <c r="L45" s="13"/>
    </row>
    <row r="46" spans="1:12">
      <c r="F46" s="104">
        <v>26</v>
      </c>
      <c r="G46" s="101">
        <f t="shared" si="2"/>
        <v>140999999.44999999</v>
      </c>
      <c r="H46" s="103"/>
      <c r="I46" s="84">
        <v>26</v>
      </c>
      <c r="J46" s="99">
        <f t="shared" si="1"/>
        <v>140999999</v>
      </c>
      <c r="L46" s="13"/>
    </row>
    <row r="47" spans="1:12">
      <c r="F47" s="104">
        <v>27</v>
      </c>
      <c r="G47" s="101">
        <f t="shared" si="2"/>
        <v>140999999.44999999</v>
      </c>
      <c r="H47" s="103"/>
      <c r="I47" s="84">
        <v>27</v>
      </c>
      <c r="J47" s="99">
        <f t="shared" si="1"/>
        <v>140999999</v>
      </c>
      <c r="L47" s="13"/>
    </row>
    <row r="48" spans="1:12">
      <c r="F48" s="104">
        <v>28</v>
      </c>
      <c r="G48" s="101">
        <f t="shared" si="2"/>
        <v>140999999.44999999</v>
      </c>
      <c r="H48" s="103"/>
      <c r="I48" s="84">
        <v>28</v>
      </c>
      <c r="J48" s="99">
        <f t="shared" si="1"/>
        <v>140999999</v>
      </c>
      <c r="L48" s="13"/>
    </row>
    <row r="49" spans="6:12">
      <c r="F49" s="104">
        <v>29</v>
      </c>
      <c r="G49" s="101">
        <f t="shared" si="2"/>
        <v>140999999.44999999</v>
      </c>
      <c r="H49" s="103"/>
      <c r="I49" s="84">
        <v>29</v>
      </c>
      <c r="J49" s="99">
        <f t="shared" si="1"/>
        <v>140999999</v>
      </c>
      <c r="L49" s="13"/>
    </row>
    <row r="50" spans="6:12">
      <c r="F50" s="104">
        <v>30</v>
      </c>
      <c r="G50" s="101">
        <f t="shared" si="2"/>
        <v>140999999.44999999</v>
      </c>
      <c r="H50" s="103"/>
      <c r="I50" s="84">
        <v>30</v>
      </c>
      <c r="J50" s="99">
        <f t="shared" si="1"/>
        <v>140999999</v>
      </c>
      <c r="L50" s="13"/>
    </row>
    <row r="51" spans="6:12">
      <c r="F51" s="104">
        <v>31</v>
      </c>
      <c r="G51" s="101">
        <f t="shared" si="2"/>
        <v>140999999.44999999</v>
      </c>
      <c r="H51" s="103"/>
      <c r="I51" s="84">
        <v>31</v>
      </c>
      <c r="J51" s="99">
        <f t="shared" si="1"/>
        <v>140999999</v>
      </c>
      <c r="L51" s="13"/>
    </row>
    <row r="52" spans="6:12">
      <c r="F52" s="104">
        <v>32</v>
      </c>
      <c r="G52" s="101">
        <f t="shared" si="2"/>
        <v>140999999.44999999</v>
      </c>
      <c r="H52" s="103"/>
      <c r="I52" s="84">
        <v>32</v>
      </c>
      <c r="J52" s="99">
        <f t="shared" si="1"/>
        <v>140999999</v>
      </c>
      <c r="L52" s="13"/>
    </row>
    <row r="53" spans="6:12">
      <c r="F53" s="104">
        <v>33</v>
      </c>
      <c r="G53" s="101">
        <f t="shared" si="2"/>
        <v>140999999.44999999</v>
      </c>
      <c r="H53" s="103"/>
      <c r="I53" s="84">
        <v>33</v>
      </c>
      <c r="J53" s="99">
        <f t="shared" si="1"/>
        <v>140999999</v>
      </c>
      <c r="L53" s="13"/>
    </row>
    <row r="54" spans="6:12">
      <c r="F54" s="104">
        <v>34</v>
      </c>
      <c r="G54" s="101">
        <f t="shared" si="2"/>
        <v>140999999.44999999</v>
      </c>
      <c r="H54" s="103"/>
      <c r="I54" s="84">
        <v>34</v>
      </c>
      <c r="J54" s="99">
        <f t="shared" si="1"/>
        <v>140999999</v>
      </c>
      <c r="L54" s="13"/>
    </row>
    <row r="55" spans="6:12">
      <c r="F55" s="104">
        <v>35</v>
      </c>
      <c r="G55" s="101">
        <f t="shared" si="2"/>
        <v>140999999.44999999</v>
      </c>
      <c r="H55" s="103"/>
      <c r="I55" s="84">
        <v>35</v>
      </c>
      <c r="J55" s="99">
        <f t="shared" si="1"/>
        <v>140999999</v>
      </c>
      <c r="L55" s="13"/>
    </row>
    <row r="56" spans="6:12">
      <c r="F56" s="104">
        <v>36</v>
      </c>
      <c r="G56" s="101">
        <f t="shared" si="2"/>
        <v>140999999.44999999</v>
      </c>
      <c r="H56" s="103"/>
      <c r="I56" s="84">
        <v>36</v>
      </c>
      <c r="J56" s="99">
        <f t="shared" si="1"/>
        <v>140999999</v>
      </c>
      <c r="L56" s="13"/>
    </row>
    <row r="57" spans="6:12">
      <c r="F57" s="104">
        <v>37</v>
      </c>
      <c r="G57" s="101">
        <f t="shared" si="2"/>
        <v>140999999.44999999</v>
      </c>
      <c r="H57" s="103"/>
      <c r="I57" s="84">
        <v>37</v>
      </c>
      <c r="J57" s="99">
        <f t="shared" si="1"/>
        <v>140999999</v>
      </c>
      <c r="L57" s="13"/>
    </row>
    <row r="58" spans="6:12">
      <c r="F58" s="104">
        <v>38</v>
      </c>
      <c r="G58" s="101">
        <f t="shared" si="2"/>
        <v>140999999.44999999</v>
      </c>
      <c r="H58" s="103"/>
      <c r="I58" s="84">
        <v>38</v>
      </c>
      <c r="J58" s="99">
        <f t="shared" si="1"/>
        <v>140999999</v>
      </c>
      <c r="L58" s="13"/>
    </row>
    <row r="59" spans="6:12">
      <c r="F59" s="104">
        <v>39</v>
      </c>
      <c r="G59" s="101">
        <f t="shared" si="2"/>
        <v>140999999.44999999</v>
      </c>
      <c r="H59" s="103"/>
      <c r="I59" s="84">
        <v>39</v>
      </c>
      <c r="J59" s="99">
        <f t="shared" si="1"/>
        <v>140999999</v>
      </c>
      <c r="L59" s="13"/>
    </row>
    <row r="60" spans="6:12">
      <c r="F60" s="104">
        <v>40</v>
      </c>
      <c r="G60" s="101">
        <f t="shared" si="2"/>
        <v>140999999.44999999</v>
      </c>
      <c r="H60" s="103"/>
      <c r="I60" s="84">
        <v>40</v>
      </c>
      <c r="J60" s="99">
        <f t="shared" si="1"/>
        <v>140999999</v>
      </c>
      <c r="L60" s="13"/>
    </row>
    <row r="61" spans="6:12">
      <c r="F61" s="104">
        <v>41</v>
      </c>
      <c r="G61" s="101">
        <f t="shared" si="2"/>
        <v>140999999.44999999</v>
      </c>
      <c r="H61" s="103"/>
      <c r="I61" s="84">
        <v>41</v>
      </c>
      <c r="J61" s="99">
        <f t="shared" si="1"/>
        <v>140999999</v>
      </c>
      <c r="L61" s="13"/>
    </row>
    <row r="62" spans="6:12">
      <c r="F62" s="104">
        <v>42</v>
      </c>
      <c r="G62" s="101">
        <f t="shared" si="2"/>
        <v>140999999.44999999</v>
      </c>
      <c r="H62" s="103"/>
      <c r="I62" s="84">
        <v>42</v>
      </c>
      <c r="J62" s="99">
        <f t="shared" si="1"/>
        <v>140999999</v>
      </c>
      <c r="L62" s="13"/>
    </row>
    <row r="63" spans="6:12">
      <c r="F63" s="104">
        <v>43</v>
      </c>
      <c r="G63" s="101">
        <f t="shared" si="2"/>
        <v>140999999.44999999</v>
      </c>
      <c r="H63" s="103"/>
      <c r="I63" s="84">
        <v>43</v>
      </c>
      <c r="J63" s="99">
        <f t="shared" si="1"/>
        <v>140999999</v>
      </c>
      <c r="L63" s="13"/>
    </row>
    <row r="64" spans="6:12">
      <c r="F64" s="104">
        <v>44</v>
      </c>
      <c r="G64" s="101">
        <f t="shared" si="2"/>
        <v>140999999.44999999</v>
      </c>
      <c r="H64" s="103"/>
      <c r="I64" s="84">
        <v>44</v>
      </c>
      <c r="J64" s="99">
        <f t="shared" si="1"/>
        <v>140999999</v>
      </c>
      <c r="L64" s="13"/>
    </row>
    <row r="65" spans="6:12">
      <c r="F65" s="104">
        <v>45</v>
      </c>
      <c r="G65" s="101">
        <f t="shared" si="2"/>
        <v>140999999.44999999</v>
      </c>
      <c r="H65" s="103"/>
      <c r="I65" s="84">
        <v>45</v>
      </c>
      <c r="J65" s="99">
        <f t="shared" si="1"/>
        <v>140999999</v>
      </c>
      <c r="L65" s="13"/>
    </row>
    <row r="66" spans="6:12">
      <c r="F66" s="104">
        <v>46</v>
      </c>
      <c r="G66" s="101">
        <f t="shared" si="2"/>
        <v>140999999.44999999</v>
      </c>
      <c r="H66" s="103"/>
      <c r="I66" s="84">
        <v>46</v>
      </c>
      <c r="J66" s="99">
        <f t="shared" si="1"/>
        <v>140999999</v>
      </c>
      <c r="L66" s="13"/>
    </row>
    <row r="67" spans="6:12">
      <c r="F67" s="104">
        <v>47</v>
      </c>
      <c r="G67" s="101">
        <f t="shared" si="2"/>
        <v>140999999.44999999</v>
      </c>
      <c r="H67" s="103"/>
      <c r="I67" s="84">
        <v>47</v>
      </c>
      <c r="J67" s="99">
        <f t="shared" si="1"/>
        <v>140999999</v>
      </c>
      <c r="L67" s="13"/>
    </row>
    <row r="68" spans="6:12">
      <c r="F68" s="104">
        <v>48</v>
      </c>
      <c r="G68" s="101">
        <f t="shared" si="2"/>
        <v>140999999.44999999</v>
      </c>
      <c r="H68" s="103"/>
      <c r="I68" s="84">
        <v>48</v>
      </c>
      <c r="J68" s="99">
        <f t="shared" si="1"/>
        <v>140999999</v>
      </c>
      <c r="L68" s="13"/>
    </row>
    <row r="69" spans="6:12">
      <c r="F69" s="104">
        <v>49</v>
      </c>
      <c r="G69" s="101">
        <f t="shared" si="2"/>
        <v>140999999.44999999</v>
      </c>
      <c r="H69" s="103"/>
      <c r="I69" s="84">
        <v>49</v>
      </c>
      <c r="J69" s="99">
        <f t="shared" si="1"/>
        <v>140999999</v>
      </c>
      <c r="L69" s="13"/>
    </row>
    <row r="70" spans="6:12">
      <c r="F70" s="104">
        <v>50</v>
      </c>
      <c r="G70" s="101">
        <f t="shared" si="2"/>
        <v>140999999.44999999</v>
      </c>
      <c r="H70" s="103"/>
      <c r="I70" s="84">
        <v>50</v>
      </c>
      <c r="J70" s="99">
        <f t="shared" si="1"/>
        <v>140999999</v>
      </c>
      <c r="L70" s="13"/>
    </row>
    <row r="71" spans="6:12">
      <c r="F71" s="104">
        <v>51</v>
      </c>
      <c r="G71" s="101">
        <f t="shared" si="2"/>
        <v>140999999.44999999</v>
      </c>
      <c r="H71" s="103"/>
      <c r="I71" s="84">
        <v>51</v>
      </c>
      <c r="J71" s="99">
        <f t="shared" si="1"/>
        <v>140999999</v>
      </c>
      <c r="L71" s="13"/>
    </row>
    <row r="72" spans="6:12">
      <c r="F72" s="104">
        <v>52</v>
      </c>
      <c r="G72" s="101">
        <f t="shared" si="2"/>
        <v>140999999.44999999</v>
      </c>
      <c r="H72" s="103"/>
      <c r="I72" s="84">
        <v>52</v>
      </c>
      <c r="J72" s="99">
        <f t="shared" si="1"/>
        <v>140999999</v>
      </c>
      <c r="L72" s="13"/>
    </row>
    <row r="73" spans="6:12">
      <c r="F73" s="104">
        <v>53</v>
      </c>
      <c r="G73" s="101">
        <f t="shared" si="2"/>
        <v>140999999.44999999</v>
      </c>
      <c r="H73" s="103"/>
      <c r="I73" s="84">
        <v>53</v>
      </c>
      <c r="J73" s="99">
        <f t="shared" si="1"/>
        <v>140999999</v>
      </c>
      <c r="L73" s="13"/>
    </row>
    <row r="74" spans="6:12">
      <c r="F74" s="104">
        <v>54</v>
      </c>
      <c r="G74" s="101">
        <f t="shared" si="2"/>
        <v>140999999.44999999</v>
      </c>
      <c r="H74" s="103"/>
      <c r="I74" s="84">
        <v>54</v>
      </c>
      <c r="J74" s="99">
        <f t="shared" si="1"/>
        <v>140999999</v>
      </c>
      <c r="L74" s="13"/>
    </row>
    <row r="75" spans="6:12">
      <c r="F75" s="104">
        <v>55</v>
      </c>
      <c r="G75" s="101">
        <f t="shared" si="2"/>
        <v>140999999.44999999</v>
      </c>
      <c r="H75" s="103"/>
      <c r="I75" s="84">
        <v>55</v>
      </c>
      <c r="J75" s="99">
        <f t="shared" si="1"/>
        <v>140999999</v>
      </c>
      <c r="L75" s="13"/>
    </row>
    <row r="76" spans="6:12">
      <c r="F76" s="104">
        <v>56</v>
      </c>
      <c r="G76" s="101">
        <f t="shared" si="2"/>
        <v>140999999.44999999</v>
      </c>
      <c r="H76" s="103"/>
      <c r="I76" s="84">
        <v>56</v>
      </c>
      <c r="J76" s="99">
        <f t="shared" si="1"/>
        <v>140999999</v>
      </c>
      <c r="L76" s="13"/>
    </row>
    <row r="77" spans="6:12">
      <c r="F77" s="104">
        <v>57</v>
      </c>
      <c r="G77" s="101">
        <f t="shared" si="2"/>
        <v>140999999.44999999</v>
      </c>
      <c r="H77" s="103"/>
      <c r="I77" s="84">
        <v>57</v>
      </c>
      <c r="J77" s="99">
        <f t="shared" si="1"/>
        <v>140999999</v>
      </c>
      <c r="L77" s="13"/>
    </row>
    <row r="78" spans="6:12">
      <c r="F78" s="104">
        <v>58</v>
      </c>
      <c r="G78" s="101">
        <f t="shared" si="2"/>
        <v>140999999.44999999</v>
      </c>
      <c r="H78" s="103"/>
      <c r="I78" s="84">
        <v>58</v>
      </c>
      <c r="J78" s="99">
        <f t="shared" si="1"/>
        <v>140999999</v>
      </c>
      <c r="L78" s="13"/>
    </row>
    <row r="79" spans="6:12">
      <c r="F79" s="104">
        <v>59</v>
      </c>
      <c r="G79" s="101">
        <f t="shared" si="2"/>
        <v>140999999.44999999</v>
      </c>
      <c r="H79" s="103"/>
      <c r="I79" s="84">
        <v>59</v>
      </c>
      <c r="J79" s="99">
        <f t="shared" si="1"/>
        <v>140999999</v>
      </c>
      <c r="L79" s="13"/>
    </row>
    <row r="80" spans="6:12">
      <c r="F80" s="104">
        <v>60</v>
      </c>
      <c r="G80" s="101">
        <f t="shared" si="2"/>
        <v>140999999.44999999</v>
      </c>
      <c r="H80" s="103"/>
      <c r="I80" s="84">
        <v>60</v>
      </c>
      <c r="J80" s="99">
        <f t="shared" si="1"/>
        <v>140999999</v>
      </c>
      <c r="L80" s="13"/>
    </row>
    <row r="81" spans="6:13">
      <c r="F81" s="104">
        <v>61</v>
      </c>
      <c r="G81" s="101">
        <f t="shared" si="2"/>
        <v>140999999.44999999</v>
      </c>
      <c r="H81" s="103"/>
      <c r="I81" s="84">
        <v>61</v>
      </c>
      <c r="J81" s="99">
        <f t="shared" si="1"/>
        <v>140999999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7.5208350004676697E-2</v>
      </c>
      <c r="J83" s="55">
        <f ca="1">IRR(J20:INDIRECT(CONCATENATE("J",B13+20)))</f>
        <v>8.7665107037759205E-2</v>
      </c>
      <c r="K83" s="109">
        <f ca="1">J83*(12/B10)*100</f>
        <v>17.533021407551843</v>
      </c>
      <c r="L83" s="103"/>
    </row>
    <row r="84" spans="6:13">
      <c r="G84">
        <f ca="1">_xlfn.NUMBERVALUE(G83*12*100)</f>
        <v>90.250020005612001</v>
      </c>
      <c r="J84">
        <f ca="1">_xlfn.NUMBERVALUE(K83)</f>
        <v>17.5330214075518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458684874.52999997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0.15041669999999999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48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6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7.5208349999999993E-2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8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-458684874.52999997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78372483.275109395</v>
      </c>
      <c r="C14" s="46"/>
      <c r="D14" s="39" t="s">
        <v>70</v>
      </c>
      <c r="E14" s="39">
        <f ca="1">E15+F16</f>
        <v>626979866.20087516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168294991.67087519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458684874.52999997</v>
      </c>
    </row>
    <row r="17" spans="1:6">
      <c r="A17" s="36">
        <v>1</v>
      </c>
      <c r="B17" s="37">
        <f>EDATE($B$7,$B$6*A17)</f>
        <v>43069</v>
      </c>
      <c r="C17" s="36">
        <f>B14</f>
        <v>78372483.275109395</v>
      </c>
      <c r="D17" s="36">
        <f t="shared" ref="D17:D76" si="0">C17-E17</f>
        <v>43875550.691751078</v>
      </c>
      <c r="E17" s="36">
        <f t="shared" ref="E17:E76" si="1">F16*$B$9</f>
        <v>34496932.583358318</v>
      </c>
      <c r="F17" s="36">
        <f t="shared" ref="F17:F27" si="2">F16-D17</f>
        <v>414809323.83824891</v>
      </c>
    </row>
    <row r="18" spans="1:6">
      <c r="A18" s="36">
        <v>2</v>
      </c>
      <c r="B18" s="37">
        <f t="shared" ref="B18:B76" si="3">EDATE($B$7,$B$6*A18)</f>
        <v>43250</v>
      </c>
      <c r="C18" s="36">
        <f t="shared" ref="C18:C76" si="4">$C$17</f>
        <v>78372483.275109395</v>
      </c>
      <c r="D18" s="36">
        <f t="shared" si="0"/>
        <v>47175358.464619026</v>
      </c>
      <c r="E18" s="36">
        <f t="shared" si="1"/>
        <v>31197124.810490366</v>
      </c>
      <c r="F18" s="36">
        <f t="shared" si="2"/>
        <v>367633965.37362987</v>
      </c>
    </row>
    <row r="19" spans="1:6">
      <c r="A19" s="36">
        <v>3</v>
      </c>
      <c r="B19" s="37">
        <f t="shared" si="3"/>
        <v>43434</v>
      </c>
      <c r="C19" s="36">
        <f t="shared" si="4"/>
        <v>78372483.275109395</v>
      </c>
      <c r="D19" s="36">
        <f t="shared" si="0"/>
        <v>50723339.335401565</v>
      </c>
      <c r="E19" s="36">
        <f t="shared" si="1"/>
        <v>27649143.939707834</v>
      </c>
      <c r="F19" s="36">
        <f t="shared" si="2"/>
        <v>316910626.03822827</v>
      </c>
    </row>
    <row r="20" spans="1:6">
      <c r="A20" s="36">
        <v>4</v>
      </c>
      <c r="B20" s="37">
        <f t="shared" si="3"/>
        <v>43615</v>
      </c>
      <c r="C20" s="36">
        <f t="shared" si="4"/>
        <v>78372483.275109395</v>
      </c>
      <c r="D20" s="36">
        <f t="shared" si="0"/>
        <v>54538157.993307211</v>
      </c>
      <c r="E20" s="36">
        <f t="shared" si="1"/>
        <v>23834325.281802185</v>
      </c>
      <c r="F20" s="36">
        <f t="shared" si="2"/>
        <v>262372468.04492107</v>
      </c>
    </row>
    <row r="21" spans="1:6">
      <c r="A21" s="36">
        <v>5</v>
      </c>
      <c r="B21" s="37">
        <f t="shared" si="3"/>
        <v>43799</v>
      </c>
      <c r="C21" s="36">
        <f t="shared" si="4"/>
        <v>78372483.275109395</v>
      </c>
      <c r="D21" s="36">
        <f t="shared" si="0"/>
        <v>58639882.868023157</v>
      </c>
      <c r="E21" s="36">
        <f t="shared" si="1"/>
        <v>19732600.407086238</v>
      </c>
      <c r="F21" s="36">
        <f t="shared" si="2"/>
        <v>203732585.17689791</v>
      </c>
    </row>
    <row r="22" spans="1:6">
      <c r="A22" s="36">
        <v>6</v>
      </c>
      <c r="B22" s="37">
        <f t="shared" si="3"/>
        <v>43981</v>
      </c>
      <c r="C22" s="36">
        <f t="shared" si="4"/>
        <v>78372483.275109395</v>
      </c>
      <c r="D22" s="36">
        <f t="shared" si="0"/>
        <v>63050091.702720448</v>
      </c>
      <c r="E22" s="36">
        <f t="shared" si="1"/>
        <v>15322391.572388949</v>
      </c>
      <c r="F22" s="36">
        <f t="shared" si="2"/>
        <v>140682493.47417748</v>
      </c>
    </row>
    <row r="23" spans="1:6">
      <c r="A23" s="36">
        <v>7</v>
      </c>
      <c r="B23" s="37">
        <f t="shared" si="3"/>
        <v>44165</v>
      </c>
      <c r="C23" s="36">
        <f t="shared" si="4"/>
        <v>78372483.275109395</v>
      </c>
      <c r="D23" s="36">
        <f t="shared" si="0"/>
        <v>67791985.067030743</v>
      </c>
      <c r="E23" s="36">
        <f t="shared" si="1"/>
        <v>10580498.208078654</v>
      </c>
      <c r="F23" s="36">
        <f t="shared" si="2"/>
        <v>72890508.407146737</v>
      </c>
    </row>
    <row r="24" spans="1:6">
      <c r="A24" s="36">
        <v>8</v>
      </c>
      <c r="B24" s="37">
        <f t="shared" si="3"/>
        <v>44346</v>
      </c>
      <c r="C24" s="36">
        <f t="shared" si="4"/>
        <v>78372483.275109395</v>
      </c>
      <c r="D24" s="36">
        <f t="shared" si="0"/>
        <v>72890508.407146767</v>
      </c>
      <c r="E24" s="36">
        <f t="shared" si="1"/>
        <v>5481974.8679626342</v>
      </c>
      <c r="F24" s="36">
        <f t="shared" si="2"/>
        <v>0</v>
      </c>
    </row>
    <row r="25" spans="1:6">
      <c r="A25" s="36">
        <v>9</v>
      </c>
      <c r="B25" s="37">
        <f t="shared" si="3"/>
        <v>44530</v>
      </c>
      <c r="C25" s="36">
        <f t="shared" si="4"/>
        <v>78372483.275109395</v>
      </c>
      <c r="D25" s="36">
        <f t="shared" si="0"/>
        <v>78372483.275109395</v>
      </c>
      <c r="E25" s="36">
        <f t="shared" si="1"/>
        <v>0</v>
      </c>
      <c r="F25" s="36">
        <f t="shared" si="2"/>
        <v>-78372483.275109395</v>
      </c>
    </row>
    <row r="26" spans="1:6">
      <c r="A26" s="36">
        <v>10</v>
      </c>
      <c r="B26" s="37">
        <f t="shared" si="3"/>
        <v>44711</v>
      </c>
      <c r="C26" s="36">
        <f t="shared" si="4"/>
        <v>78372483.275109395</v>
      </c>
      <c r="D26" s="36">
        <f t="shared" si="0"/>
        <v>84266748.427632973</v>
      </c>
      <c r="E26" s="36">
        <f t="shared" si="1"/>
        <v>-5894265.1525235735</v>
      </c>
      <c r="F26" s="36">
        <f t="shared" si="2"/>
        <v>-162639231.70274237</v>
      </c>
    </row>
    <row r="27" spans="1:6">
      <c r="A27" s="36">
        <v>11</v>
      </c>
      <c r="B27" s="37">
        <f t="shared" si="3"/>
        <v>44895</v>
      </c>
      <c r="C27" s="36">
        <f t="shared" si="4"/>
        <v>78372483.275109395</v>
      </c>
      <c r="D27" s="36">
        <f t="shared" si="0"/>
        <v>90604311.536740333</v>
      </c>
      <c r="E27" s="36">
        <f t="shared" si="1"/>
        <v>-12231828.261630943</v>
      </c>
      <c r="F27" s="36">
        <f t="shared" si="2"/>
        <v>-253243543.2394827</v>
      </c>
    </row>
    <row r="28" spans="1:6">
      <c r="A28" s="36">
        <v>12</v>
      </c>
      <c r="B28" s="37">
        <f t="shared" si="3"/>
        <v>45076</v>
      </c>
      <c r="C28" s="36">
        <f t="shared" si="4"/>
        <v>78372483.275109395</v>
      </c>
      <c r="D28" s="36">
        <f t="shared" si="0"/>
        <v>97418512.310304537</v>
      </c>
      <c r="E28" s="36">
        <f t="shared" si="1"/>
        <v>-19046029.035195146</v>
      </c>
      <c r="F28" s="36">
        <f t="shared" ref="F28:F76" si="5">F27-D28</f>
        <v>-350662055.54978722</v>
      </c>
    </row>
    <row r="29" spans="1:6">
      <c r="A29" s="36">
        <v>13</v>
      </c>
      <c r="B29" s="37">
        <f t="shared" si="3"/>
        <v>45260</v>
      </c>
      <c r="C29" s="36">
        <f t="shared" si="4"/>
        <v>78372483.275109395</v>
      </c>
      <c r="D29" s="36">
        <f t="shared" si="0"/>
        <v>104745197.88061723</v>
      </c>
      <c r="E29" s="36">
        <f t="shared" si="1"/>
        <v>-26372714.605507836</v>
      </c>
      <c r="F29" s="36">
        <f t="shared" si="5"/>
        <v>-455407253.43040442</v>
      </c>
    </row>
    <row r="30" spans="1:6">
      <c r="A30" s="36">
        <v>14</v>
      </c>
      <c r="B30" s="37">
        <f t="shared" si="3"/>
        <v>45442</v>
      </c>
      <c r="C30" s="36">
        <f t="shared" si="4"/>
        <v>78372483.275109395</v>
      </c>
      <c r="D30" s="36">
        <f t="shared" si="0"/>
        <v>112622911.38364196</v>
      </c>
      <c r="E30" s="36">
        <f t="shared" si="1"/>
        <v>-34250428.108532555</v>
      </c>
      <c r="F30" s="36">
        <f t="shared" si="5"/>
        <v>-568030164.81404638</v>
      </c>
    </row>
    <row r="31" spans="1:6">
      <c r="A31" s="36">
        <v>15</v>
      </c>
      <c r="B31" s="37">
        <f t="shared" si="3"/>
        <v>45626</v>
      </c>
      <c r="C31" s="36">
        <f t="shared" si="4"/>
        <v>78372483.275109395</v>
      </c>
      <c r="D31" s="36">
        <f t="shared" si="0"/>
        <v>121093094.72100188</v>
      </c>
      <c r="E31" s="36">
        <f t="shared" si="1"/>
        <v>-42720611.445892483</v>
      </c>
      <c r="F31" s="36">
        <f t="shared" si="5"/>
        <v>-689123259.53504825</v>
      </c>
    </row>
    <row r="32" spans="1:6">
      <c r="A32" s="36">
        <v>16</v>
      </c>
      <c r="B32" s="37">
        <f t="shared" si="3"/>
        <v>45807</v>
      </c>
      <c r="C32" s="36">
        <f t="shared" si="4"/>
        <v>78372483.275109395</v>
      </c>
      <c r="D32" s="36">
        <f t="shared" si="0"/>
        <v>130200306.57136214</v>
      </c>
      <c r="E32" s="36">
        <f t="shared" si="1"/>
        <v>-51827823.296252742</v>
      </c>
      <c r="F32" s="36">
        <f t="shared" si="5"/>
        <v>-819323566.10641038</v>
      </c>
    </row>
    <row r="33" spans="1:6">
      <c r="A33" s="36">
        <v>17</v>
      </c>
      <c r="B33" s="37">
        <f t="shared" si="3"/>
        <v>45991</v>
      </c>
      <c r="C33" s="36">
        <f t="shared" si="4"/>
        <v>78372483.275109395</v>
      </c>
      <c r="D33" s="36">
        <f t="shared" si="0"/>
        <v>139992456.79808843</v>
      </c>
      <c r="E33" s="36">
        <f t="shared" si="1"/>
        <v>-61619973.522979043</v>
      </c>
      <c r="F33" s="36">
        <f t="shared" si="5"/>
        <v>-959316022.90449882</v>
      </c>
    </row>
    <row r="34" spans="1:6">
      <c r="A34" s="36">
        <v>18</v>
      </c>
      <c r="B34" s="37">
        <f t="shared" si="3"/>
        <v>46172</v>
      </c>
      <c r="C34" s="36">
        <f t="shared" si="4"/>
        <v>78372483.275109395</v>
      </c>
      <c r="D34" s="36">
        <f t="shared" si="0"/>
        <v>150521058.48631895</v>
      </c>
      <c r="E34" s="36">
        <f t="shared" si="1"/>
        <v>-72148575.21120955</v>
      </c>
      <c r="F34" s="36">
        <f t="shared" si="5"/>
        <v>-1109837081.3908176</v>
      </c>
    </row>
    <row r="35" spans="1:6">
      <c r="A35" s="36">
        <v>19</v>
      </c>
      <c r="B35" s="37">
        <f t="shared" si="3"/>
        <v>46356</v>
      </c>
      <c r="C35" s="36">
        <f t="shared" si="4"/>
        <v>78372483.275109395</v>
      </c>
      <c r="D35" s="36">
        <f t="shared" si="0"/>
        <v>161841498.93532848</v>
      </c>
      <c r="E35" s="36">
        <f t="shared" si="1"/>
        <v>-83469015.660219088</v>
      </c>
      <c r="F35" s="36">
        <f t="shared" si="5"/>
        <v>-1271678580.3261461</v>
      </c>
    </row>
    <row r="36" spans="1:6">
      <c r="A36" s="36">
        <v>20</v>
      </c>
      <c r="B36" s="37">
        <f t="shared" si="3"/>
        <v>46537</v>
      </c>
      <c r="C36" s="36">
        <f t="shared" si="4"/>
        <v>78372483.275109395</v>
      </c>
      <c r="D36" s="36">
        <f t="shared" si="0"/>
        <v>174013331.03178132</v>
      </c>
      <c r="E36" s="36">
        <f t="shared" si="1"/>
        <v>-95640847.756671906</v>
      </c>
      <c r="F36" s="36">
        <f t="shared" si="5"/>
        <v>-1445691911.3579273</v>
      </c>
    </row>
    <row r="37" spans="1:6">
      <c r="A37" s="36">
        <v>21</v>
      </c>
      <c r="B37" s="37">
        <f t="shared" si="3"/>
        <v>46721</v>
      </c>
      <c r="C37" s="36">
        <f t="shared" si="4"/>
        <v>78372483.275109395</v>
      </c>
      <c r="D37" s="36">
        <f t="shared" si="0"/>
        <v>187100586.53668535</v>
      </c>
      <c r="E37" s="36">
        <f t="shared" si="1"/>
        <v>-108728103.26157597</v>
      </c>
      <c r="F37" s="36">
        <f t="shared" si="5"/>
        <v>-1632792497.8946128</v>
      </c>
    </row>
    <row r="38" spans="1:6">
      <c r="A38" s="36">
        <v>22</v>
      </c>
      <c r="B38" s="37">
        <f t="shared" si="3"/>
        <v>46903</v>
      </c>
      <c r="C38" s="36">
        <f t="shared" si="4"/>
        <v>78372483.275109395</v>
      </c>
      <c r="D38" s="36">
        <f t="shared" si="0"/>
        <v>201172112.9341417</v>
      </c>
      <c r="E38" s="36">
        <f t="shared" si="1"/>
        <v>-122799629.65903229</v>
      </c>
      <c r="F38" s="36">
        <f t="shared" si="5"/>
        <v>-1833964610.8287544</v>
      </c>
    </row>
    <row r="39" spans="1:6">
      <c r="A39" s="36">
        <v>23</v>
      </c>
      <c r="B39" s="37">
        <f t="shared" si="3"/>
        <v>47087</v>
      </c>
      <c r="C39" s="36">
        <f t="shared" si="4"/>
        <v>78372483.275109395</v>
      </c>
      <c r="D39" s="36">
        <f t="shared" si="0"/>
        <v>216301935.61393213</v>
      </c>
      <c r="E39" s="36">
        <f t="shared" si="1"/>
        <v>-137929452.33882275</v>
      </c>
      <c r="F39" s="36">
        <f t="shared" si="5"/>
        <v>-2050266546.4426866</v>
      </c>
    </row>
    <row r="40" spans="1:6">
      <c r="A40" s="36">
        <v>24</v>
      </c>
      <c r="B40" s="37">
        <f t="shared" si="3"/>
        <v>47268</v>
      </c>
      <c r="C40" s="36">
        <f t="shared" si="4"/>
        <v>78372483.275109395</v>
      </c>
      <c r="D40" s="36">
        <f t="shared" si="0"/>
        <v>232569647.29326218</v>
      </c>
      <c r="E40" s="36">
        <f t="shared" si="1"/>
        <v>-154197164.0181528</v>
      </c>
      <c r="F40" s="36">
        <f t="shared" si="5"/>
        <v>-2282836193.7359486</v>
      </c>
    </row>
    <row r="41" spans="1:6">
      <c r="A41" s="36">
        <v>25</v>
      </c>
      <c r="B41" s="37">
        <f t="shared" si="3"/>
        <v>47452</v>
      </c>
      <c r="C41" s="36">
        <f t="shared" si="4"/>
        <v>78372483.275109395</v>
      </c>
      <c r="D41" s="36">
        <f t="shared" si="0"/>
        <v>250060826.72627038</v>
      </c>
      <c r="E41" s="36">
        <f t="shared" si="1"/>
        <v>-171688343.451161</v>
      </c>
      <c r="F41" s="36">
        <f t="shared" si="5"/>
        <v>-2532897020.4622188</v>
      </c>
    </row>
    <row r="42" spans="1:6">
      <c r="A42" s="36">
        <v>26</v>
      </c>
      <c r="B42" s="37">
        <f t="shared" si="3"/>
        <v>47633</v>
      </c>
      <c r="C42" s="36">
        <f t="shared" si="4"/>
        <v>78372483.275109395</v>
      </c>
      <c r="D42" s="36">
        <f t="shared" si="0"/>
        <v>268867488.90398908</v>
      </c>
      <c r="E42" s="36">
        <f t="shared" si="1"/>
        <v>-190495005.6288797</v>
      </c>
      <c r="F42" s="36">
        <f t="shared" si="5"/>
        <v>-2801764509.3662081</v>
      </c>
    </row>
    <row r="43" spans="1:6">
      <c r="A43" s="36">
        <v>27</v>
      </c>
      <c r="B43" s="37">
        <f t="shared" si="3"/>
        <v>47817</v>
      </c>
      <c r="C43" s="36">
        <f t="shared" si="4"/>
        <v>78372483.275109395</v>
      </c>
      <c r="D43" s="36">
        <f t="shared" si="0"/>
        <v>289088569.11310142</v>
      </c>
      <c r="E43" s="36">
        <f t="shared" si="1"/>
        <v>-210716085.83799204</v>
      </c>
      <c r="F43" s="36">
        <f t="shared" si="5"/>
        <v>-3090853078.4793096</v>
      </c>
    </row>
    <row r="44" spans="1:6">
      <c r="A44" s="36">
        <v>28</v>
      </c>
      <c r="B44" s="37">
        <f t="shared" si="3"/>
        <v>47998</v>
      </c>
      <c r="C44" s="36">
        <f t="shared" si="4"/>
        <v>78372483.275109395</v>
      </c>
      <c r="D44" s="36">
        <f t="shared" si="0"/>
        <v>310830443.39995873</v>
      </c>
      <c r="E44" s="36">
        <f t="shared" si="1"/>
        <v>-232457960.12484935</v>
      </c>
      <c r="F44" s="36">
        <f t="shared" si="5"/>
        <v>-3401683521.8792682</v>
      </c>
    </row>
    <row r="45" spans="1:6">
      <c r="A45" s="36">
        <v>29</v>
      </c>
      <c r="B45" s="37">
        <f t="shared" si="3"/>
        <v>48182</v>
      </c>
      <c r="C45" s="36">
        <f t="shared" si="4"/>
        <v>78372483.275109395</v>
      </c>
      <c r="D45" s="36">
        <f t="shared" si="0"/>
        <v>334207488.17783803</v>
      </c>
      <c r="E45" s="36">
        <f t="shared" si="1"/>
        <v>-255835004.90272865</v>
      </c>
      <c r="F45" s="36">
        <f t="shared" si="5"/>
        <v>-3735891010.057106</v>
      </c>
    </row>
    <row r="46" spans="1:6">
      <c r="A46" s="36">
        <v>30</v>
      </c>
      <c r="B46" s="37">
        <f t="shared" si="3"/>
        <v>48364</v>
      </c>
      <c r="C46" s="36">
        <f t="shared" si="4"/>
        <v>78372483.275109395</v>
      </c>
      <c r="D46" s="36">
        <f t="shared" si="0"/>
        <v>359342681.92133772</v>
      </c>
      <c r="E46" s="36">
        <f t="shared" si="1"/>
        <v>-280970198.64622831</v>
      </c>
      <c r="F46" s="36">
        <f t="shared" si="5"/>
        <v>-4095233691.9784436</v>
      </c>
    </row>
    <row r="47" spans="1:6">
      <c r="A47" s="36">
        <v>31</v>
      </c>
      <c r="B47" s="37">
        <f t="shared" si="3"/>
        <v>48548</v>
      </c>
      <c r="C47" s="36">
        <f t="shared" si="4"/>
        <v>78372483.275109395</v>
      </c>
      <c r="D47" s="36">
        <f t="shared" si="0"/>
        <v>386368252.11321634</v>
      </c>
      <c r="E47" s="36">
        <f t="shared" si="1"/>
        <v>-307995768.83810693</v>
      </c>
      <c r="F47" s="36">
        <f t="shared" si="5"/>
        <v>-4481601944.0916595</v>
      </c>
    </row>
    <row r="48" spans="1:6">
      <c r="A48" s="36">
        <v>32</v>
      </c>
      <c r="B48" s="37">
        <f t="shared" si="3"/>
        <v>48729</v>
      </c>
      <c r="C48" s="36">
        <f t="shared" si="4"/>
        <v>78372483.275109395</v>
      </c>
      <c r="D48" s="36">
        <f t="shared" si="0"/>
        <v>415426370.84703535</v>
      </c>
      <c r="E48" s="36">
        <f t="shared" si="1"/>
        <v>-337053887.57192594</v>
      </c>
      <c r="F48" s="36">
        <f t="shared" si="5"/>
        <v>-4897028314.938695</v>
      </c>
    </row>
    <row r="49" spans="1:6">
      <c r="A49" s="36">
        <v>33</v>
      </c>
      <c r="B49" s="37">
        <f t="shared" si="3"/>
        <v>48913</v>
      </c>
      <c r="C49" s="36">
        <f t="shared" si="4"/>
        <v>78372483.275109395</v>
      </c>
      <c r="D49" s="36">
        <f t="shared" si="0"/>
        <v>446669902.74492896</v>
      </c>
      <c r="E49" s="36">
        <f t="shared" si="1"/>
        <v>-368297419.46981955</v>
      </c>
      <c r="F49" s="36">
        <f t="shared" si="5"/>
        <v>-5343698217.6836243</v>
      </c>
    </row>
    <row r="50" spans="1:6">
      <c r="A50" s="36">
        <v>34</v>
      </c>
      <c r="B50" s="37">
        <f t="shared" si="3"/>
        <v>49094</v>
      </c>
      <c r="C50" s="36">
        <f t="shared" si="4"/>
        <v>78372483.275109395</v>
      </c>
      <c r="D50" s="36">
        <f t="shared" si="0"/>
        <v>480263209.12503558</v>
      </c>
      <c r="E50" s="36">
        <f t="shared" si="1"/>
        <v>-401890725.84992617</v>
      </c>
      <c r="F50" s="36">
        <f t="shared" si="5"/>
        <v>-5823961426.8086596</v>
      </c>
    </row>
    <row r="51" spans="1:6">
      <c r="A51" s="36">
        <v>35</v>
      </c>
      <c r="B51" s="37">
        <f t="shared" si="3"/>
        <v>49278</v>
      </c>
      <c r="C51" s="36">
        <f t="shared" si="4"/>
        <v>78372483.275109395</v>
      </c>
      <c r="D51" s="36">
        <f t="shared" si="0"/>
        <v>516383012.64903444</v>
      </c>
      <c r="E51" s="36">
        <f t="shared" si="1"/>
        <v>-438010529.37392503</v>
      </c>
      <c r="F51" s="36">
        <f t="shared" si="5"/>
        <v>-6340344439.4576941</v>
      </c>
    </row>
    <row r="52" spans="1:6">
      <c r="A52" s="36">
        <v>36</v>
      </c>
      <c r="B52" s="37">
        <f t="shared" si="3"/>
        <v>49459</v>
      </c>
      <c r="C52" s="36">
        <f t="shared" si="4"/>
        <v>78372483.275109395</v>
      </c>
      <c r="D52" s="36">
        <f t="shared" si="0"/>
        <v>555219326.99839735</v>
      </c>
      <c r="E52" s="36">
        <f t="shared" si="1"/>
        <v>-476846843.723288</v>
      </c>
      <c r="F52" s="36">
        <f t="shared" si="5"/>
        <v>-6895563766.4560909</v>
      </c>
    </row>
    <row r="53" spans="1:6">
      <c r="A53" s="36">
        <v>37</v>
      </c>
      <c r="B53" s="37">
        <f t="shared" si="3"/>
        <v>49643</v>
      </c>
      <c r="C53" s="36">
        <f t="shared" si="4"/>
        <v>78372483.275109395</v>
      </c>
      <c r="D53" s="36">
        <f t="shared" si="0"/>
        <v>596976456.47005725</v>
      </c>
      <c r="E53" s="36">
        <f t="shared" si="1"/>
        <v>-518603973.1949479</v>
      </c>
      <c r="F53" s="36">
        <f t="shared" si="5"/>
        <v>-7492540222.9261484</v>
      </c>
    </row>
    <row r="54" spans="1:6">
      <c r="A54" s="36">
        <v>38</v>
      </c>
      <c r="B54" s="37">
        <f t="shared" si="3"/>
        <v>49825</v>
      </c>
      <c r="C54" s="36">
        <f t="shared" si="4"/>
        <v>78372483.275109395</v>
      </c>
      <c r="D54" s="36">
        <f t="shared" si="0"/>
        <v>641874070.75001717</v>
      </c>
      <c r="E54" s="36">
        <f t="shared" si="1"/>
        <v>-563501587.47490776</v>
      </c>
      <c r="F54" s="36">
        <f t="shared" si="5"/>
        <v>-8134414293.6761656</v>
      </c>
    </row>
    <row r="55" spans="1:6">
      <c r="A55" s="36">
        <v>39</v>
      </c>
      <c r="B55" s="37">
        <f t="shared" si="3"/>
        <v>50009</v>
      </c>
      <c r="C55" s="36">
        <f t="shared" si="4"/>
        <v>78372483.275109395</v>
      </c>
      <c r="D55" s="36">
        <f t="shared" si="0"/>
        <v>690148360.51890922</v>
      </c>
      <c r="E55" s="36">
        <f t="shared" si="1"/>
        <v>-611775877.24379981</v>
      </c>
      <c r="F55" s="36">
        <f t="shared" si="5"/>
        <v>-8824562654.1950741</v>
      </c>
    </row>
    <row r="56" spans="1:6">
      <c r="A56" s="36">
        <v>40</v>
      </c>
      <c r="B56" s="37">
        <f t="shared" si="3"/>
        <v>50190</v>
      </c>
      <c r="C56" s="36">
        <f t="shared" si="4"/>
        <v>78372483.275109395</v>
      </c>
      <c r="D56" s="36">
        <f t="shared" si="0"/>
        <v>742053279.96874142</v>
      </c>
      <c r="E56" s="36">
        <f t="shared" si="1"/>
        <v>-663680796.69363201</v>
      </c>
      <c r="F56" s="36">
        <f t="shared" si="5"/>
        <v>-9566615934.1638145</v>
      </c>
    </row>
    <row r="57" spans="1:6">
      <c r="A57" s="36">
        <v>41</v>
      </c>
      <c r="B57" s="37">
        <f t="shared" si="3"/>
        <v>50374</v>
      </c>
      <c r="C57" s="36">
        <f t="shared" si="4"/>
        <v>78372483.275109395</v>
      </c>
      <c r="D57" s="36">
        <f t="shared" si="0"/>
        <v>797861882.76727843</v>
      </c>
      <c r="E57" s="36">
        <f t="shared" si="1"/>
        <v>-719489399.49216902</v>
      </c>
      <c r="F57" s="36">
        <f t="shared" si="5"/>
        <v>-10364477816.931093</v>
      </c>
    </row>
    <row r="58" spans="1:6">
      <c r="A58" s="36">
        <v>42</v>
      </c>
      <c r="B58" s="37">
        <f t="shared" si="3"/>
        <v>50555</v>
      </c>
      <c r="C58" s="36">
        <f t="shared" si="4"/>
        <v>78372483.275109395</v>
      </c>
      <c r="D58" s="36">
        <f t="shared" si="0"/>
        <v>857867758.49809897</v>
      </c>
      <c r="E58" s="36">
        <f t="shared" si="1"/>
        <v>-779495275.22298956</v>
      </c>
      <c r="F58" s="36">
        <f t="shared" si="5"/>
        <v>-11222345575.429192</v>
      </c>
    </row>
    <row r="59" spans="1:6">
      <c r="A59" s="36">
        <v>43</v>
      </c>
      <c r="B59" s="37">
        <f t="shared" si="3"/>
        <v>50739</v>
      </c>
      <c r="C59" s="36">
        <f t="shared" si="4"/>
        <v>78372483.275109395</v>
      </c>
      <c r="D59" s="36">
        <f t="shared" si="0"/>
        <v>922386577.13293934</v>
      </c>
      <c r="E59" s="36">
        <f t="shared" si="1"/>
        <v>-844014093.85782993</v>
      </c>
      <c r="F59" s="36">
        <f t="shared" si="5"/>
        <v>-12144732152.56213</v>
      </c>
    </row>
    <row r="60" spans="1:6">
      <c r="A60" s="36">
        <v>44</v>
      </c>
      <c r="B60" s="37">
        <f t="shared" si="3"/>
        <v>50920</v>
      </c>
      <c r="C60" s="36">
        <f t="shared" si="4"/>
        <v>78372483.275109395</v>
      </c>
      <c r="D60" s="36">
        <f t="shared" si="0"/>
        <v>991757749.66125536</v>
      </c>
      <c r="E60" s="36">
        <f t="shared" si="1"/>
        <v>-913385266.38614595</v>
      </c>
      <c r="F60" s="36">
        <f t="shared" si="5"/>
        <v>-13136489902.223385</v>
      </c>
    </row>
    <row r="61" spans="1:6">
      <c r="A61" s="36">
        <v>45</v>
      </c>
      <c r="B61" s="37">
        <f t="shared" si="3"/>
        <v>51104</v>
      </c>
      <c r="C61" s="36">
        <f t="shared" si="4"/>
        <v>78372483.275109395</v>
      </c>
      <c r="D61" s="36">
        <f t="shared" si="0"/>
        <v>1066346213.6129915</v>
      </c>
      <c r="E61" s="36">
        <f t="shared" si="1"/>
        <v>-987973730.33788204</v>
      </c>
      <c r="F61" s="36">
        <f t="shared" si="5"/>
        <v>-14202836115.836376</v>
      </c>
    </row>
    <row r="62" spans="1:6">
      <c r="A62" s="36">
        <v>46</v>
      </c>
      <c r="B62" s="37">
        <f t="shared" si="3"/>
        <v>51286</v>
      </c>
      <c r="C62" s="36">
        <f t="shared" si="4"/>
        <v>78372483.275109395</v>
      </c>
      <c r="D62" s="36">
        <f t="shared" si="0"/>
        <v>1146544352.8675721</v>
      </c>
      <c r="E62" s="36">
        <f t="shared" si="1"/>
        <v>-1068171869.5924627</v>
      </c>
      <c r="F62" s="36">
        <f t="shared" si="5"/>
        <v>-15349380468.703949</v>
      </c>
    </row>
    <row r="63" spans="1:6">
      <c r="A63" s="36">
        <v>47</v>
      </c>
      <c r="B63" s="37">
        <f t="shared" si="3"/>
        <v>51470</v>
      </c>
      <c r="C63" s="36">
        <f t="shared" si="4"/>
        <v>78372483.275109395</v>
      </c>
      <c r="D63" s="36">
        <f t="shared" si="0"/>
        <v>1232774061.8485599</v>
      </c>
      <c r="E63" s="36">
        <f t="shared" si="1"/>
        <v>-1154401578.5734506</v>
      </c>
      <c r="F63" s="36">
        <f t="shared" si="5"/>
        <v>-16582154530.552509</v>
      </c>
    </row>
    <row r="64" spans="1:6">
      <c r="A64" s="36">
        <v>48</v>
      </c>
      <c r="B64" s="37">
        <f t="shared" si="3"/>
        <v>51651</v>
      </c>
      <c r="C64" s="36">
        <f t="shared" si="4"/>
        <v>78372483.275109395</v>
      </c>
      <c r="D64" s="36">
        <f t="shared" si="0"/>
        <v>1325488964.9629879</v>
      </c>
      <c r="E64" s="36">
        <f t="shared" si="1"/>
        <v>-1247116481.6878786</v>
      </c>
      <c r="F64" s="36">
        <f t="shared" si="5"/>
        <v>-17907643495.515495</v>
      </c>
    </row>
    <row r="65" spans="1:6">
      <c r="A65" s="36">
        <v>49</v>
      </c>
      <c r="B65" s="37">
        <f t="shared" si="3"/>
        <v>51835</v>
      </c>
      <c r="C65" s="36">
        <f t="shared" si="4"/>
        <v>78372483.275109395</v>
      </c>
      <c r="D65" s="36">
        <f t="shared" si="0"/>
        <v>1425176802.961062</v>
      </c>
      <c r="E65" s="36">
        <f t="shared" si="1"/>
        <v>-1346804319.6859527</v>
      </c>
      <c r="F65" s="36">
        <f t="shared" si="5"/>
        <v>-19332820298.476559</v>
      </c>
    </row>
    <row r="66" spans="1:6">
      <c r="A66" s="36">
        <v>50</v>
      </c>
      <c r="B66" s="37">
        <f t="shared" si="3"/>
        <v>52016</v>
      </c>
      <c r="C66" s="36">
        <f t="shared" si="4"/>
        <v>78372483.275109395</v>
      </c>
      <c r="D66" s="36">
        <f t="shared" si="0"/>
        <v>1532361998.7700386</v>
      </c>
      <c r="E66" s="36">
        <f t="shared" si="1"/>
        <v>-1453989515.4949293</v>
      </c>
      <c r="F66" s="36">
        <f t="shared" si="5"/>
        <v>-20865182297.246597</v>
      </c>
    </row>
    <row r="67" spans="1:6">
      <c r="A67" s="36">
        <v>51</v>
      </c>
      <c r="B67" s="37">
        <f t="shared" si="3"/>
        <v>52200</v>
      </c>
      <c r="C67" s="36">
        <f t="shared" si="4"/>
        <v>78372483.275109395</v>
      </c>
      <c r="D67" s="36">
        <f t="shared" si="0"/>
        <v>1647608416.3002353</v>
      </c>
      <c r="E67" s="36">
        <f t="shared" si="1"/>
        <v>-1569235933.025126</v>
      </c>
      <c r="F67" s="36">
        <f t="shared" si="5"/>
        <v>-22512790713.546833</v>
      </c>
    </row>
    <row r="68" spans="1:6">
      <c r="A68" s="36">
        <v>52</v>
      </c>
      <c r="B68" s="37">
        <f t="shared" si="3"/>
        <v>52381</v>
      </c>
      <c r="C68" s="36">
        <f t="shared" si="4"/>
        <v>78372483.275109395</v>
      </c>
      <c r="D68" s="36">
        <f t="shared" si="0"/>
        <v>1771522326.736289</v>
      </c>
      <c r="E68" s="36">
        <f t="shared" si="1"/>
        <v>-1693149843.4611797</v>
      </c>
      <c r="F68" s="36">
        <f t="shared" si="5"/>
        <v>-24284313040.283123</v>
      </c>
    </row>
    <row r="69" spans="1:6">
      <c r="A69" s="36">
        <v>53</v>
      </c>
      <c r="B69" s="37">
        <f t="shared" si="3"/>
        <v>52565</v>
      </c>
      <c r="C69" s="36">
        <f t="shared" si="4"/>
        <v>78372483.275109395</v>
      </c>
      <c r="D69" s="36">
        <f t="shared" si="0"/>
        <v>1904755597.9182863</v>
      </c>
      <c r="E69" s="36">
        <f t="shared" si="1"/>
        <v>-1826383114.643177</v>
      </c>
      <c r="F69" s="36">
        <f t="shared" si="5"/>
        <v>-26189068638.201408</v>
      </c>
    </row>
    <row r="70" spans="1:6">
      <c r="A70" s="36">
        <v>54</v>
      </c>
      <c r="B70" s="37">
        <f t="shared" si="3"/>
        <v>52747</v>
      </c>
      <c r="C70" s="36">
        <f t="shared" si="4"/>
        <v>78372483.275109395</v>
      </c>
      <c r="D70" s="36">
        <f t="shared" si="0"/>
        <v>2048009123.5909841</v>
      </c>
      <c r="E70" s="36">
        <f t="shared" si="1"/>
        <v>-1969636640.3158748</v>
      </c>
      <c r="F70" s="36">
        <f t="shared" si="5"/>
        <v>-28237077761.792393</v>
      </c>
    </row>
    <row r="71" spans="1:6">
      <c r="A71" s="36">
        <v>55</v>
      </c>
      <c r="B71" s="37">
        <f t="shared" si="3"/>
        <v>52931</v>
      </c>
      <c r="C71" s="36">
        <f t="shared" si="4"/>
        <v>78372483.275109395</v>
      </c>
      <c r="D71" s="36">
        <f t="shared" si="0"/>
        <v>2202036510.5612082</v>
      </c>
      <c r="E71" s="36">
        <f t="shared" si="1"/>
        <v>-2123664027.2860987</v>
      </c>
      <c r="F71" s="36">
        <f t="shared" si="5"/>
        <v>-30439114272.3536</v>
      </c>
    </row>
    <row r="72" spans="1:6">
      <c r="A72" s="36">
        <v>56</v>
      </c>
      <c r="B72" s="37">
        <f t="shared" si="3"/>
        <v>53112</v>
      </c>
      <c r="C72" s="36">
        <f t="shared" si="4"/>
        <v>78372483.275109395</v>
      </c>
      <c r="D72" s="36">
        <f t="shared" si="0"/>
        <v>2367648043.160274</v>
      </c>
      <c r="E72" s="36">
        <f t="shared" si="1"/>
        <v>-2289275559.8851647</v>
      </c>
      <c r="F72" s="36">
        <f t="shared" si="5"/>
        <v>-32806762315.513874</v>
      </c>
    </row>
    <row r="73" spans="1:6">
      <c r="A73" s="36">
        <v>57</v>
      </c>
      <c r="B73" s="37">
        <f t="shared" si="3"/>
        <v>53296</v>
      </c>
      <c r="C73" s="36">
        <f t="shared" si="4"/>
        <v>78372483.275109395</v>
      </c>
      <c r="D73" s="36">
        <f t="shared" si="0"/>
        <v>2545714945.8670869</v>
      </c>
      <c r="E73" s="36">
        <f t="shared" si="1"/>
        <v>-2467342462.5919776</v>
      </c>
      <c r="F73" s="36">
        <f t="shared" si="5"/>
        <v>-35352477261.380959</v>
      </c>
    </row>
    <row r="74" spans="1:6">
      <c r="A74" s="36">
        <v>58</v>
      </c>
      <c r="B74" s="37">
        <f t="shared" si="3"/>
        <v>53477</v>
      </c>
      <c r="C74" s="36">
        <f t="shared" si="4"/>
        <v>78372483.275109395</v>
      </c>
      <c r="D74" s="36">
        <f t="shared" si="0"/>
        <v>2737173966.5160894</v>
      </c>
      <c r="E74" s="36">
        <f t="shared" si="1"/>
        <v>-2658801483.2409801</v>
      </c>
      <c r="F74" s="36">
        <f t="shared" si="5"/>
        <v>-38089651227.897049</v>
      </c>
    </row>
    <row r="75" spans="1:6">
      <c r="A75" s="36">
        <v>59</v>
      </c>
      <c r="B75" s="37">
        <f t="shared" si="3"/>
        <v>53661</v>
      </c>
      <c r="C75" s="36">
        <f t="shared" si="4"/>
        <v>78372483.275109395</v>
      </c>
      <c r="D75" s="36">
        <f t="shared" si="0"/>
        <v>2943032304.2007198</v>
      </c>
      <c r="E75" s="36">
        <f t="shared" si="1"/>
        <v>-2864659820.9256105</v>
      </c>
      <c r="F75" s="36">
        <f t="shared" si="5"/>
        <v>-41032683532.097771</v>
      </c>
    </row>
    <row r="76" spans="1:6">
      <c r="A76" s="36">
        <v>60</v>
      </c>
      <c r="B76" s="37">
        <f t="shared" si="3"/>
        <v>53842</v>
      </c>
      <c r="C76" s="36">
        <f t="shared" si="4"/>
        <v>78372483.275109395</v>
      </c>
      <c r="D76" s="36">
        <f t="shared" si="0"/>
        <v>3164372907.7963543</v>
      </c>
      <c r="E76" s="36">
        <f t="shared" si="1"/>
        <v>-3086000424.521245</v>
      </c>
      <c r="F76" s="36">
        <f t="shared" si="5"/>
        <v>-44197056439.894127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124439192.72717412</v>
      </c>
      <c r="F79" s="43"/>
    </row>
    <row r="80" spans="1:6">
      <c r="A80" s="40" t="s">
        <v>64</v>
      </c>
      <c r="B80" s="94">
        <f>PMT(B9,B10,B11,B12,B79)</f>
        <v>72890508.407146752</v>
      </c>
      <c r="C80" s="46"/>
      <c r="D80" s="45" t="s">
        <v>70</v>
      </c>
      <c r="E80" s="44">
        <f ca="1">F82+E79</f>
        <v>583124067.25717413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458684874.52999997</v>
      </c>
    </row>
    <row r="83" spans="1:6">
      <c r="A83" s="36">
        <v>1</v>
      </c>
      <c r="B83" s="37">
        <f>EDATE($B$7,$B$6*A83)</f>
        <v>43069</v>
      </c>
      <c r="C83" s="36">
        <f>B80</f>
        <v>72890508.407146752</v>
      </c>
      <c r="D83" s="36">
        <f t="shared" ref="D83:D142" si="6">C83-E83</f>
        <v>72890508.407146752</v>
      </c>
      <c r="E83" s="36">
        <v>0</v>
      </c>
      <c r="F83" s="36">
        <f t="shared" ref="F83:F94" si="7">F82-D83</f>
        <v>385794366.12285322</v>
      </c>
    </row>
    <row r="84" spans="1:6">
      <c r="A84" s="36">
        <v>2</v>
      </c>
      <c r="B84" s="37">
        <f t="shared" ref="B84:B142" si="8">EDATE($B$7,$B$6*A84)</f>
        <v>43250</v>
      </c>
      <c r="C84" s="36">
        <f t="shared" ref="C84:C142" si="9">$C$83</f>
        <v>72890508.407146752</v>
      </c>
      <c r="D84" s="36">
        <f t="shared" si="6"/>
        <v>43875550.691751063</v>
      </c>
      <c r="E84" s="36">
        <f t="shared" ref="E84:E142" si="10">F83*$B$9</f>
        <v>29014957.715395685</v>
      </c>
      <c r="F84" s="36">
        <f t="shared" si="7"/>
        <v>341918815.43110216</v>
      </c>
    </row>
    <row r="85" spans="1:6">
      <c r="A85" s="36">
        <v>3</v>
      </c>
      <c r="B85" s="37">
        <f t="shared" si="8"/>
        <v>43434</v>
      </c>
      <c r="C85" s="36">
        <f t="shared" si="9"/>
        <v>72890508.407146752</v>
      </c>
      <c r="D85" s="36">
        <f t="shared" si="6"/>
        <v>47175358.464619026</v>
      </c>
      <c r="E85" s="36">
        <f t="shared" si="10"/>
        <v>25715149.94252773</v>
      </c>
      <c r="F85" s="36">
        <f t="shared" si="7"/>
        <v>294743456.96648312</v>
      </c>
    </row>
    <row r="86" spans="1:6">
      <c r="A86" s="36">
        <v>4</v>
      </c>
      <c r="B86" s="37">
        <f t="shared" si="8"/>
        <v>43615</v>
      </c>
      <c r="C86" s="36">
        <f t="shared" si="9"/>
        <v>72890508.407146752</v>
      </c>
      <c r="D86" s="36">
        <f t="shared" si="6"/>
        <v>50723339.33540155</v>
      </c>
      <c r="E86" s="36">
        <f t="shared" si="10"/>
        <v>22167169.071745198</v>
      </c>
      <c r="F86" s="36">
        <f t="shared" si="7"/>
        <v>244020117.63108158</v>
      </c>
    </row>
    <row r="87" spans="1:6">
      <c r="A87" s="36">
        <v>5</v>
      </c>
      <c r="B87" s="37">
        <f t="shared" si="8"/>
        <v>43799</v>
      </c>
      <c r="C87" s="36">
        <f t="shared" si="9"/>
        <v>72890508.407146752</v>
      </c>
      <c r="D87" s="36">
        <f t="shared" si="6"/>
        <v>54538157.993307203</v>
      </c>
      <c r="E87" s="36">
        <f t="shared" si="10"/>
        <v>18352350.413839553</v>
      </c>
      <c r="F87" s="36">
        <f t="shared" si="7"/>
        <v>189481959.63777438</v>
      </c>
    </row>
    <row r="88" spans="1:6">
      <c r="A88" s="36">
        <v>6</v>
      </c>
      <c r="B88" s="37">
        <f t="shared" si="8"/>
        <v>43981</v>
      </c>
      <c r="C88" s="36">
        <f t="shared" si="9"/>
        <v>72890508.407146752</v>
      </c>
      <c r="D88" s="36">
        <f t="shared" si="6"/>
        <v>58639882.868023142</v>
      </c>
      <c r="E88" s="36">
        <f t="shared" si="10"/>
        <v>14250625.539123608</v>
      </c>
      <c r="F88" s="36">
        <f t="shared" si="7"/>
        <v>130842076.76975124</v>
      </c>
    </row>
    <row r="89" spans="1:6">
      <c r="A89" s="36">
        <v>7</v>
      </c>
      <c r="B89" s="37">
        <f t="shared" si="8"/>
        <v>44165</v>
      </c>
      <c r="C89" s="36">
        <f t="shared" si="9"/>
        <v>72890508.407146752</v>
      </c>
      <c r="D89" s="36">
        <f t="shared" si="6"/>
        <v>63050091.702720433</v>
      </c>
      <c r="E89" s="36">
        <f t="shared" si="10"/>
        <v>9840416.7044263203</v>
      </c>
      <c r="F89" s="36">
        <f t="shared" si="7"/>
        <v>67791985.067030802</v>
      </c>
    </row>
    <row r="90" spans="1:6">
      <c r="A90" s="36">
        <v>8</v>
      </c>
      <c r="B90" s="37">
        <f t="shared" si="8"/>
        <v>44346</v>
      </c>
      <c r="C90" s="36">
        <f t="shared" si="9"/>
        <v>72890508.407146752</v>
      </c>
      <c r="D90" s="36">
        <f t="shared" si="6"/>
        <v>67791985.067030728</v>
      </c>
      <c r="E90" s="36">
        <f t="shared" si="10"/>
        <v>5098523.3401160259</v>
      </c>
      <c r="F90" s="36">
        <f t="shared" si="7"/>
        <v>0</v>
      </c>
    </row>
    <row r="91" spans="1:6">
      <c r="A91" s="36">
        <v>9</v>
      </c>
      <c r="B91" s="37">
        <f t="shared" si="8"/>
        <v>44530</v>
      </c>
      <c r="C91" s="36">
        <f t="shared" si="9"/>
        <v>72890508.407146752</v>
      </c>
      <c r="D91" s="36">
        <f t="shared" si="6"/>
        <v>72890508.407146752</v>
      </c>
      <c r="E91" s="36">
        <f t="shared" si="10"/>
        <v>0</v>
      </c>
      <c r="F91" s="36">
        <f t="shared" si="7"/>
        <v>-72890508.407146752</v>
      </c>
    </row>
    <row r="92" spans="1:6">
      <c r="A92" s="36">
        <v>10</v>
      </c>
      <c r="B92" s="37">
        <f t="shared" si="8"/>
        <v>44711</v>
      </c>
      <c r="C92" s="36">
        <f t="shared" si="9"/>
        <v>72890508.407146752</v>
      </c>
      <c r="D92" s="36">
        <f t="shared" si="6"/>
        <v>78372483.27510938</v>
      </c>
      <c r="E92" s="36">
        <f t="shared" si="10"/>
        <v>-5481974.8679626351</v>
      </c>
      <c r="F92" s="36">
        <f t="shared" si="7"/>
        <v>-151262991.68225613</v>
      </c>
    </row>
    <row r="93" spans="1:6">
      <c r="A93" s="36">
        <v>11</v>
      </c>
      <c r="B93" s="37">
        <f t="shared" si="8"/>
        <v>44895</v>
      </c>
      <c r="C93" s="36">
        <f t="shared" si="9"/>
        <v>72890508.407146752</v>
      </c>
      <c r="D93" s="36">
        <f t="shared" si="6"/>
        <v>84266748.427632958</v>
      </c>
      <c r="E93" s="36">
        <f t="shared" si="10"/>
        <v>-11376240.020486208</v>
      </c>
      <c r="F93" s="36">
        <f t="shared" si="7"/>
        <v>-235529740.10988909</v>
      </c>
    </row>
    <row r="94" spans="1:6">
      <c r="A94" s="36">
        <v>12</v>
      </c>
      <c r="B94" s="37">
        <f t="shared" si="8"/>
        <v>45076</v>
      </c>
      <c r="C94" s="36">
        <f t="shared" si="9"/>
        <v>72890508.407146752</v>
      </c>
      <c r="D94" s="36">
        <f t="shared" si="6"/>
        <v>90604311.536740333</v>
      </c>
      <c r="E94" s="36">
        <f t="shared" si="10"/>
        <v>-17713803.129593577</v>
      </c>
      <c r="F94" s="36">
        <f t="shared" si="7"/>
        <v>-326134051.64662945</v>
      </c>
    </row>
    <row r="95" spans="1:6">
      <c r="A95" s="36">
        <v>13</v>
      </c>
      <c r="B95" s="37">
        <f t="shared" si="8"/>
        <v>45260</v>
      </c>
      <c r="C95" s="36">
        <f t="shared" si="9"/>
        <v>72890508.407146752</v>
      </c>
      <c r="D95" s="36">
        <f t="shared" si="6"/>
        <v>97418512.310304537</v>
      </c>
      <c r="E95" s="36">
        <f t="shared" si="10"/>
        <v>-24528003.903157782</v>
      </c>
      <c r="F95" s="36">
        <f t="shared" ref="F95:F142" si="11">F94-D95</f>
        <v>-423552563.95693398</v>
      </c>
    </row>
    <row r="96" spans="1:6">
      <c r="A96" s="36">
        <v>14</v>
      </c>
      <c r="B96" s="37">
        <f t="shared" si="8"/>
        <v>45442</v>
      </c>
      <c r="C96" s="36">
        <f t="shared" si="9"/>
        <v>72890508.407146752</v>
      </c>
      <c r="D96" s="36">
        <f t="shared" si="6"/>
        <v>104745197.88061723</v>
      </c>
      <c r="E96" s="36">
        <f t="shared" si="10"/>
        <v>-31854689.473470472</v>
      </c>
      <c r="F96" s="36">
        <f t="shared" si="11"/>
        <v>-528297761.83755124</v>
      </c>
    </row>
    <row r="97" spans="1:6">
      <c r="A97" s="36">
        <v>15</v>
      </c>
      <c r="B97" s="37">
        <f t="shared" si="8"/>
        <v>45626</v>
      </c>
      <c r="C97" s="36">
        <f t="shared" si="9"/>
        <v>72890508.407146752</v>
      </c>
      <c r="D97" s="36">
        <f t="shared" si="6"/>
        <v>112622911.38364194</v>
      </c>
      <c r="E97" s="36">
        <f t="shared" si="10"/>
        <v>-39732402.976495191</v>
      </c>
      <c r="F97" s="36">
        <f t="shared" si="11"/>
        <v>-640920673.22119319</v>
      </c>
    </row>
    <row r="98" spans="1:6">
      <c r="A98" s="36">
        <v>16</v>
      </c>
      <c r="B98" s="37">
        <f t="shared" si="8"/>
        <v>45807</v>
      </c>
      <c r="C98" s="36">
        <f t="shared" si="9"/>
        <v>72890508.407146752</v>
      </c>
      <c r="D98" s="36">
        <f t="shared" si="6"/>
        <v>121093094.72100186</v>
      </c>
      <c r="E98" s="36">
        <f t="shared" si="10"/>
        <v>-48202586.313855119</v>
      </c>
      <c r="F98" s="36">
        <f t="shared" si="11"/>
        <v>-762013767.94219506</v>
      </c>
    </row>
    <row r="99" spans="1:6">
      <c r="A99" s="36">
        <v>17</v>
      </c>
      <c r="B99" s="37">
        <f t="shared" si="8"/>
        <v>45991</v>
      </c>
      <c r="C99" s="36">
        <f t="shared" si="9"/>
        <v>72890508.407146752</v>
      </c>
      <c r="D99" s="36">
        <f t="shared" si="6"/>
        <v>130200306.57136214</v>
      </c>
      <c r="E99" s="36">
        <f t="shared" si="10"/>
        <v>-57309798.164215378</v>
      </c>
      <c r="F99" s="36">
        <f t="shared" si="11"/>
        <v>-892214074.5135572</v>
      </c>
    </row>
    <row r="100" spans="1:6">
      <c r="A100" s="36">
        <v>18</v>
      </c>
      <c r="B100" s="37">
        <f t="shared" si="8"/>
        <v>46172</v>
      </c>
      <c r="C100" s="36">
        <f t="shared" si="9"/>
        <v>72890508.407146752</v>
      </c>
      <c r="D100" s="36">
        <f t="shared" si="6"/>
        <v>139992456.79808843</v>
      </c>
      <c r="E100" s="36">
        <f t="shared" si="10"/>
        <v>-67101948.390941687</v>
      </c>
      <c r="F100" s="36">
        <f t="shared" si="11"/>
        <v>-1032206531.3116456</v>
      </c>
    </row>
    <row r="101" spans="1:6">
      <c r="A101" s="36">
        <v>19</v>
      </c>
      <c r="B101" s="37">
        <f t="shared" si="8"/>
        <v>46356</v>
      </c>
      <c r="C101" s="36">
        <f t="shared" si="9"/>
        <v>72890508.407146752</v>
      </c>
      <c r="D101" s="36">
        <f t="shared" si="6"/>
        <v>150521058.48631895</v>
      </c>
      <c r="E101" s="36">
        <f t="shared" si="10"/>
        <v>-77630550.079172194</v>
      </c>
      <c r="F101" s="36">
        <f t="shared" si="11"/>
        <v>-1182727589.7979646</v>
      </c>
    </row>
    <row r="102" spans="1:6">
      <c r="A102" s="36">
        <v>20</v>
      </c>
      <c r="B102" s="37">
        <f t="shared" si="8"/>
        <v>46537</v>
      </c>
      <c r="C102" s="36">
        <f t="shared" si="9"/>
        <v>72890508.407146752</v>
      </c>
      <c r="D102" s="36">
        <f t="shared" si="6"/>
        <v>161841498.93532848</v>
      </c>
      <c r="E102" s="36">
        <f t="shared" si="10"/>
        <v>-88950990.528181747</v>
      </c>
      <c r="F102" s="36">
        <f t="shared" si="11"/>
        <v>-1344569088.7332931</v>
      </c>
    </row>
    <row r="103" spans="1:6">
      <c r="A103" s="36">
        <v>21</v>
      </c>
      <c r="B103" s="37">
        <f t="shared" si="8"/>
        <v>46721</v>
      </c>
      <c r="C103" s="36">
        <f t="shared" si="9"/>
        <v>72890508.407146752</v>
      </c>
      <c r="D103" s="36">
        <f t="shared" si="6"/>
        <v>174013331.03178132</v>
      </c>
      <c r="E103" s="36">
        <f t="shared" si="10"/>
        <v>-101122822.62463455</v>
      </c>
      <c r="F103" s="36">
        <f t="shared" si="11"/>
        <v>-1518582419.7650743</v>
      </c>
    </row>
    <row r="104" spans="1:6">
      <c r="A104" s="36">
        <v>22</v>
      </c>
      <c r="B104" s="37">
        <f t="shared" si="8"/>
        <v>46903</v>
      </c>
      <c r="C104" s="36">
        <f t="shared" si="9"/>
        <v>72890508.407146752</v>
      </c>
      <c r="D104" s="36">
        <f t="shared" si="6"/>
        <v>187100586.53668535</v>
      </c>
      <c r="E104" s="36">
        <f t="shared" si="10"/>
        <v>-114210078.12953861</v>
      </c>
      <c r="F104" s="36">
        <f t="shared" si="11"/>
        <v>-1705683006.3017597</v>
      </c>
    </row>
    <row r="105" spans="1:6">
      <c r="A105" s="36">
        <v>23</v>
      </c>
      <c r="B105" s="37">
        <f t="shared" si="8"/>
        <v>47087</v>
      </c>
      <c r="C105" s="36">
        <f t="shared" si="9"/>
        <v>72890508.407146752</v>
      </c>
      <c r="D105" s="36">
        <f t="shared" si="6"/>
        <v>201172112.9341417</v>
      </c>
      <c r="E105" s="36">
        <f t="shared" si="10"/>
        <v>-128281604.52699494</v>
      </c>
      <c r="F105" s="36">
        <f t="shared" si="11"/>
        <v>-1906855119.2359014</v>
      </c>
    </row>
    <row r="106" spans="1:6">
      <c r="A106" s="36">
        <v>24</v>
      </c>
      <c r="B106" s="37">
        <f t="shared" si="8"/>
        <v>47268</v>
      </c>
      <c r="C106" s="36">
        <f t="shared" si="9"/>
        <v>72890508.407146752</v>
      </c>
      <c r="D106" s="36">
        <f t="shared" si="6"/>
        <v>216301935.61393213</v>
      </c>
      <c r="E106" s="36">
        <f t="shared" si="10"/>
        <v>-143411427.20678538</v>
      </c>
      <c r="F106" s="36">
        <f t="shared" si="11"/>
        <v>-2123157054.8498335</v>
      </c>
    </row>
    <row r="107" spans="1:6">
      <c r="A107" s="36">
        <v>25</v>
      </c>
      <c r="B107" s="37">
        <f t="shared" si="8"/>
        <v>47452</v>
      </c>
      <c r="C107" s="36">
        <f t="shared" si="9"/>
        <v>72890508.407146752</v>
      </c>
      <c r="D107" s="36">
        <f t="shared" si="6"/>
        <v>232569647.29326221</v>
      </c>
      <c r="E107" s="36">
        <f t="shared" si="10"/>
        <v>-159679138.88611546</v>
      </c>
      <c r="F107" s="36">
        <f t="shared" si="11"/>
        <v>-2355726702.1430955</v>
      </c>
    </row>
    <row r="108" spans="1:6">
      <c r="A108" s="36">
        <v>26</v>
      </c>
      <c r="B108" s="37">
        <f t="shared" si="8"/>
        <v>47633</v>
      </c>
      <c r="C108" s="36">
        <f t="shared" si="9"/>
        <v>72890508.407146752</v>
      </c>
      <c r="D108" s="36">
        <f t="shared" si="6"/>
        <v>250060826.72627041</v>
      </c>
      <c r="E108" s="36">
        <f t="shared" si="10"/>
        <v>-177170318.31912366</v>
      </c>
      <c r="F108" s="36">
        <f t="shared" si="11"/>
        <v>-2605787528.8693657</v>
      </c>
    </row>
    <row r="109" spans="1:6">
      <c r="A109" s="36">
        <v>27</v>
      </c>
      <c r="B109" s="37">
        <f t="shared" si="8"/>
        <v>47817</v>
      </c>
      <c r="C109" s="36">
        <f t="shared" si="9"/>
        <v>72890508.407146752</v>
      </c>
      <c r="D109" s="36">
        <f t="shared" si="6"/>
        <v>268867488.90398908</v>
      </c>
      <c r="E109" s="36">
        <f t="shared" si="10"/>
        <v>-195976980.49684235</v>
      </c>
      <c r="F109" s="36">
        <f t="shared" si="11"/>
        <v>-2874655017.7733545</v>
      </c>
    </row>
    <row r="110" spans="1:6">
      <c r="A110" s="36">
        <v>28</v>
      </c>
      <c r="B110" s="37">
        <f t="shared" si="8"/>
        <v>47998</v>
      </c>
      <c r="C110" s="36">
        <f t="shared" si="9"/>
        <v>72890508.407146752</v>
      </c>
      <c r="D110" s="36">
        <f t="shared" si="6"/>
        <v>289088569.11310136</v>
      </c>
      <c r="E110" s="36">
        <f t="shared" si="10"/>
        <v>-216198060.70595464</v>
      </c>
      <c r="F110" s="36">
        <f t="shared" si="11"/>
        <v>-3163743586.886456</v>
      </c>
    </row>
    <row r="111" spans="1:6">
      <c r="A111" s="36">
        <v>29</v>
      </c>
      <c r="B111" s="37">
        <f t="shared" si="8"/>
        <v>48182</v>
      </c>
      <c r="C111" s="36">
        <f t="shared" si="9"/>
        <v>72890508.407146752</v>
      </c>
      <c r="D111" s="36">
        <f t="shared" si="6"/>
        <v>310830443.39995873</v>
      </c>
      <c r="E111" s="36">
        <f t="shared" si="10"/>
        <v>-237939934.99281198</v>
      </c>
      <c r="F111" s="36">
        <f t="shared" si="11"/>
        <v>-3474574030.2864146</v>
      </c>
    </row>
    <row r="112" spans="1:6">
      <c r="A112" s="36">
        <v>30</v>
      </c>
      <c r="B112" s="37">
        <f t="shared" si="8"/>
        <v>48364</v>
      </c>
      <c r="C112" s="36">
        <f t="shared" si="9"/>
        <v>72890508.407146752</v>
      </c>
      <c r="D112" s="36">
        <f t="shared" si="6"/>
        <v>334207488.17783797</v>
      </c>
      <c r="E112" s="36">
        <f t="shared" si="10"/>
        <v>-261316979.77069125</v>
      </c>
      <c r="F112" s="36">
        <f t="shared" si="11"/>
        <v>-3808781518.4642525</v>
      </c>
    </row>
    <row r="113" spans="1:6">
      <c r="A113" s="36">
        <v>31</v>
      </c>
      <c r="B113" s="37">
        <f t="shared" si="8"/>
        <v>48548</v>
      </c>
      <c r="C113" s="36">
        <f t="shared" si="9"/>
        <v>72890508.407146752</v>
      </c>
      <c r="D113" s="36">
        <f t="shared" si="6"/>
        <v>359342681.92133766</v>
      </c>
      <c r="E113" s="36">
        <f t="shared" si="10"/>
        <v>-286452173.51419091</v>
      </c>
      <c r="F113" s="36">
        <f t="shared" si="11"/>
        <v>-4168124200.3855901</v>
      </c>
    </row>
    <row r="114" spans="1:6">
      <c r="A114" s="36">
        <v>32</v>
      </c>
      <c r="B114" s="37">
        <f t="shared" si="8"/>
        <v>48729</v>
      </c>
      <c r="C114" s="36">
        <f t="shared" si="9"/>
        <v>72890508.407146752</v>
      </c>
      <c r="D114" s="36">
        <f t="shared" si="6"/>
        <v>386368252.11321634</v>
      </c>
      <c r="E114" s="36">
        <f t="shared" si="10"/>
        <v>-313477743.70606959</v>
      </c>
      <c r="F114" s="36">
        <f t="shared" si="11"/>
        <v>-4554492452.498806</v>
      </c>
    </row>
    <row r="115" spans="1:6">
      <c r="A115" s="36">
        <v>33</v>
      </c>
      <c r="B115" s="37">
        <f t="shared" si="8"/>
        <v>48913</v>
      </c>
      <c r="C115" s="36">
        <f t="shared" si="9"/>
        <v>72890508.407146752</v>
      </c>
      <c r="D115" s="36">
        <f t="shared" si="6"/>
        <v>415426370.84703529</v>
      </c>
      <c r="E115" s="36">
        <f t="shared" si="10"/>
        <v>-342535862.43988854</v>
      </c>
      <c r="F115" s="36">
        <f t="shared" si="11"/>
        <v>-4969918823.3458414</v>
      </c>
    </row>
    <row r="116" spans="1:6">
      <c r="A116" s="36">
        <v>34</v>
      </c>
      <c r="B116" s="37">
        <f t="shared" si="8"/>
        <v>49094</v>
      </c>
      <c r="C116" s="36">
        <f t="shared" si="9"/>
        <v>72890508.407146752</v>
      </c>
      <c r="D116" s="36">
        <f t="shared" si="6"/>
        <v>446669902.74492896</v>
      </c>
      <c r="E116" s="36">
        <f t="shared" si="10"/>
        <v>-373779394.3377822</v>
      </c>
      <c r="F116" s="36">
        <f t="shared" si="11"/>
        <v>-5416588726.0907707</v>
      </c>
    </row>
    <row r="117" spans="1:6">
      <c r="A117" s="36">
        <v>35</v>
      </c>
      <c r="B117" s="37">
        <f t="shared" si="8"/>
        <v>49278</v>
      </c>
      <c r="C117" s="36">
        <f t="shared" si="9"/>
        <v>72890508.407146752</v>
      </c>
      <c r="D117" s="36">
        <f t="shared" si="6"/>
        <v>480263209.12503552</v>
      </c>
      <c r="E117" s="36">
        <f t="shared" si="10"/>
        <v>-407372700.71788877</v>
      </c>
      <c r="F117" s="36">
        <f t="shared" si="11"/>
        <v>-5896851935.215806</v>
      </c>
    </row>
    <row r="118" spans="1:6">
      <c r="A118" s="36">
        <v>36</v>
      </c>
      <c r="B118" s="37">
        <f t="shared" si="8"/>
        <v>49459</v>
      </c>
      <c r="C118" s="36">
        <f t="shared" si="9"/>
        <v>72890508.407146752</v>
      </c>
      <c r="D118" s="36">
        <f t="shared" si="6"/>
        <v>516383012.64903438</v>
      </c>
      <c r="E118" s="36">
        <f t="shared" si="10"/>
        <v>-443492504.24188763</v>
      </c>
      <c r="F118" s="36">
        <f t="shared" si="11"/>
        <v>-6413234947.8648405</v>
      </c>
    </row>
    <row r="119" spans="1:6">
      <c r="A119" s="36">
        <v>37</v>
      </c>
      <c r="B119" s="37">
        <f t="shared" si="8"/>
        <v>49643</v>
      </c>
      <c r="C119" s="36">
        <f t="shared" si="9"/>
        <v>72890508.407146752</v>
      </c>
      <c r="D119" s="36">
        <f t="shared" si="6"/>
        <v>555219326.99839735</v>
      </c>
      <c r="E119" s="36">
        <f t="shared" si="10"/>
        <v>-482328818.59125066</v>
      </c>
      <c r="F119" s="36">
        <f t="shared" si="11"/>
        <v>-6968454274.8632374</v>
      </c>
    </row>
    <row r="120" spans="1:6">
      <c r="A120" s="36">
        <v>38</v>
      </c>
      <c r="B120" s="37">
        <f t="shared" si="8"/>
        <v>49825</v>
      </c>
      <c r="C120" s="36">
        <f t="shared" si="9"/>
        <v>72890508.407146752</v>
      </c>
      <c r="D120" s="36">
        <f t="shared" si="6"/>
        <v>596976456.47005725</v>
      </c>
      <c r="E120" s="36">
        <f t="shared" si="10"/>
        <v>-524085948.0629105</v>
      </c>
      <c r="F120" s="36">
        <f t="shared" si="11"/>
        <v>-7565430731.3332949</v>
      </c>
    </row>
    <row r="121" spans="1:6">
      <c r="A121" s="36">
        <v>39</v>
      </c>
      <c r="B121" s="37">
        <f t="shared" si="8"/>
        <v>50009</v>
      </c>
      <c r="C121" s="36">
        <f t="shared" si="9"/>
        <v>72890508.407146752</v>
      </c>
      <c r="D121" s="36">
        <f t="shared" si="6"/>
        <v>641874070.75001717</v>
      </c>
      <c r="E121" s="36">
        <f t="shared" si="10"/>
        <v>-568983562.34287035</v>
      </c>
      <c r="F121" s="36">
        <f t="shared" si="11"/>
        <v>-8207304802.083312</v>
      </c>
    </row>
    <row r="122" spans="1:6">
      <c r="A122" s="36">
        <v>40</v>
      </c>
      <c r="B122" s="37">
        <f t="shared" si="8"/>
        <v>50190</v>
      </c>
      <c r="C122" s="36">
        <f t="shared" si="9"/>
        <v>72890508.407146752</v>
      </c>
      <c r="D122" s="36">
        <f t="shared" si="6"/>
        <v>690148360.51890922</v>
      </c>
      <c r="E122" s="36">
        <f t="shared" si="10"/>
        <v>-617257852.1117624</v>
      </c>
      <c r="F122" s="36">
        <f t="shared" si="11"/>
        <v>-8897453162.6022205</v>
      </c>
    </row>
    <row r="123" spans="1:6">
      <c r="A123" s="36">
        <v>41</v>
      </c>
      <c r="B123" s="37">
        <f t="shared" si="8"/>
        <v>50374</v>
      </c>
      <c r="C123" s="36">
        <f t="shared" si="9"/>
        <v>72890508.407146752</v>
      </c>
      <c r="D123" s="36">
        <f t="shared" si="6"/>
        <v>742053279.96874142</v>
      </c>
      <c r="E123" s="36">
        <f t="shared" si="10"/>
        <v>-669162771.56159461</v>
      </c>
      <c r="F123" s="36">
        <f t="shared" si="11"/>
        <v>-9639506442.570961</v>
      </c>
    </row>
    <row r="124" spans="1:6">
      <c r="A124" s="36">
        <v>42</v>
      </c>
      <c r="B124" s="37">
        <f t="shared" si="8"/>
        <v>50555</v>
      </c>
      <c r="C124" s="36">
        <f t="shared" si="9"/>
        <v>72890508.407146752</v>
      </c>
      <c r="D124" s="36">
        <f t="shared" si="6"/>
        <v>797861882.76727843</v>
      </c>
      <c r="E124" s="36">
        <f t="shared" si="10"/>
        <v>-724971374.36013162</v>
      </c>
      <c r="F124" s="36">
        <f t="shared" si="11"/>
        <v>-10437368325.33824</v>
      </c>
    </row>
    <row r="125" spans="1:6">
      <c r="A125" s="36">
        <v>43</v>
      </c>
      <c r="B125" s="37">
        <f t="shared" si="8"/>
        <v>50739</v>
      </c>
      <c r="C125" s="36">
        <f t="shared" si="9"/>
        <v>72890508.407146752</v>
      </c>
      <c r="D125" s="36">
        <f t="shared" si="6"/>
        <v>857867758.49809885</v>
      </c>
      <c r="E125" s="36">
        <f t="shared" si="10"/>
        <v>-784977250.09095216</v>
      </c>
      <c r="F125" s="36">
        <f t="shared" si="11"/>
        <v>-11295236083.836338</v>
      </c>
    </row>
    <row r="126" spans="1:6">
      <c r="A126" s="36">
        <v>44</v>
      </c>
      <c r="B126" s="37">
        <f t="shared" si="8"/>
        <v>50920</v>
      </c>
      <c r="C126" s="36">
        <f t="shared" si="9"/>
        <v>72890508.407146752</v>
      </c>
      <c r="D126" s="36">
        <f t="shared" si="6"/>
        <v>922386577.13293934</v>
      </c>
      <c r="E126" s="36">
        <f t="shared" si="10"/>
        <v>-849496068.72579253</v>
      </c>
      <c r="F126" s="36">
        <f t="shared" si="11"/>
        <v>-12217622660.969276</v>
      </c>
    </row>
    <row r="127" spans="1:6">
      <c r="A127" s="36">
        <v>45</v>
      </c>
      <c r="B127" s="37">
        <f t="shared" si="8"/>
        <v>51104</v>
      </c>
      <c r="C127" s="36">
        <f t="shared" si="9"/>
        <v>72890508.407146752</v>
      </c>
      <c r="D127" s="36">
        <f t="shared" si="6"/>
        <v>991757749.66125536</v>
      </c>
      <c r="E127" s="36">
        <f t="shared" si="10"/>
        <v>-918867241.25410855</v>
      </c>
      <c r="F127" s="36">
        <f t="shared" si="11"/>
        <v>-13209380410.630531</v>
      </c>
    </row>
    <row r="128" spans="1:6">
      <c r="A128" s="36">
        <v>46</v>
      </c>
      <c r="B128" s="37">
        <f t="shared" si="8"/>
        <v>51286</v>
      </c>
      <c r="C128" s="36">
        <f t="shared" si="9"/>
        <v>72890508.407146752</v>
      </c>
      <c r="D128" s="36">
        <f t="shared" si="6"/>
        <v>1066346213.6129913</v>
      </c>
      <c r="E128" s="36">
        <f t="shared" si="10"/>
        <v>-993455705.20584464</v>
      </c>
      <c r="F128" s="36">
        <f t="shared" si="11"/>
        <v>-14275726624.243523</v>
      </c>
    </row>
    <row r="129" spans="1:6">
      <c r="A129" s="36">
        <v>47</v>
      </c>
      <c r="B129" s="37">
        <f t="shared" si="8"/>
        <v>51470</v>
      </c>
      <c r="C129" s="36">
        <f t="shared" si="9"/>
        <v>72890508.407146752</v>
      </c>
      <c r="D129" s="36">
        <f t="shared" si="6"/>
        <v>1146544352.8675721</v>
      </c>
      <c r="E129" s="36">
        <f t="shared" si="10"/>
        <v>-1073653844.4604253</v>
      </c>
      <c r="F129" s="36">
        <f t="shared" si="11"/>
        <v>-15422270977.111095</v>
      </c>
    </row>
    <row r="130" spans="1:6">
      <c r="A130" s="36">
        <v>48</v>
      </c>
      <c r="B130" s="37">
        <f t="shared" si="8"/>
        <v>51651</v>
      </c>
      <c r="C130" s="36">
        <f t="shared" si="9"/>
        <v>72890508.407146752</v>
      </c>
      <c r="D130" s="36">
        <f t="shared" si="6"/>
        <v>1232774061.8485599</v>
      </c>
      <c r="E130" s="36">
        <f t="shared" si="10"/>
        <v>-1159883553.4414132</v>
      </c>
      <c r="F130" s="36">
        <f t="shared" si="11"/>
        <v>-16655045038.959656</v>
      </c>
    </row>
    <row r="131" spans="1:6">
      <c r="A131" s="36">
        <v>49</v>
      </c>
      <c r="B131" s="37">
        <f t="shared" si="8"/>
        <v>51835</v>
      </c>
      <c r="C131" s="36">
        <f t="shared" si="9"/>
        <v>72890508.407146752</v>
      </c>
      <c r="D131" s="36">
        <f t="shared" si="6"/>
        <v>1325488964.9629879</v>
      </c>
      <c r="E131" s="36">
        <f t="shared" si="10"/>
        <v>-1252598456.5558412</v>
      </c>
      <c r="F131" s="36">
        <f t="shared" si="11"/>
        <v>-17980534003.922646</v>
      </c>
    </row>
    <row r="132" spans="1:6">
      <c r="A132" s="36">
        <v>50</v>
      </c>
      <c r="B132" s="37">
        <f t="shared" si="8"/>
        <v>52016</v>
      </c>
      <c r="C132" s="36">
        <f t="shared" si="9"/>
        <v>72890508.407146752</v>
      </c>
      <c r="D132" s="36">
        <f t="shared" si="6"/>
        <v>1425176802.9610622</v>
      </c>
      <c r="E132" s="36">
        <f t="shared" si="10"/>
        <v>-1352286294.5539155</v>
      </c>
      <c r="F132" s="36">
        <f t="shared" si="11"/>
        <v>-19405710806.883709</v>
      </c>
    </row>
    <row r="133" spans="1:6">
      <c r="A133" s="36">
        <v>51</v>
      </c>
      <c r="B133" s="37">
        <f t="shared" si="8"/>
        <v>52200</v>
      </c>
      <c r="C133" s="36">
        <f t="shared" si="9"/>
        <v>72890508.407146752</v>
      </c>
      <c r="D133" s="36">
        <f t="shared" si="6"/>
        <v>1532361998.7700388</v>
      </c>
      <c r="E133" s="36">
        <f t="shared" si="10"/>
        <v>-1459471490.3628922</v>
      </c>
      <c r="F133" s="36">
        <f t="shared" si="11"/>
        <v>-20938072805.653748</v>
      </c>
    </row>
    <row r="134" spans="1:6">
      <c r="A134" s="36">
        <v>52</v>
      </c>
      <c r="B134" s="37">
        <f t="shared" si="8"/>
        <v>52381</v>
      </c>
      <c r="C134" s="36">
        <f t="shared" si="9"/>
        <v>72890508.407146752</v>
      </c>
      <c r="D134" s="36">
        <f t="shared" si="6"/>
        <v>1647608416.3002355</v>
      </c>
      <c r="E134" s="36">
        <f t="shared" si="10"/>
        <v>-1574717907.8930888</v>
      </c>
      <c r="F134" s="36">
        <f t="shared" si="11"/>
        <v>-22585681221.953983</v>
      </c>
    </row>
    <row r="135" spans="1:6">
      <c r="A135" s="36">
        <v>53</v>
      </c>
      <c r="B135" s="37">
        <f t="shared" si="8"/>
        <v>52565</v>
      </c>
      <c r="C135" s="36">
        <f t="shared" si="9"/>
        <v>72890508.407146752</v>
      </c>
      <c r="D135" s="36">
        <f t="shared" si="6"/>
        <v>1771522326.7362895</v>
      </c>
      <c r="E135" s="36">
        <f t="shared" si="10"/>
        <v>-1698631818.3291428</v>
      </c>
      <c r="F135" s="36">
        <f t="shared" si="11"/>
        <v>-24357203548.690273</v>
      </c>
    </row>
    <row r="136" spans="1:6">
      <c r="A136" s="36">
        <v>54</v>
      </c>
      <c r="B136" s="37">
        <f t="shared" si="8"/>
        <v>52747</v>
      </c>
      <c r="C136" s="36">
        <f t="shared" si="9"/>
        <v>72890508.407146752</v>
      </c>
      <c r="D136" s="36">
        <f t="shared" si="6"/>
        <v>1904755597.9182866</v>
      </c>
      <c r="E136" s="36">
        <f t="shared" si="10"/>
        <v>-1831865089.5111399</v>
      </c>
      <c r="F136" s="36">
        <f t="shared" si="11"/>
        <v>-26261959146.608559</v>
      </c>
    </row>
    <row r="137" spans="1:6">
      <c r="A137" s="36">
        <v>55</v>
      </c>
      <c r="B137" s="37">
        <f t="shared" si="8"/>
        <v>52931</v>
      </c>
      <c r="C137" s="36">
        <f t="shared" si="9"/>
        <v>72890508.407146752</v>
      </c>
      <c r="D137" s="36">
        <f t="shared" si="6"/>
        <v>2048009123.5909843</v>
      </c>
      <c r="E137" s="36">
        <f t="shared" si="10"/>
        <v>-1975118615.1838377</v>
      </c>
      <c r="F137" s="36">
        <f t="shared" si="11"/>
        <v>-28309968270.199543</v>
      </c>
    </row>
    <row r="138" spans="1:6">
      <c r="A138" s="36">
        <v>56</v>
      </c>
      <c r="B138" s="37">
        <f t="shared" si="8"/>
        <v>53112</v>
      </c>
      <c r="C138" s="36">
        <f t="shared" si="9"/>
        <v>72890508.407146752</v>
      </c>
      <c r="D138" s="36">
        <f t="shared" si="6"/>
        <v>2202036510.5612082</v>
      </c>
      <c r="E138" s="36">
        <f t="shared" si="10"/>
        <v>-2129146002.1540616</v>
      </c>
      <c r="F138" s="36">
        <f t="shared" si="11"/>
        <v>-30512004780.76075</v>
      </c>
    </row>
    <row r="139" spans="1:6">
      <c r="A139" s="36">
        <v>57</v>
      </c>
      <c r="B139" s="37">
        <f t="shared" si="8"/>
        <v>53296</v>
      </c>
      <c r="C139" s="36">
        <f t="shared" si="9"/>
        <v>72890508.407146752</v>
      </c>
      <c r="D139" s="36">
        <f t="shared" si="6"/>
        <v>2367648043.1602745</v>
      </c>
      <c r="E139" s="36">
        <f t="shared" si="10"/>
        <v>-2294757534.7531276</v>
      </c>
      <c r="F139" s="36">
        <f t="shared" si="11"/>
        <v>-32879652823.921024</v>
      </c>
    </row>
    <row r="140" spans="1:6">
      <c r="A140" s="36">
        <v>58</v>
      </c>
      <c r="B140" s="37">
        <f t="shared" si="8"/>
        <v>53477</v>
      </c>
      <c r="C140" s="36">
        <f t="shared" si="9"/>
        <v>72890508.407146752</v>
      </c>
      <c r="D140" s="36">
        <f t="shared" si="6"/>
        <v>2545714945.8670874</v>
      </c>
      <c r="E140" s="36">
        <f t="shared" si="10"/>
        <v>-2472824437.4599404</v>
      </c>
      <c r="F140" s="36">
        <f t="shared" si="11"/>
        <v>-35425367769.788109</v>
      </c>
    </row>
    <row r="141" spans="1:6">
      <c r="A141" s="36">
        <v>59</v>
      </c>
      <c r="B141" s="37">
        <f t="shared" si="8"/>
        <v>53661</v>
      </c>
      <c r="C141" s="36">
        <f t="shared" si="9"/>
        <v>72890508.407146752</v>
      </c>
      <c r="D141" s="36">
        <f t="shared" si="6"/>
        <v>2737173966.5160904</v>
      </c>
      <c r="E141" s="36">
        <f t="shared" si="10"/>
        <v>-2664283458.1089435</v>
      </c>
      <c r="F141" s="36">
        <f t="shared" si="11"/>
        <v>-38162541736.304199</v>
      </c>
    </row>
    <row r="142" spans="1:6">
      <c r="A142" s="36">
        <v>60</v>
      </c>
      <c r="B142" s="37">
        <f t="shared" si="8"/>
        <v>53842</v>
      </c>
      <c r="C142" s="36">
        <f t="shared" si="9"/>
        <v>72890508.407146752</v>
      </c>
      <c r="D142" s="36">
        <f t="shared" si="6"/>
        <v>2943032304.2007208</v>
      </c>
      <c r="E142" s="36">
        <f t="shared" si="10"/>
        <v>-2870141795.7935739</v>
      </c>
      <c r="F142" s="36">
        <f t="shared" si="11"/>
        <v>-41105574040.504921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211973485.98178834</v>
      </c>
    </row>
    <row r="148" spans="1:6">
      <c r="A148" s="40" t="s">
        <v>64</v>
      </c>
      <c r="B148" s="94">
        <f ca="1">PMT(B9,B10-B146,-INDIRECT(CONCATENATE("F",150+B146)),0,0)</f>
        <v>113433472.10235766</v>
      </c>
      <c r="D148" s="78" t="s">
        <v>70</v>
      </c>
      <c r="E148" s="43">
        <f ca="1">F150+E147</f>
        <v>670658360.51178837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458684874.52999997</v>
      </c>
    </row>
    <row r="151" spans="1:6">
      <c r="A151" s="36">
        <v>1</v>
      </c>
      <c r="B151" s="37">
        <f t="shared" ref="B151:B210" si="12">EDATE($B$7,$B$6*A151)</f>
        <v>43069</v>
      </c>
      <c r="C151" s="77">
        <f>IF($B$146&gt;=A151,IF($B$15&lt;&gt;0,CEILING(E151,$B$15),E151),$B$148)</f>
        <v>34497000</v>
      </c>
      <c r="D151" s="102">
        <f>IF($B$146&gt;=$A151,0,C151-E151)</f>
        <v>0</v>
      </c>
      <c r="E151" s="77">
        <f>IF($B$146&gt;=A151,IF($B$15&lt;&gt;0,CEILING(F150*$B$9,B$15),F150*$B$9),F150*$B$9)</f>
        <v>34497000</v>
      </c>
      <c r="F151" s="77">
        <f>F150-D151</f>
        <v>458684874.52999997</v>
      </c>
    </row>
    <row r="152" spans="1:6">
      <c r="A152" s="36">
        <v>2</v>
      </c>
      <c r="B152" s="37">
        <f t="shared" si="12"/>
        <v>43250</v>
      </c>
      <c r="C152" s="77">
        <f t="shared" ref="C152:C210" si="13">IF($B$146&gt;=A152,IF($B$15&lt;&gt;0,CEILING(E152,$B$15),E152),$B$148)</f>
        <v>34497000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34497000</v>
      </c>
      <c r="F152" s="77">
        <f t="shared" ref="F152:F162" si="16">F151-D152</f>
        <v>458684874.52999997</v>
      </c>
    </row>
    <row r="153" spans="1:6">
      <c r="A153" s="36">
        <v>3</v>
      </c>
      <c r="B153" s="37">
        <f t="shared" si="12"/>
        <v>43434</v>
      </c>
      <c r="C153" s="77">
        <f t="shared" si="13"/>
        <v>34497000</v>
      </c>
      <c r="D153" s="102">
        <f t="shared" si="14"/>
        <v>0</v>
      </c>
      <c r="E153" s="77">
        <f t="shared" si="15"/>
        <v>34497000</v>
      </c>
      <c r="F153" s="77">
        <f>F152-D153</f>
        <v>458684874.52999997</v>
      </c>
    </row>
    <row r="154" spans="1:6">
      <c r="A154" s="36">
        <v>4</v>
      </c>
      <c r="B154" s="37">
        <f t="shared" si="12"/>
        <v>43615</v>
      </c>
      <c r="C154" s="77">
        <f t="shared" ca="1" si="13"/>
        <v>113433472.10235766</v>
      </c>
      <c r="D154" s="102">
        <f t="shared" ca="1" si="14"/>
        <v>78936539.518999338</v>
      </c>
      <c r="E154" s="77">
        <f t="shared" si="15"/>
        <v>34496932.583358318</v>
      </c>
      <c r="F154" s="77">
        <f ca="1">F153-D154</f>
        <v>379748335.01100063</v>
      </c>
    </row>
    <row r="155" spans="1:6">
      <c r="A155" s="36">
        <v>5</v>
      </c>
      <c r="B155" s="37">
        <f t="shared" si="12"/>
        <v>43799</v>
      </c>
      <c r="C155" s="77">
        <f t="shared" ca="1" si="13"/>
        <v>113433472.10235766</v>
      </c>
      <c r="D155" s="102">
        <f t="shared" ca="1" si="14"/>
        <v>84873226.410933077</v>
      </c>
      <c r="E155" s="77">
        <f t="shared" ca="1" si="15"/>
        <v>28560245.691424586</v>
      </c>
      <c r="F155" s="77">
        <f t="shared" ca="1" si="16"/>
        <v>294875108.60006756</v>
      </c>
    </row>
    <row r="156" spans="1:6">
      <c r="A156" s="36">
        <v>6</v>
      </c>
      <c r="B156" s="37">
        <f t="shared" si="12"/>
        <v>43981</v>
      </c>
      <c r="C156" s="77">
        <f t="shared" ca="1" si="13"/>
        <v>113433472.10235766</v>
      </c>
      <c r="D156" s="102">
        <f t="shared" ca="1" si="14"/>
        <v>91256401.728475764</v>
      </c>
      <c r="E156" s="77">
        <f t="shared" ca="1" si="15"/>
        <v>22177070.373881888</v>
      </c>
      <c r="F156" s="77">
        <f t="shared" ca="1" si="16"/>
        <v>203618706.87159181</v>
      </c>
    </row>
    <row r="157" spans="1:6">
      <c r="A157" s="36">
        <v>7</v>
      </c>
      <c r="B157" s="37">
        <f t="shared" si="12"/>
        <v>44165</v>
      </c>
      <c r="C157" s="77">
        <f t="shared" ca="1" si="13"/>
        <v>113433472.10235766</v>
      </c>
      <c r="D157" s="102">
        <f t="shared" ca="1" si="14"/>
        <v>98119645.129411578</v>
      </c>
      <c r="E157" s="77">
        <f t="shared" ca="1" si="15"/>
        <v>15313826.972946079</v>
      </c>
      <c r="F157" s="77">
        <f t="shared" ca="1" si="16"/>
        <v>105499061.74218023</v>
      </c>
    </row>
    <row r="158" spans="1:6">
      <c r="A158" s="36">
        <v>8</v>
      </c>
      <c r="B158" s="37">
        <f t="shared" si="12"/>
        <v>44346</v>
      </c>
      <c r="C158" s="77">
        <f t="shared" ca="1" si="13"/>
        <v>113433472.10235766</v>
      </c>
      <c r="D158" s="102">
        <f t="shared" ca="1" si="14"/>
        <v>105499061.74218015</v>
      </c>
      <c r="E158" s="77">
        <f t="shared" ca="1" si="15"/>
        <v>7934410.3601774992</v>
      </c>
      <c r="F158" s="77">
        <f t="shared" ca="1" si="16"/>
        <v>0</v>
      </c>
    </row>
    <row r="159" spans="1:6">
      <c r="A159" s="36">
        <v>9</v>
      </c>
      <c r="B159" s="37">
        <f t="shared" si="12"/>
        <v>44530</v>
      </c>
      <c r="C159" s="77">
        <f t="shared" ca="1" si="13"/>
        <v>113433472.10235766</v>
      </c>
      <c r="D159" s="102">
        <f t="shared" ca="1" si="14"/>
        <v>113433472.10235766</v>
      </c>
      <c r="E159" s="77">
        <f t="shared" ca="1" si="15"/>
        <v>0</v>
      </c>
      <c r="F159" s="77">
        <f t="shared" ca="1" si="16"/>
        <v>-113433472.10235766</v>
      </c>
    </row>
    <row r="160" spans="1:6">
      <c r="A160" s="36">
        <v>10</v>
      </c>
      <c r="B160" s="37">
        <f t="shared" si="12"/>
        <v>44711</v>
      </c>
      <c r="C160" s="77">
        <f t="shared" ca="1" si="13"/>
        <v>113433472.10235766</v>
      </c>
      <c r="D160" s="102">
        <f t="shared" ca="1" si="14"/>
        <v>121964616.37394701</v>
      </c>
      <c r="E160" s="77">
        <f t="shared" ca="1" si="15"/>
        <v>-8531144.27158935</v>
      </c>
      <c r="F160" s="77">
        <f t="shared" ca="1" si="16"/>
        <v>-235398088.47630465</v>
      </c>
    </row>
    <row r="161" spans="1:6">
      <c r="A161" s="36">
        <v>11</v>
      </c>
      <c r="B161" s="37">
        <f t="shared" si="12"/>
        <v>44895</v>
      </c>
      <c r="C161" s="77">
        <f t="shared" ca="1" si="13"/>
        <v>113433472.10235766</v>
      </c>
      <c r="D161" s="102">
        <f t="shared" ca="1" si="14"/>
        <v>131137373.92981455</v>
      </c>
      <c r="E161" s="77">
        <f t="shared" ca="1" si="15"/>
        <v>-17703901.827456884</v>
      </c>
      <c r="F161" s="77">
        <f t="shared" ca="1" si="16"/>
        <v>-366535462.40611923</v>
      </c>
    </row>
    <row r="162" spans="1:6">
      <c r="A162" s="36">
        <v>12</v>
      </c>
      <c r="B162" s="37">
        <f t="shared" si="12"/>
        <v>45076</v>
      </c>
      <c r="C162" s="77">
        <f t="shared" ca="1" si="13"/>
        <v>113433472.10235766</v>
      </c>
      <c r="D162" s="102">
        <f t="shared" ca="1" si="14"/>
        <v>140999999.4464089</v>
      </c>
      <c r="E162" s="77">
        <f t="shared" ca="1" si="15"/>
        <v>-27566527.344051253</v>
      </c>
      <c r="F162" s="77">
        <f t="shared" ca="1" si="16"/>
        <v>-507535461.8525281</v>
      </c>
    </row>
    <row r="163" spans="1:6">
      <c r="A163" s="36">
        <v>13</v>
      </c>
      <c r="B163" s="37">
        <f t="shared" si="12"/>
        <v>45260</v>
      </c>
      <c r="C163" s="77">
        <f t="shared" ca="1" si="13"/>
        <v>113433472.10235766</v>
      </c>
      <c r="D163" s="102">
        <f t="shared" ca="1" si="14"/>
        <v>151604376.75477424</v>
      </c>
      <c r="E163" s="77">
        <f t="shared" ca="1" si="15"/>
        <v>-38170904.652416579</v>
      </c>
      <c r="F163" s="77">
        <f t="shared" ref="F163:F210" ca="1" si="17">F162-D163</f>
        <v>-659139838.60730231</v>
      </c>
    </row>
    <row r="164" spans="1:6">
      <c r="A164" s="36">
        <v>14</v>
      </c>
      <c r="B164" s="37">
        <f t="shared" si="12"/>
        <v>45442</v>
      </c>
      <c r="C164" s="77">
        <f t="shared" ca="1" si="13"/>
        <v>113433472.10235766</v>
      </c>
      <c r="D164" s="102">
        <f t="shared" ca="1" si="14"/>
        <v>163006291.78327915</v>
      </c>
      <c r="E164" s="77">
        <f t="shared" ca="1" si="15"/>
        <v>-49572819.680921502</v>
      </c>
      <c r="F164" s="77">
        <f t="shared" ca="1" si="17"/>
        <v>-822146130.39058149</v>
      </c>
    </row>
    <row r="165" spans="1:6">
      <c r="A165" s="36">
        <v>15</v>
      </c>
      <c r="B165" s="37">
        <f t="shared" si="12"/>
        <v>45626</v>
      </c>
      <c r="C165" s="77">
        <f t="shared" ca="1" si="13"/>
        <v>113433472.10235766</v>
      </c>
      <c r="D165" s="102">
        <f t="shared" ca="1" si="14"/>
        <v>175265726.02791813</v>
      </c>
      <c r="E165" s="77">
        <f t="shared" ca="1" si="15"/>
        <v>-61832253.925560482</v>
      </c>
      <c r="F165" s="77">
        <f t="shared" ca="1" si="17"/>
        <v>-997411856.41849959</v>
      </c>
    </row>
    <row r="166" spans="1:6">
      <c r="A166" s="36">
        <v>16</v>
      </c>
      <c r="B166" s="37">
        <f t="shared" si="12"/>
        <v>45807</v>
      </c>
      <c r="C166" s="77">
        <f t="shared" ca="1" si="13"/>
        <v>113433472.10235766</v>
      </c>
      <c r="D166" s="102">
        <f t="shared" ca="1" si="14"/>
        <v>188447172.0940299</v>
      </c>
      <c r="E166" s="77">
        <f t="shared" ca="1" si="15"/>
        <v>-75013699.991672263</v>
      </c>
      <c r="F166" s="77">
        <f t="shared" ca="1" si="17"/>
        <v>-1185859028.5125294</v>
      </c>
    </row>
    <row r="167" spans="1:6">
      <c r="A167" s="36">
        <v>17</v>
      </c>
      <c r="B167" s="37">
        <f t="shared" si="12"/>
        <v>45991</v>
      </c>
      <c r="C167" s="77">
        <f t="shared" ca="1" si="13"/>
        <v>113433472.10235766</v>
      </c>
      <c r="D167" s="102">
        <f t="shared" ca="1" si="14"/>
        <v>202619972.96938795</v>
      </c>
      <c r="E167" s="77">
        <f t="shared" ca="1" si="15"/>
        <v>-89186500.867030278</v>
      </c>
      <c r="F167" s="77">
        <f t="shared" ca="1" si="17"/>
        <v>-1388479001.4819174</v>
      </c>
    </row>
    <row r="168" spans="1:6">
      <c r="A168" s="36">
        <v>18</v>
      </c>
      <c r="B168" s="37">
        <f t="shared" si="12"/>
        <v>46172</v>
      </c>
      <c r="C168" s="77">
        <f t="shared" ca="1" si="13"/>
        <v>113433472.10235766</v>
      </c>
      <c r="D168" s="102">
        <f t="shared" ca="1" si="14"/>
        <v>217858686.8134602</v>
      </c>
      <c r="E168" s="77">
        <f t="shared" ca="1" si="15"/>
        <v>-104425214.71110255</v>
      </c>
      <c r="F168" s="77">
        <f t="shared" ca="1" si="17"/>
        <v>-1606337688.2953775</v>
      </c>
    </row>
    <row r="169" spans="1:6">
      <c r="A169" s="36">
        <v>19</v>
      </c>
      <c r="B169" s="37">
        <f t="shared" si="12"/>
        <v>46356</v>
      </c>
      <c r="C169" s="77">
        <f t="shared" ca="1" si="13"/>
        <v>113433472.10235766</v>
      </c>
      <c r="D169" s="102">
        <f t="shared" ca="1" si="14"/>
        <v>234243479.1818673</v>
      </c>
      <c r="E169" s="77">
        <f t="shared" ca="1" si="15"/>
        <v>-120810007.07950965</v>
      </c>
      <c r="F169" s="77">
        <f t="shared" ca="1" si="17"/>
        <v>-1840581167.4772449</v>
      </c>
    </row>
    <row r="170" spans="1:6">
      <c r="A170" s="36">
        <v>20</v>
      </c>
      <c r="B170" s="37">
        <f t="shared" si="12"/>
        <v>46537</v>
      </c>
      <c r="C170" s="77">
        <f t="shared" ca="1" si="13"/>
        <v>113433472.10235766</v>
      </c>
      <c r="D170" s="102">
        <f t="shared" ca="1" si="14"/>
        <v>251860544.74939489</v>
      </c>
      <c r="E170" s="77">
        <f t="shared" ca="1" si="15"/>
        <v>-138427072.64703724</v>
      </c>
      <c r="F170" s="77">
        <f t="shared" ca="1" si="17"/>
        <v>-2092441712.2266397</v>
      </c>
    </row>
    <row r="171" spans="1:6">
      <c r="A171" s="36">
        <v>21</v>
      </c>
      <c r="B171" s="37">
        <f t="shared" si="12"/>
        <v>46721</v>
      </c>
      <c r="C171" s="77">
        <f t="shared" ca="1" si="13"/>
        <v>113433472.10235766</v>
      </c>
      <c r="D171" s="102">
        <f t="shared" ca="1" si="14"/>
        <v>270802560.75009805</v>
      </c>
      <c r="E171" s="77">
        <f t="shared" ca="1" si="15"/>
        <v>-157369088.64774039</v>
      </c>
      <c r="F171" s="77">
        <f t="shared" ca="1" si="17"/>
        <v>-2363244272.976738</v>
      </c>
    </row>
    <row r="172" spans="1:6">
      <c r="A172" s="36">
        <v>22</v>
      </c>
      <c r="B172" s="37">
        <f t="shared" si="12"/>
        <v>46903</v>
      </c>
      <c r="C172" s="77">
        <f t="shared" ca="1" si="13"/>
        <v>113433472.10235766</v>
      </c>
      <c r="D172" s="102">
        <f t="shared" ca="1" si="14"/>
        <v>291169174.51988769</v>
      </c>
      <c r="E172" s="77">
        <f t="shared" ca="1" si="15"/>
        <v>-177735702.41753003</v>
      </c>
      <c r="F172" s="77">
        <f t="shared" ca="1" si="17"/>
        <v>-2654413447.4966259</v>
      </c>
    </row>
    <row r="173" spans="1:6">
      <c r="A173" s="36">
        <v>23</v>
      </c>
      <c r="B173" s="37">
        <f t="shared" si="12"/>
        <v>47087</v>
      </c>
      <c r="C173" s="77">
        <f t="shared" ca="1" si="13"/>
        <v>113433472.10235766</v>
      </c>
      <c r="D173" s="102">
        <f t="shared" ca="1" si="14"/>
        <v>313067527.7063905</v>
      </c>
      <c r="E173" s="77">
        <f t="shared" ca="1" si="15"/>
        <v>-199634055.60403284</v>
      </c>
      <c r="F173" s="77">
        <f t="shared" ca="1" si="17"/>
        <v>-2967480975.2030163</v>
      </c>
    </row>
    <row r="174" spans="1:6">
      <c r="A174" s="36">
        <v>24</v>
      </c>
      <c r="B174" s="37">
        <f t="shared" si="12"/>
        <v>47268</v>
      </c>
      <c r="C174" s="77">
        <f t="shared" ca="1" si="13"/>
        <v>113433472.10235766</v>
      </c>
      <c r="D174" s="102">
        <f t="shared" ca="1" si="14"/>
        <v>336612819.90376741</v>
      </c>
      <c r="E174" s="77">
        <f t="shared" ca="1" si="15"/>
        <v>-223179347.80140975</v>
      </c>
      <c r="F174" s="77">
        <f t="shared" ca="1" si="17"/>
        <v>-3304093795.1067839</v>
      </c>
    </row>
    <row r="175" spans="1:6">
      <c r="A175" s="36">
        <v>25</v>
      </c>
      <c r="B175" s="37">
        <f t="shared" si="12"/>
        <v>47452</v>
      </c>
      <c r="C175" s="77">
        <f t="shared" ca="1" si="13"/>
        <v>113433472.10235766</v>
      </c>
      <c r="D175" s="102">
        <f t="shared" ca="1" si="14"/>
        <v>361928914.6775769</v>
      </c>
      <c r="E175" s="77">
        <f t="shared" ca="1" si="15"/>
        <v>-248495442.57521927</v>
      </c>
      <c r="F175" s="77">
        <f t="shared" ca="1" si="17"/>
        <v>-3666022709.7843609</v>
      </c>
    </row>
    <row r="176" spans="1:6">
      <c r="A176" s="36">
        <v>26</v>
      </c>
      <c r="B176" s="37">
        <f t="shared" si="12"/>
        <v>47633</v>
      </c>
      <c r="C176" s="77">
        <f t="shared" ca="1" si="13"/>
        <v>113433472.10235766</v>
      </c>
      <c r="D176" s="102">
        <f t="shared" ca="1" si="14"/>
        <v>389148991.16776824</v>
      </c>
      <c r="E176" s="77">
        <f t="shared" ca="1" si="15"/>
        <v>-275715519.06541061</v>
      </c>
      <c r="F176" s="77">
        <f t="shared" ca="1" si="17"/>
        <v>-4055171700.9521294</v>
      </c>
    </row>
    <row r="177" spans="1:6">
      <c r="A177" s="36">
        <v>27</v>
      </c>
      <c r="B177" s="37">
        <f t="shared" si="12"/>
        <v>47817</v>
      </c>
      <c r="C177" s="77">
        <f t="shared" ca="1" si="13"/>
        <v>113433472.10235766</v>
      </c>
      <c r="D177" s="102">
        <f t="shared" ca="1" si="14"/>
        <v>418416244.69766068</v>
      </c>
      <c r="E177" s="77">
        <f t="shared" ca="1" si="15"/>
        <v>-304982772.59530306</v>
      </c>
      <c r="F177" s="77">
        <f t="shared" ca="1" si="17"/>
        <v>-4473587945.6497898</v>
      </c>
    </row>
    <row r="178" spans="1:6">
      <c r="A178" s="36">
        <v>28</v>
      </c>
      <c r="B178" s="37">
        <f t="shared" si="12"/>
        <v>47998</v>
      </c>
      <c r="C178" s="77">
        <f t="shared" ca="1" si="13"/>
        <v>113433472.10235766</v>
      </c>
      <c r="D178" s="102">
        <f t="shared" ca="1" si="14"/>
        <v>449884640.07456803</v>
      </c>
      <c r="E178" s="77">
        <f t="shared" ca="1" si="15"/>
        <v>-336451167.97221035</v>
      </c>
      <c r="F178" s="77">
        <f t="shared" ca="1" si="17"/>
        <v>-4923472585.7243576</v>
      </c>
    </row>
    <row r="179" spans="1:6">
      <c r="A179" s="36">
        <v>29</v>
      </c>
      <c r="B179" s="37">
        <f t="shared" si="12"/>
        <v>48182</v>
      </c>
      <c r="C179" s="77">
        <f t="shared" ca="1" si="13"/>
        <v>113433472.10235766</v>
      </c>
      <c r="D179" s="102">
        <f t="shared" ca="1" si="14"/>
        <v>483719721.54492009</v>
      </c>
      <c r="E179" s="77">
        <f t="shared" ca="1" si="15"/>
        <v>-370286249.44256246</v>
      </c>
      <c r="F179" s="77">
        <f t="shared" ca="1" si="17"/>
        <v>-5407192307.2692776</v>
      </c>
    </row>
    <row r="180" spans="1:6">
      <c r="A180" s="36">
        <v>30</v>
      </c>
      <c r="B180" s="37">
        <f t="shared" si="12"/>
        <v>48364</v>
      </c>
      <c r="C180" s="77">
        <f t="shared" ca="1" si="13"/>
        <v>113433472.10235766</v>
      </c>
      <c r="D180" s="102">
        <f t="shared" ca="1" si="14"/>
        <v>520099483.66477299</v>
      </c>
      <c r="E180" s="77">
        <f t="shared" ca="1" si="15"/>
        <v>-406666011.56241536</v>
      </c>
      <c r="F180" s="77">
        <f t="shared" ca="1" si="17"/>
        <v>-5927291790.9340506</v>
      </c>
    </row>
    <row r="181" spans="1:6">
      <c r="A181" s="36">
        <v>31</v>
      </c>
      <c r="B181" s="37">
        <f t="shared" si="12"/>
        <v>48548</v>
      </c>
      <c r="C181" s="77">
        <f t="shared" ca="1" si="13"/>
        <v>113433472.10235766</v>
      </c>
      <c r="D181" s="102">
        <f t="shared" ca="1" si="14"/>
        <v>559215307.66705251</v>
      </c>
      <c r="E181" s="77">
        <f t="shared" ca="1" si="15"/>
        <v>-445781835.56469488</v>
      </c>
      <c r="F181" s="77">
        <f t="shared" ca="1" si="17"/>
        <v>-6486507098.6011028</v>
      </c>
    </row>
    <row r="182" spans="1:6">
      <c r="A182" s="36">
        <v>32</v>
      </c>
      <c r="B182" s="37">
        <f t="shared" si="12"/>
        <v>48729</v>
      </c>
      <c r="C182" s="77">
        <f t="shared" ca="1" si="13"/>
        <v>113433472.10235766</v>
      </c>
      <c r="D182" s="102">
        <f t="shared" ca="1" si="14"/>
        <v>601272968.25143385</v>
      </c>
      <c r="E182" s="77">
        <f t="shared" ca="1" si="15"/>
        <v>-487839496.14907622</v>
      </c>
      <c r="F182" s="77">
        <f t="shared" ca="1" si="17"/>
        <v>-7087780066.8525372</v>
      </c>
    </row>
    <row r="183" spans="1:6">
      <c r="A183" s="36">
        <v>33</v>
      </c>
      <c r="B183" s="37">
        <f t="shared" si="12"/>
        <v>48913</v>
      </c>
      <c r="C183" s="77">
        <f t="shared" ca="1" si="13"/>
        <v>113433472.10235766</v>
      </c>
      <c r="D183" s="102">
        <f t="shared" ca="1" si="14"/>
        <v>646493716.09322667</v>
      </c>
      <c r="E183" s="77">
        <f t="shared" ca="1" si="15"/>
        <v>-533060243.99086899</v>
      </c>
      <c r="F183" s="77">
        <f t="shared" ca="1" si="17"/>
        <v>-7734273782.9457636</v>
      </c>
    </row>
    <row r="184" spans="1:6">
      <c r="A184" s="36">
        <v>34</v>
      </c>
      <c r="B184" s="37">
        <f t="shared" si="12"/>
        <v>49094</v>
      </c>
      <c r="C184" s="77">
        <f t="shared" ca="1" si="13"/>
        <v>113433472.10235766</v>
      </c>
      <c r="D184" s="102">
        <f t="shared" ca="1" si="14"/>
        <v>695115441.76596653</v>
      </c>
      <c r="E184" s="77">
        <f t="shared" ca="1" si="15"/>
        <v>-581681969.66360891</v>
      </c>
      <c r="F184" s="77">
        <f t="shared" ca="1" si="17"/>
        <v>-8429389224.71173</v>
      </c>
    </row>
    <row r="185" spans="1:6">
      <c r="A185" s="36">
        <v>35</v>
      </c>
      <c r="B185" s="37">
        <f t="shared" si="12"/>
        <v>49278</v>
      </c>
      <c r="C185" s="77">
        <f t="shared" ca="1" si="13"/>
        <v>113433472.10235766</v>
      </c>
      <c r="D185" s="102">
        <f t="shared" ca="1" si="14"/>
        <v>747393927.20070601</v>
      </c>
      <c r="E185" s="77">
        <f t="shared" ca="1" si="15"/>
        <v>-633960455.09834838</v>
      </c>
      <c r="F185" s="77">
        <f t="shared" ca="1" si="17"/>
        <v>-9176783151.9124355</v>
      </c>
    </row>
    <row r="186" spans="1:6">
      <c r="A186" s="36">
        <v>36</v>
      </c>
      <c r="B186" s="37">
        <f t="shared" si="12"/>
        <v>49459</v>
      </c>
      <c r="C186" s="77">
        <f t="shared" ca="1" si="13"/>
        <v>113433472.10235766</v>
      </c>
      <c r="D186" s="102">
        <f t="shared" ca="1" si="14"/>
        <v>803604191.26549113</v>
      </c>
      <c r="E186" s="77">
        <f t="shared" ca="1" si="15"/>
        <v>-690170719.1631335</v>
      </c>
      <c r="F186" s="77">
        <f t="shared" ca="1" si="17"/>
        <v>-9980387343.177927</v>
      </c>
    </row>
    <row r="187" spans="1:6">
      <c r="A187" s="36">
        <v>37</v>
      </c>
      <c r="B187" s="37">
        <f t="shared" si="12"/>
        <v>49643</v>
      </c>
      <c r="C187" s="77">
        <f t="shared" ca="1" si="13"/>
        <v>113433472.10235766</v>
      </c>
      <c r="D187" s="102">
        <f t="shared" ca="1" si="14"/>
        <v>864041936.54365325</v>
      </c>
      <c r="E187" s="77">
        <f t="shared" ca="1" si="15"/>
        <v>-750608464.44129562</v>
      </c>
      <c r="F187" s="77">
        <f t="shared" ca="1" si="17"/>
        <v>-10844429279.721581</v>
      </c>
    </row>
    <row r="188" spans="1:6">
      <c r="A188" s="36">
        <v>38</v>
      </c>
      <c r="B188" s="37">
        <f t="shared" si="12"/>
        <v>49825</v>
      </c>
      <c r="C188" s="77">
        <f t="shared" ca="1" si="13"/>
        <v>113433472.10235766</v>
      </c>
      <c r="D188" s="102">
        <f t="shared" ca="1" si="14"/>
        <v>929025104.92190611</v>
      </c>
      <c r="E188" s="77">
        <f t="shared" ca="1" si="15"/>
        <v>-815591632.81954849</v>
      </c>
      <c r="F188" s="77">
        <f t="shared" ca="1" si="17"/>
        <v>-11773454384.643486</v>
      </c>
    </row>
    <row r="189" spans="1:6">
      <c r="A189" s="36">
        <v>39</v>
      </c>
      <c r="B189" s="37">
        <f t="shared" si="12"/>
        <v>50009</v>
      </c>
      <c r="C189" s="77">
        <f t="shared" ca="1" si="13"/>
        <v>113433472.10235766</v>
      </c>
      <c r="D189" s="102">
        <f t="shared" ca="1" si="14"/>
        <v>998895550.17165947</v>
      </c>
      <c r="E189" s="77">
        <f t="shared" ca="1" si="15"/>
        <v>-885462078.06930184</v>
      </c>
      <c r="F189" s="77">
        <f t="shared" ca="1" si="17"/>
        <v>-12772349934.815145</v>
      </c>
    </row>
    <row r="190" spans="1:6">
      <c r="A190" s="36">
        <v>40</v>
      </c>
      <c r="B190" s="37">
        <f t="shared" si="12"/>
        <v>50190</v>
      </c>
      <c r="C190" s="77">
        <f t="shared" ca="1" si="13"/>
        <v>113433472.10235766</v>
      </c>
      <c r="D190" s="102">
        <f t="shared" ca="1" si="14"/>
        <v>1074020836.3224123</v>
      </c>
      <c r="E190" s="77">
        <f t="shared" ca="1" si="15"/>
        <v>-960587364.22005451</v>
      </c>
      <c r="F190" s="77">
        <f t="shared" ca="1" si="17"/>
        <v>-13846370771.137558</v>
      </c>
    </row>
    <row r="191" spans="1:6">
      <c r="A191" s="36">
        <v>41</v>
      </c>
      <c r="B191" s="37">
        <f t="shared" si="12"/>
        <v>50374</v>
      </c>
      <c r="C191" s="77">
        <f t="shared" ca="1" si="13"/>
        <v>113433472.10235766</v>
      </c>
      <c r="D191" s="102">
        <f t="shared" ca="1" si="14"/>
        <v>1154796171.2878408</v>
      </c>
      <c r="E191" s="77">
        <f t="shared" ca="1" si="15"/>
        <v>-1041362699.1854832</v>
      </c>
      <c r="F191" s="77">
        <f t="shared" ca="1" si="17"/>
        <v>-15001166942.4254</v>
      </c>
    </row>
    <row r="192" spans="1:6">
      <c r="A192" s="36">
        <v>42</v>
      </c>
      <c r="B192" s="37">
        <f t="shared" si="12"/>
        <v>50555</v>
      </c>
      <c r="C192" s="77">
        <f t="shared" ca="1" si="13"/>
        <v>113433472.10235766</v>
      </c>
      <c r="D192" s="102">
        <f t="shared" ca="1" si="14"/>
        <v>1241646485.9167168</v>
      </c>
      <c r="E192" s="77">
        <f t="shared" ca="1" si="15"/>
        <v>-1128213013.8143592</v>
      </c>
      <c r="F192" s="77">
        <f t="shared" ca="1" si="17"/>
        <v>-16242813428.342117</v>
      </c>
    </row>
    <row r="193" spans="1:6">
      <c r="A193" s="36">
        <v>43</v>
      </c>
      <c r="B193" s="37">
        <f t="shared" si="12"/>
        <v>50739</v>
      </c>
      <c r="C193" s="77">
        <f t="shared" ca="1" si="13"/>
        <v>113433472.10235766</v>
      </c>
      <c r="D193" s="102">
        <f t="shared" ca="1" si="14"/>
        <v>1335028669.4058113</v>
      </c>
      <c r="E193" s="77">
        <f t="shared" ca="1" si="15"/>
        <v>-1221595197.3034537</v>
      </c>
      <c r="F193" s="77">
        <f t="shared" ca="1" si="17"/>
        <v>-17577842097.747929</v>
      </c>
    </row>
    <row r="194" spans="1:6">
      <c r="A194" s="36">
        <v>44</v>
      </c>
      <c r="B194" s="37">
        <f t="shared" si="12"/>
        <v>50920</v>
      </c>
      <c r="C194" s="77">
        <f t="shared" ca="1" si="13"/>
        <v>113433472.10235766</v>
      </c>
      <c r="D194" s="102">
        <f t="shared" ca="1" si="14"/>
        <v>1435433972.834518</v>
      </c>
      <c r="E194" s="77">
        <f t="shared" ca="1" si="15"/>
        <v>-1322000500.7321603</v>
      </c>
      <c r="F194" s="77">
        <f t="shared" ca="1" si="17"/>
        <v>-19013276070.582447</v>
      </c>
    </row>
    <row r="195" spans="1:6">
      <c r="A195" s="36">
        <v>45</v>
      </c>
      <c r="B195" s="37">
        <f t="shared" si="12"/>
        <v>51104</v>
      </c>
      <c r="C195" s="77">
        <f t="shared" ca="1" si="13"/>
        <v>113433472.10235766</v>
      </c>
      <c r="D195" s="102">
        <f t="shared" ca="1" si="14"/>
        <v>1543390593.4653468</v>
      </c>
      <c r="E195" s="77">
        <f t="shared" ca="1" si="15"/>
        <v>-1429957121.3629892</v>
      </c>
      <c r="F195" s="77">
        <f t="shared" ca="1" si="17"/>
        <v>-20556666664.047794</v>
      </c>
    </row>
    <row r="196" spans="1:6">
      <c r="A196" s="36">
        <v>46</v>
      </c>
      <c r="B196" s="37">
        <f t="shared" si="12"/>
        <v>51286</v>
      </c>
      <c r="C196" s="77">
        <f t="shared" ca="1" si="13"/>
        <v>113433472.10235766</v>
      </c>
      <c r="D196" s="102">
        <f t="shared" ca="1" si="14"/>
        <v>1659466453.4053965</v>
      </c>
      <c r="E196" s="77">
        <f t="shared" ca="1" si="15"/>
        <v>-1546032981.3030388</v>
      </c>
      <c r="F196" s="77">
        <f t="shared" ca="1" si="17"/>
        <v>-22216133117.45319</v>
      </c>
    </row>
    <row r="197" spans="1:6">
      <c r="A197" s="36">
        <v>47</v>
      </c>
      <c r="B197" s="37">
        <f t="shared" si="12"/>
        <v>51470</v>
      </c>
      <c r="C197" s="77">
        <f t="shared" ca="1" si="13"/>
        <v>113433472.10235766</v>
      </c>
      <c r="D197" s="102">
        <f t="shared" ca="1" si="14"/>
        <v>1784272187.2463682</v>
      </c>
      <c r="E197" s="77">
        <f t="shared" ca="1" si="15"/>
        <v>-1670838715.1440105</v>
      </c>
      <c r="F197" s="77">
        <f t="shared" ca="1" si="17"/>
        <v>-24000405304.699558</v>
      </c>
    </row>
    <row r="198" spans="1:6">
      <c r="A198" s="36">
        <v>48</v>
      </c>
      <c r="B198" s="37">
        <f t="shared" si="12"/>
        <v>51651</v>
      </c>
      <c r="C198" s="77">
        <f t="shared" ca="1" si="13"/>
        <v>113433472.10235766</v>
      </c>
      <c r="D198" s="102">
        <f t="shared" ca="1" si="14"/>
        <v>1918464354.4000585</v>
      </c>
      <c r="E198" s="77">
        <f t="shared" ca="1" si="15"/>
        <v>-1805030882.2977009</v>
      </c>
      <c r="F198" s="77">
        <f t="shared" ca="1" si="17"/>
        <v>-25918869659.099617</v>
      </c>
    </row>
    <row r="199" spans="1:6">
      <c r="A199" s="36">
        <v>49</v>
      </c>
      <c r="B199" s="37">
        <f t="shared" si="12"/>
        <v>51835</v>
      </c>
      <c r="C199" s="77">
        <f t="shared" ca="1" si="13"/>
        <v>113433472.10235766</v>
      </c>
      <c r="D199" s="102">
        <f t="shared" ca="1" si="14"/>
        <v>2062748893.0283022</v>
      </c>
      <c r="E199" s="77">
        <f t="shared" ca="1" si="15"/>
        <v>-1949315420.9259446</v>
      </c>
      <c r="F199" s="77">
        <f t="shared" ca="1" si="17"/>
        <v>-27981618552.127918</v>
      </c>
    </row>
    <row r="200" spans="1:6">
      <c r="A200" s="36">
        <v>50</v>
      </c>
      <c r="B200" s="37">
        <f t="shared" si="12"/>
        <v>52016</v>
      </c>
      <c r="C200" s="77">
        <f t="shared" ca="1" si="13"/>
        <v>113433472.10235766</v>
      </c>
      <c r="D200" s="102">
        <f t="shared" ca="1" si="14"/>
        <v>2217884833.737287</v>
      </c>
      <c r="E200" s="77">
        <f t="shared" ca="1" si="15"/>
        <v>-2104451361.6349294</v>
      </c>
      <c r="F200" s="77">
        <f t="shared" ca="1" si="17"/>
        <v>-30199503385.865204</v>
      </c>
    </row>
    <row r="201" spans="1:6">
      <c r="A201" s="36">
        <v>51</v>
      </c>
      <c r="B201" s="37">
        <f t="shared" si="12"/>
        <v>52200</v>
      </c>
      <c r="C201" s="77">
        <f t="shared" ca="1" si="13"/>
        <v>113433472.10235766</v>
      </c>
      <c r="D201" s="102">
        <f t="shared" ca="1" si="14"/>
        <v>2384688292.5726929</v>
      </c>
      <c r="E201" s="77">
        <f t="shared" ca="1" si="15"/>
        <v>-2271254820.470335</v>
      </c>
      <c r="F201" s="77">
        <f t="shared" ca="1" si="17"/>
        <v>-32584191678.437897</v>
      </c>
    </row>
    <row r="202" spans="1:6">
      <c r="A202" s="36">
        <v>52</v>
      </c>
      <c r="B202" s="37">
        <f t="shared" si="12"/>
        <v>52381</v>
      </c>
      <c r="C202" s="77">
        <f t="shared" ca="1" si="13"/>
        <v>113433472.10235766</v>
      </c>
      <c r="D202" s="102">
        <f t="shared" ca="1" si="14"/>
        <v>2564036764.3214025</v>
      </c>
      <c r="E202" s="77">
        <f t="shared" ca="1" si="15"/>
        <v>-2450603292.2190447</v>
      </c>
      <c r="F202" s="77">
        <f t="shared" ca="1" si="17"/>
        <v>-35148228442.7593</v>
      </c>
    </row>
    <row r="203" spans="1:6">
      <c r="A203" s="36">
        <v>53</v>
      </c>
      <c r="B203" s="37">
        <f t="shared" si="12"/>
        <v>52565</v>
      </c>
      <c r="C203" s="77">
        <f t="shared" ca="1" si="13"/>
        <v>113433472.10235766</v>
      </c>
      <c r="D203" s="102">
        <f t="shared" ca="1" si="14"/>
        <v>2756873738.7053542</v>
      </c>
      <c r="E203" s="77">
        <f t="shared" ca="1" si="15"/>
        <v>-2643440266.6029963</v>
      </c>
      <c r="F203" s="77">
        <f t="shared" ca="1" si="17"/>
        <v>-37905102181.464653</v>
      </c>
    </row>
    <row r="204" spans="1:6">
      <c r="A204" s="36">
        <v>54</v>
      </c>
      <c r="B204" s="37">
        <f t="shared" si="12"/>
        <v>52747</v>
      </c>
      <c r="C204" s="77">
        <f t="shared" ca="1" si="13"/>
        <v>113433472.10235766</v>
      </c>
      <c r="D204" s="102">
        <f t="shared" ca="1" si="14"/>
        <v>2964213663.7517147</v>
      </c>
      <c r="E204" s="77">
        <f t="shared" ca="1" si="15"/>
        <v>-2850780191.6493568</v>
      </c>
      <c r="F204" s="77">
        <f t="shared" ca="1" si="17"/>
        <v>-40869315845.21637</v>
      </c>
    </row>
    <row r="205" spans="1:6">
      <c r="A205" s="36">
        <v>55</v>
      </c>
      <c r="B205" s="37">
        <f t="shared" si="12"/>
        <v>52931</v>
      </c>
      <c r="C205" s="77">
        <f t="shared" ca="1" si="13"/>
        <v>113433472.10235766</v>
      </c>
      <c r="D205" s="102">
        <f t="shared" ca="1" si="14"/>
        <v>3187147282.4499359</v>
      </c>
      <c r="E205" s="77">
        <f t="shared" ca="1" si="15"/>
        <v>-3073713810.347578</v>
      </c>
      <c r="F205" s="77">
        <f t="shared" ca="1" si="17"/>
        <v>-44056463127.666306</v>
      </c>
    </row>
    <row r="206" spans="1:6">
      <c r="A206" s="36">
        <v>56</v>
      </c>
      <c r="B206" s="37">
        <f t="shared" si="12"/>
        <v>53112</v>
      </c>
      <c r="C206" s="77">
        <f t="shared" ca="1" si="13"/>
        <v>113433472.10235766</v>
      </c>
      <c r="D206" s="102">
        <f t="shared" ca="1" si="14"/>
        <v>3426847370.76998</v>
      </c>
      <c r="E206" s="77">
        <f t="shared" ca="1" si="15"/>
        <v>-3313413898.6676221</v>
      </c>
      <c r="F206" s="77">
        <f t="shared" ca="1" si="17"/>
        <v>-47483310498.436287</v>
      </c>
    </row>
    <row r="207" spans="1:6">
      <c r="A207" s="36">
        <v>57</v>
      </c>
      <c r="B207" s="37">
        <f t="shared" si="12"/>
        <v>53296</v>
      </c>
      <c r="C207" s="77">
        <f t="shared" ca="1" si="13"/>
        <v>113433472.10235766</v>
      </c>
      <c r="D207" s="102">
        <f t="shared" ca="1" si="14"/>
        <v>3684574907.2274284</v>
      </c>
      <c r="E207" s="77">
        <f t="shared" ca="1" si="15"/>
        <v>-3571141435.1250706</v>
      </c>
      <c r="F207" s="77">
        <f t="shared" ca="1" si="17"/>
        <v>-51167885405.663712</v>
      </c>
    </row>
    <row r="208" spans="1:6">
      <c r="A208" s="36">
        <v>58</v>
      </c>
      <c r="B208" s="37">
        <f t="shared" si="12"/>
        <v>53477</v>
      </c>
      <c r="C208" s="77">
        <f t="shared" ca="1" si="13"/>
        <v>113433472.10235766</v>
      </c>
      <c r="D208" s="102">
        <f t="shared" ca="1" si="14"/>
        <v>3961685706.451406</v>
      </c>
      <c r="E208" s="77">
        <f t="shared" ca="1" si="15"/>
        <v>-3848252234.3490481</v>
      </c>
      <c r="F208" s="36">
        <f t="shared" ca="1" si="17"/>
        <v>-55129571112.11512</v>
      </c>
    </row>
    <row r="209" spans="1:6">
      <c r="A209" s="36">
        <v>59</v>
      </c>
      <c r="B209" s="37">
        <f t="shared" si="12"/>
        <v>53661</v>
      </c>
      <c r="C209" s="77">
        <f t="shared" ca="1" si="13"/>
        <v>113433472.10235766</v>
      </c>
      <c r="D209" s="102">
        <f t="shared" ca="1" si="14"/>
        <v>4259637551.6522007</v>
      </c>
      <c r="E209" s="77">
        <f t="shared" ca="1" si="15"/>
        <v>-4146204079.5498428</v>
      </c>
      <c r="F209" s="36">
        <f t="shared" ca="1" si="17"/>
        <v>-59389208663.767319</v>
      </c>
    </row>
    <row r="210" spans="1:6">
      <c r="A210" s="36">
        <v>60</v>
      </c>
      <c r="B210" s="37">
        <f t="shared" si="12"/>
        <v>53842</v>
      </c>
      <c r="C210" s="77">
        <f t="shared" ca="1" si="13"/>
        <v>113433472.10235766</v>
      </c>
      <c r="D210" s="102">
        <f t="shared" ca="1" si="14"/>
        <v>4579997863.5100021</v>
      </c>
      <c r="E210" s="77">
        <f t="shared" ca="1" si="15"/>
        <v>-4466564391.4076443</v>
      </c>
      <c r="F210" s="36">
        <f t="shared" ca="1" si="17"/>
        <v>-63969206527.277321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246315122.70204467</v>
      </c>
    </row>
    <row r="214" spans="1:6">
      <c r="A214" s="40" t="s">
        <v>64</v>
      </c>
      <c r="B214" s="93">
        <f ca="1">PMT(B9,B10-B212,-INDIRECT(CONCATENATE("F",216+B212)),0,0)</f>
        <v>140999999.44640893</v>
      </c>
      <c r="D214" s="78" t="s">
        <v>70</v>
      </c>
      <c r="E214" s="43">
        <f ca="1">F216+E213</f>
        <v>704999997.2320447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458684874.52999997</v>
      </c>
    </row>
    <row r="217" spans="1:6">
      <c r="A217" s="36">
        <v>1</v>
      </c>
      <c r="B217" s="37">
        <f t="shared" ref="B217:B276" si="18">EDATE($B$7,$B$6*A217)</f>
        <v>43069</v>
      </c>
      <c r="C217" s="36">
        <f>IF($B$212&gt;=$A217,0,$B$214)</f>
        <v>0</v>
      </c>
      <c r="D217" s="36">
        <f t="shared" ref="D217:D276" si="19">C217-E217</f>
        <v>-34496932.583358318</v>
      </c>
      <c r="E217" s="36">
        <f t="shared" ref="E217:E276" si="20">F216*$B$9</f>
        <v>34496932.583358318</v>
      </c>
      <c r="F217" s="36">
        <f t="shared" ref="F217:F228" si="21">F216-D217</f>
        <v>493181807.11335826</v>
      </c>
    </row>
    <row r="218" spans="1:6">
      <c r="A218" s="36">
        <v>2</v>
      </c>
      <c r="B218" s="37">
        <f t="shared" si="18"/>
        <v>43250</v>
      </c>
      <c r="C218" s="36">
        <f t="shared" ref="C218:C276" si="22">IF($B$212&gt;=$A218,0,$B$214)</f>
        <v>0</v>
      </c>
      <c r="D218" s="36">
        <f t="shared" si="19"/>
        <v>-37091389.963013932</v>
      </c>
      <c r="E218" s="36">
        <f t="shared" si="20"/>
        <v>37091389.963013932</v>
      </c>
      <c r="F218" s="36">
        <f t="shared" si="21"/>
        <v>530273197.07637221</v>
      </c>
    </row>
    <row r="219" spans="1:6">
      <c r="A219" s="36">
        <v>3</v>
      </c>
      <c r="B219" s="37">
        <f t="shared" si="18"/>
        <v>43434</v>
      </c>
      <c r="C219" s="36">
        <f t="shared" si="22"/>
        <v>0</v>
      </c>
      <c r="D219" s="36">
        <f t="shared" si="19"/>
        <v>-39880972.201338775</v>
      </c>
      <c r="E219" s="36">
        <f t="shared" si="20"/>
        <v>39880972.201338775</v>
      </c>
      <c r="F219" s="36">
        <f t="shared" si="21"/>
        <v>570154169.27771103</v>
      </c>
    </row>
    <row r="220" spans="1:6">
      <c r="A220" s="36">
        <v>4</v>
      </c>
      <c r="B220" s="37">
        <f t="shared" si="18"/>
        <v>43615</v>
      </c>
      <c r="C220" s="36">
        <f t="shared" ca="1" si="22"/>
        <v>140999999.44640893</v>
      </c>
      <c r="D220" s="36">
        <f t="shared" ca="1" si="19"/>
        <v>98119645.129411593</v>
      </c>
      <c r="E220" s="36">
        <f t="shared" si="20"/>
        <v>42880354.316997334</v>
      </c>
      <c r="F220" s="36">
        <f t="shared" ca="1" si="21"/>
        <v>472034524.14829946</v>
      </c>
    </row>
    <row r="221" spans="1:6">
      <c r="A221" s="36">
        <v>5</v>
      </c>
      <c r="B221" s="37">
        <f t="shared" si="18"/>
        <v>43799</v>
      </c>
      <c r="C221" s="36">
        <f t="shared" ca="1" si="22"/>
        <v>140999999.44640893</v>
      </c>
      <c r="D221" s="36">
        <f t="shared" ca="1" si="19"/>
        <v>105499061.74218017</v>
      </c>
      <c r="E221" s="36">
        <f t="shared" ca="1" si="20"/>
        <v>35500937.704228751</v>
      </c>
      <c r="F221" s="36">
        <f t="shared" ca="1" si="21"/>
        <v>366535462.40611929</v>
      </c>
    </row>
    <row r="222" spans="1:6">
      <c r="A222" s="36">
        <v>6</v>
      </c>
      <c r="B222" s="37">
        <f t="shared" si="18"/>
        <v>43981</v>
      </c>
      <c r="C222" s="36">
        <f t="shared" ca="1" si="22"/>
        <v>140999999.44640893</v>
      </c>
      <c r="D222" s="36">
        <f t="shared" ca="1" si="19"/>
        <v>113433472.10235767</v>
      </c>
      <c r="E222" s="36">
        <f t="shared" ca="1" si="20"/>
        <v>27566527.344051261</v>
      </c>
      <c r="F222" s="36">
        <f t="shared" ca="1" si="21"/>
        <v>253101990.3037616</v>
      </c>
    </row>
    <row r="223" spans="1:6">
      <c r="A223" s="36">
        <v>7</v>
      </c>
      <c r="B223" s="37">
        <f t="shared" si="18"/>
        <v>44165</v>
      </c>
      <c r="C223" s="36">
        <f t="shared" ca="1" si="22"/>
        <v>140999999.44640893</v>
      </c>
      <c r="D223" s="36">
        <f t="shared" ca="1" si="19"/>
        <v>121964616.37394702</v>
      </c>
      <c r="E223" s="36">
        <f t="shared" ca="1" si="20"/>
        <v>19035383.072461907</v>
      </c>
      <c r="F223" s="36">
        <f t="shared" ca="1" si="21"/>
        <v>131137373.92981458</v>
      </c>
    </row>
    <row r="224" spans="1:6">
      <c r="A224" s="36">
        <v>8</v>
      </c>
      <c r="B224" s="37">
        <f t="shared" si="18"/>
        <v>44346</v>
      </c>
      <c r="C224" s="36">
        <f t="shared" ca="1" si="22"/>
        <v>140999999.44640893</v>
      </c>
      <c r="D224" s="36">
        <f t="shared" ca="1" si="19"/>
        <v>131137373.92981456</v>
      </c>
      <c r="E224" s="36">
        <f t="shared" ca="1" si="20"/>
        <v>9862625.516594369</v>
      </c>
      <c r="F224" s="36">
        <f t="shared" ca="1" si="21"/>
        <v>0</v>
      </c>
    </row>
    <row r="225" spans="1:6">
      <c r="A225" s="36">
        <v>9</v>
      </c>
      <c r="B225" s="37">
        <f t="shared" si="18"/>
        <v>44530</v>
      </c>
      <c r="C225" s="36">
        <f t="shared" ca="1" si="22"/>
        <v>140999999.44640893</v>
      </c>
      <c r="D225" s="36">
        <f t="shared" ca="1" si="19"/>
        <v>140999999.44640893</v>
      </c>
      <c r="E225" s="36">
        <f t="shared" ca="1" si="20"/>
        <v>0</v>
      </c>
      <c r="F225" s="36">
        <f t="shared" ca="1" si="21"/>
        <v>-140999999.44640893</v>
      </c>
    </row>
    <row r="226" spans="1:6">
      <c r="A226" s="36">
        <v>10</v>
      </c>
      <c r="B226" s="37">
        <f t="shared" si="18"/>
        <v>44711</v>
      </c>
      <c r="C226" s="36">
        <f t="shared" ca="1" si="22"/>
        <v>140999999.44640893</v>
      </c>
      <c r="D226" s="36">
        <f t="shared" ca="1" si="19"/>
        <v>151604376.75477424</v>
      </c>
      <c r="E226" s="36">
        <f t="shared" ca="1" si="20"/>
        <v>-10604377.308365328</v>
      </c>
      <c r="F226" s="36">
        <f t="shared" ca="1" si="21"/>
        <v>-292604376.2011832</v>
      </c>
    </row>
    <row r="227" spans="1:6">
      <c r="A227" s="36">
        <v>11</v>
      </c>
      <c r="B227" s="37">
        <f t="shared" si="18"/>
        <v>44895</v>
      </c>
      <c r="C227" s="36">
        <f t="shared" ca="1" si="22"/>
        <v>140999999.44640893</v>
      </c>
      <c r="D227" s="36">
        <f t="shared" ca="1" si="19"/>
        <v>163006291.78327918</v>
      </c>
      <c r="E227" s="36">
        <f t="shared" ca="1" si="20"/>
        <v>-22006292.336870253</v>
      </c>
      <c r="F227" s="36">
        <f t="shared" ca="1" si="21"/>
        <v>-455610667.98446238</v>
      </c>
    </row>
    <row r="228" spans="1:6">
      <c r="A228" s="36">
        <v>12</v>
      </c>
      <c r="B228" s="37">
        <f t="shared" si="18"/>
        <v>45076</v>
      </c>
      <c r="C228" s="36">
        <f t="shared" ca="1" si="22"/>
        <v>140999999.44640893</v>
      </c>
      <c r="D228" s="36">
        <f t="shared" ca="1" si="19"/>
        <v>175265726.02791816</v>
      </c>
      <c r="E228" s="36">
        <f t="shared" ca="1" si="20"/>
        <v>-34265726.58150924</v>
      </c>
      <c r="F228" s="36">
        <f t="shared" ca="1" si="21"/>
        <v>-630876394.0123806</v>
      </c>
    </row>
    <row r="229" spans="1:6">
      <c r="A229" s="36">
        <v>13</v>
      </c>
      <c r="B229" s="37">
        <f t="shared" si="18"/>
        <v>45260</v>
      </c>
      <c r="C229" s="36">
        <f t="shared" ca="1" si="22"/>
        <v>140999999.44640893</v>
      </c>
      <c r="D229" s="36">
        <f t="shared" ca="1" si="19"/>
        <v>188447172.09402996</v>
      </c>
      <c r="E229" s="36">
        <f t="shared" ca="1" si="20"/>
        <v>-47447172.647621021</v>
      </c>
      <c r="F229" s="36">
        <f t="shared" ref="F229:F276" ca="1" si="23">F228-D229</f>
        <v>-819323566.1064105</v>
      </c>
    </row>
    <row r="230" spans="1:6">
      <c r="A230" s="36">
        <v>14</v>
      </c>
      <c r="B230" s="37">
        <f t="shared" si="18"/>
        <v>45442</v>
      </c>
      <c r="C230" s="36">
        <f t="shared" ca="1" si="22"/>
        <v>140999999.44640893</v>
      </c>
      <c r="D230" s="36">
        <f t="shared" ca="1" si="19"/>
        <v>202619972.96938798</v>
      </c>
      <c r="E230" s="36">
        <f t="shared" ca="1" si="20"/>
        <v>-61619973.522979051</v>
      </c>
      <c r="F230" s="36">
        <f t="shared" ca="1" si="23"/>
        <v>-1021943539.0757985</v>
      </c>
    </row>
    <row r="231" spans="1:6">
      <c r="A231" s="36">
        <v>15</v>
      </c>
      <c r="B231" s="37">
        <f t="shared" si="18"/>
        <v>45626</v>
      </c>
      <c r="C231" s="36">
        <f t="shared" ca="1" si="22"/>
        <v>140999999.44640893</v>
      </c>
      <c r="D231" s="36">
        <f t="shared" ca="1" si="19"/>
        <v>217858686.81346023</v>
      </c>
      <c r="E231" s="36">
        <f t="shared" ca="1" si="20"/>
        <v>-76858687.367051318</v>
      </c>
      <c r="F231" s="36">
        <f t="shared" ca="1" si="23"/>
        <v>-1239802225.8892589</v>
      </c>
    </row>
    <row r="232" spans="1:6">
      <c r="A232" s="36">
        <v>16</v>
      </c>
      <c r="B232" s="37">
        <f t="shared" si="18"/>
        <v>45807</v>
      </c>
      <c r="C232" s="36">
        <f t="shared" ca="1" si="22"/>
        <v>140999999.44640893</v>
      </c>
      <c r="D232" s="36">
        <f t="shared" ca="1" si="19"/>
        <v>234243479.18186736</v>
      </c>
      <c r="E232" s="36">
        <f t="shared" ca="1" si="20"/>
        <v>-93243479.735458434</v>
      </c>
      <c r="F232" s="36">
        <f t="shared" ca="1" si="23"/>
        <v>-1474045705.0711262</v>
      </c>
    </row>
    <row r="233" spans="1:6">
      <c r="A233" s="36">
        <v>17</v>
      </c>
      <c r="B233" s="37">
        <f t="shared" si="18"/>
        <v>45991</v>
      </c>
      <c r="C233" s="36">
        <f t="shared" ca="1" si="22"/>
        <v>140999999.44640893</v>
      </c>
      <c r="D233" s="36">
        <f t="shared" ca="1" si="19"/>
        <v>251860544.74939495</v>
      </c>
      <c r="E233" s="36">
        <f t="shared" ca="1" si="20"/>
        <v>-110860545.30298603</v>
      </c>
      <c r="F233" s="36">
        <f t="shared" ca="1" si="23"/>
        <v>-1725906249.8205211</v>
      </c>
    </row>
    <row r="234" spans="1:6">
      <c r="A234" s="36">
        <v>18</v>
      </c>
      <c r="B234" s="37">
        <f t="shared" si="18"/>
        <v>46172</v>
      </c>
      <c r="C234" s="36">
        <f t="shared" ca="1" si="22"/>
        <v>140999999.44640893</v>
      </c>
      <c r="D234" s="36">
        <f t="shared" ca="1" si="19"/>
        <v>270802560.75009811</v>
      </c>
      <c r="E234" s="36">
        <f t="shared" ca="1" si="20"/>
        <v>-129802561.30368918</v>
      </c>
      <c r="F234" s="36">
        <f t="shared" ca="1" si="23"/>
        <v>-1996708810.5706191</v>
      </c>
    </row>
    <row r="235" spans="1:6">
      <c r="A235" s="36">
        <v>19</v>
      </c>
      <c r="B235" s="37">
        <f t="shared" si="18"/>
        <v>46356</v>
      </c>
      <c r="C235" s="36">
        <f t="shared" ca="1" si="22"/>
        <v>140999999.44640893</v>
      </c>
      <c r="D235" s="36">
        <f t="shared" ca="1" si="19"/>
        <v>291169174.51988775</v>
      </c>
      <c r="E235" s="36">
        <f t="shared" ca="1" si="20"/>
        <v>-150169175.07347882</v>
      </c>
      <c r="F235" s="36">
        <f t="shared" ca="1" si="23"/>
        <v>-2287877985.090507</v>
      </c>
    </row>
    <row r="236" spans="1:6">
      <c r="A236" s="36">
        <v>20</v>
      </c>
      <c r="B236" s="37">
        <f t="shared" si="18"/>
        <v>46537</v>
      </c>
      <c r="C236" s="36">
        <f t="shared" ca="1" si="22"/>
        <v>140999999.44640893</v>
      </c>
      <c r="D236" s="36">
        <f t="shared" ca="1" si="19"/>
        <v>313067527.70639056</v>
      </c>
      <c r="E236" s="36">
        <f t="shared" ca="1" si="20"/>
        <v>-172067528.25998163</v>
      </c>
      <c r="F236" s="36">
        <f t="shared" ca="1" si="23"/>
        <v>-2600945512.7968974</v>
      </c>
    </row>
    <row r="237" spans="1:6">
      <c r="A237" s="36">
        <v>21</v>
      </c>
      <c r="B237" s="37">
        <f t="shared" si="18"/>
        <v>46721</v>
      </c>
      <c r="C237" s="36">
        <f t="shared" ca="1" si="22"/>
        <v>140999999.44640893</v>
      </c>
      <c r="D237" s="36">
        <f t="shared" ca="1" si="19"/>
        <v>336612819.90376747</v>
      </c>
      <c r="E237" s="36">
        <f t="shared" ca="1" si="20"/>
        <v>-195612820.45735851</v>
      </c>
      <c r="F237" s="36">
        <f t="shared" ca="1" si="23"/>
        <v>-2937558332.700665</v>
      </c>
    </row>
    <row r="238" spans="1:6">
      <c r="A238" s="36">
        <v>22</v>
      </c>
      <c r="B238" s="37">
        <f t="shared" si="18"/>
        <v>46903</v>
      </c>
      <c r="C238" s="36">
        <f t="shared" ca="1" si="22"/>
        <v>140999999.44640893</v>
      </c>
      <c r="D238" s="36">
        <f t="shared" ca="1" si="19"/>
        <v>361928914.67757696</v>
      </c>
      <c r="E238" s="36">
        <f t="shared" ca="1" si="20"/>
        <v>-220928915.23116803</v>
      </c>
      <c r="F238" s="36">
        <f t="shared" ca="1" si="23"/>
        <v>-3299487247.378242</v>
      </c>
    </row>
    <row r="239" spans="1:6">
      <c r="A239" s="36">
        <v>23</v>
      </c>
      <c r="B239" s="37">
        <f t="shared" si="18"/>
        <v>47087</v>
      </c>
      <c r="C239" s="36">
        <f t="shared" ca="1" si="22"/>
        <v>140999999.44640893</v>
      </c>
      <c r="D239" s="36">
        <f t="shared" ca="1" si="19"/>
        <v>389148991.1677683</v>
      </c>
      <c r="E239" s="36">
        <f t="shared" ca="1" si="20"/>
        <v>-248148991.72135937</v>
      </c>
      <c r="F239" s="36">
        <f t="shared" ca="1" si="23"/>
        <v>-3688636238.5460105</v>
      </c>
    </row>
    <row r="240" spans="1:6">
      <c r="A240" s="36">
        <v>24</v>
      </c>
      <c r="B240" s="37">
        <f t="shared" si="18"/>
        <v>47268</v>
      </c>
      <c r="C240" s="36">
        <f t="shared" ca="1" si="22"/>
        <v>140999999.44640893</v>
      </c>
      <c r="D240" s="36">
        <f t="shared" ca="1" si="19"/>
        <v>418416244.69766074</v>
      </c>
      <c r="E240" s="36">
        <f t="shared" ca="1" si="20"/>
        <v>-277416245.25125182</v>
      </c>
      <c r="F240" s="36">
        <f t="shared" ca="1" si="23"/>
        <v>-4107052483.2436714</v>
      </c>
    </row>
    <row r="241" spans="1:6">
      <c r="A241" s="36">
        <v>25</v>
      </c>
      <c r="B241" s="37">
        <f t="shared" si="18"/>
        <v>47452</v>
      </c>
      <c r="C241" s="36">
        <f t="shared" ca="1" si="22"/>
        <v>140999999.44640893</v>
      </c>
      <c r="D241" s="36">
        <f t="shared" ca="1" si="19"/>
        <v>449884640.07456809</v>
      </c>
      <c r="E241" s="36">
        <f t="shared" ca="1" si="20"/>
        <v>-308884640.62815917</v>
      </c>
      <c r="F241" s="36">
        <f t="shared" ca="1" si="23"/>
        <v>-4556937123.3182392</v>
      </c>
    </row>
    <row r="242" spans="1:6">
      <c r="A242" s="36">
        <v>26</v>
      </c>
      <c r="B242" s="37">
        <f t="shared" si="18"/>
        <v>47633</v>
      </c>
      <c r="C242" s="36">
        <f t="shared" ca="1" si="22"/>
        <v>140999999.44640893</v>
      </c>
      <c r="D242" s="36">
        <f t="shared" ca="1" si="19"/>
        <v>483719721.54492021</v>
      </c>
      <c r="E242" s="36">
        <f t="shared" ca="1" si="20"/>
        <v>-342719722.09851128</v>
      </c>
      <c r="F242" s="36">
        <f t="shared" ca="1" si="23"/>
        <v>-5040656844.8631592</v>
      </c>
    </row>
    <row r="243" spans="1:6">
      <c r="A243" s="36">
        <v>27</v>
      </c>
      <c r="B243" s="37">
        <f t="shared" si="18"/>
        <v>47817</v>
      </c>
      <c r="C243" s="36">
        <f t="shared" ca="1" si="22"/>
        <v>140999999.44640893</v>
      </c>
      <c r="D243" s="36">
        <f t="shared" ca="1" si="19"/>
        <v>520099483.66477305</v>
      </c>
      <c r="E243" s="36">
        <f t="shared" ca="1" si="20"/>
        <v>-379099484.21836412</v>
      </c>
      <c r="F243" s="36">
        <f t="shared" ca="1" si="23"/>
        <v>-5560756328.5279322</v>
      </c>
    </row>
    <row r="244" spans="1:6">
      <c r="A244" s="36">
        <v>28</v>
      </c>
      <c r="B244" s="37">
        <f t="shared" si="18"/>
        <v>47998</v>
      </c>
      <c r="C244" s="36">
        <f t="shared" ca="1" si="22"/>
        <v>140999999.44640893</v>
      </c>
      <c r="D244" s="36">
        <f t="shared" ca="1" si="19"/>
        <v>559215307.66705263</v>
      </c>
      <c r="E244" s="36">
        <f t="shared" ca="1" si="20"/>
        <v>-418215308.2206437</v>
      </c>
      <c r="F244" s="36">
        <f t="shared" ca="1" si="23"/>
        <v>-6119971636.1949844</v>
      </c>
    </row>
    <row r="245" spans="1:6">
      <c r="A245" s="36">
        <v>29</v>
      </c>
      <c r="B245" s="37">
        <f t="shared" si="18"/>
        <v>48182</v>
      </c>
      <c r="C245" s="36">
        <f t="shared" ca="1" si="22"/>
        <v>140999999.44640893</v>
      </c>
      <c r="D245" s="36">
        <f t="shared" ca="1" si="19"/>
        <v>601272968.25143397</v>
      </c>
      <c r="E245" s="36">
        <f t="shared" ca="1" si="20"/>
        <v>-460272968.80502504</v>
      </c>
      <c r="F245" s="36">
        <f t="shared" ca="1" si="23"/>
        <v>-6721244604.4464188</v>
      </c>
    </row>
    <row r="246" spans="1:6">
      <c r="A246" s="36">
        <v>30</v>
      </c>
      <c r="B246" s="37">
        <f t="shared" si="18"/>
        <v>48364</v>
      </c>
      <c r="C246" s="36">
        <f t="shared" ca="1" si="22"/>
        <v>140999999.44640893</v>
      </c>
      <c r="D246" s="36">
        <f t="shared" ca="1" si="19"/>
        <v>646493716.09322667</v>
      </c>
      <c r="E246" s="36">
        <f t="shared" ca="1" si="20"/>
        <v>-505493716.64681774</v>
      </c>
      <c r="F246" s="36">
        <f t="shared" ca="1" si="23"/>
        <v>-7367738320.5396452</v>
      </c>
    </row>
    <row r="247" spans="1:6">
      <c r="A247" s="36">
        <v>31</v>
      </c>
      <c r="B247" s="37">
        <f t="shared" si="18"/>
        <v>48548</v>
      </c>
      <c r="C247" s="36">
        <f t="shared" ca="1" si="22"/>
        <v>140999999.44640893</v>
      </c>
      <c r="D247" s="36">
        <f t="shared" ca="1" si="19"/>
        <v>695115441.76596665</v>
      </c>
      <c r="E247" s="36">
        <f t="shared" ca="1" si="20"/>
        <v>-554115442.31955779</v>
      </c>
      <c r="F247" s="36">
        <f t="shared" ca="1" si="23"/>
        <v>-8062853762.3056116</v>
      </c>
    </row>
    <row r="248" spans="1:6">
      <c r="A248" s="36">
        <v>32</v>
      </c>
      <c r="B248" s="37">
        <f t="shared" si="18"/>
        <v>48729</v>
      </c>
      <c r="C248" s="36">
        <f t="shared" ca="1" si="22"/>
        <v>140999999.44640893</v>
      </c>
      <c r="D248" s="36">
        <f t="shared" ca="1" si="19"/>
        <v>747393927.20070601</v>
      </c>
      <c r="E248" s="36">
        <f t="shared" ca="1" si="20"/>
        <v>-606393927.75429714</v>
      </c>
      <c r="F248" s="36">
        <f t="shared" ca="1" si="23"/>
        <v>-8810247689.5063171</v>
      </c>
    </row>
    <row r="249" spans="1:6">
      <c r="A249" s="36">
        <v>33</v>
      </c>
      <c r="B249" s="37">
        <f t="shared" si="18"/>
        <v>48913</v>
      </c>
      <c r="C249" s="36">
        <f t="shared" ca="1" si="22"/>
        <v>140999999.44640893</v>
      </c>
      <c r="D249" s="36">
        <f t="shared" ca="1" si="19"/>
        <v>803604191.26549125</v>
      </c>
      <c r="E249" s="36">
        <f t="shared" ca="1" si="20"/>
        <v>-662604191.81908238</v>
      </c>
      <c r="F249" s="36">
        <f t="shared" ca="1" si="23"/>
        <v>-9613851880.7718086</v>
      </c>
    </row>
    <row r="250" spans="1:6">
      <c r="A250" s="36">
        <v>34</v>
      </c>
      <c r="B250" s="37">
        <f t="shared" si="18"/>
        <v>49094</v>
      </c>
      <c r="C250" s="36">
        <f t="shared" ca="1" si="22"/>
        <v>140999999.44640893</v>
      </c>
      <c r="D250" s="36">
        <f t="shared" ca="1" si="19"/>
        <v>864041936.54365325</v>
      </c>
      <c r="E250" s="36">
        <f t="shared" ca="1" si="20"/>
        <v>-723041937.09724438</v>
      </c>
      <c r="F250" s="36">
        <f t="shared" ca="1" si="23"/>
        <v>-10477893817.315462</v>
      </c>
    </row>
    <row r="251" spans="1:6">
      <c r="A251" s="36">
        <v>35</v>
      </c>
      <c r="B251" s="37">
        <f t="shared" si="18"/>
        <v>49278</v>
      </c>
      <c r="C251" s="36">
        <f t="shared" ca="1" si="22"/>
        <v>140999999.44640893</v>
      </c>
      <c r="D251" s="36">
        <f t="shared" ca="1" si="19"/>
        <v>929025104.92190623</v>
      </c>
      <c r="E251" s="36">
        <f t="shared" ca="1" si="20"/>
        <v>-788025105.47549725</v>
      </c>
      <c r="F251" s="36">
        <f t="shared" ca="1" si="23"/>
        <v>-11406918922.237368</v>
      </c>
    </row>
    <row r="252" spans="1:6">
      <c r="A252" s="36">
        <v>36</v>
      </c>
      <c r="B252" s="37">
        <f t="shared" si="18"/>
        <v>49459</v>
      </c>
      <c r="C252" s="36">
        <f t="shared" ca="1" si="22"/>
        <v>140999999.44640893</v>
      </c>
      <c r="D252" s="36">
        <f t="shared" ca="1" si="19"/>
        <v>998895550.17165947</v>
      </c>
      <c r="E252" s="36">
        <f t="shared" ca="1" si="20"/>
        <v>-857895550.7252506</v>
      </c>
      <c r="F252" s="36">
        <f t="shared" ca="1" si="23"/>
        <v>-12405814472.409027</v>
      </c>
    </row>
    <row r="253" spans="1:6">
      <c r="A253" s="36">
        <v>37</v>
      </c>
      <c r="B253" s="37">
        <f t="shared" si="18"/>
        <v>49643</v>
      </c>
      <c r="C253" s="36">
        <f t="shared" ca="1" si="22"/>
        <v>140999999.44640893</v>
      </c>
      <c r="D253" s="36">
        <f t="shared" ca="1" si="19"/>
        <v>1074020836.3224123</v>
      </c>
      <c r="E253" s="36">
        <f t="shared" ca="1" si="20"/>
        <v>-933020836.87600338</v>
      </c>
      <c r="F253" s="36">
        <f t="shared" ca="1" si="23"/>
        <v>-13479835308.73144</v>
      </c>
    </row>
    <row r="254" spans="1:6">
      <c r="A254" s="36">
        <v>38</v>
      </c>
      <c r="B254" s="37">
        <f t="shared" si="18"/>
        <v>49825</v>
      </c>
      <c r="C254" s="36">
        <f t="shared" ca="1" si="22"/>
        <v>140999999.44640893</v>
      </c>
      <c r="D254" s="36">
        <f t="shared" ca="1" si="19"/>
        <v>1154796171.2878411</v>
      </c>
      <c r="E254" s="36">
        <f t="shared" ca="1" si="20"/>
        <v>-1013796171.8414321</v>
      </c>
      <c r="F254" s="36">
        <f t="shared" ca="1" si="23"/>
        <v>-14634631480.019281</v>
      </c>
    </row>
    <row r="255" spans="1:6">
      <c r="A255" s="36">
        <v>39</v>
      </c>
      <c r="B255" s="37">
        <f t="shared" si="18"/>
        <v>50009</v>
      </c>
      <c r="C255" s="36">
        <f t="shared" ca="1" si="22"/>
        <v>140999999.44640893</v>
      </c>
      <c r="D255" s="36">
        <f t="shared" ca="1" si="19"/>
        <v>1241646485.9167171</v>
      </c>
      <c r="E255" s="36">
        <f t="shared" ca="1" si="20"/>
        <v>-1100646486.4703081</v>
      </c>
      <c r="F255" s="36">
        <f t="shared" ca="1" si="23"/>
        <v>-15876277965.935999</v>
      </c>
    </row>
    <row r="256" spans="1:6">
      <c r="A256" s="36">
        <v>40</v>
      </c>
      <c r="B256" s="37">
        <f t="shared" si="18"/>
        <v>50190</v>
      </c>
      <c r="C256" s="36">
        <f t="shared" ca="1" si="22"/>
        <v>140999999.44640893</v>
      </c>
      <c r="D256" s="36">
        <f t="shared" ca="1" si="19"/>
        <v>1335028669.4058115</v>
      </c>
      <c r="E256" s="36">
        <f t="shared" ca="1" si="20"/>
        <v>-1194028669.9594026</v>
      </c>
      <c r="F256" s="36">
        <f t="shared" ca="1" si="23"/>
        <v>-17211306635.341812</v>
      </c>
    </row>
    <row r="257" spans="1:6">
      <c r="A257" s="36">
        <v>41</v>
      </c>
      <c r="B257" s="37">
        <f t="shared" si="18"/>
        <v>50374</v>
      </c>
      <c r="C257" s="36">
        <f t="shared" ca="1" si="22"/>
        <v>140999999.44640893</v>
      </c>
      <c r="D257" s="36">
        <f t="shared" ca="1" si="19"/>
        <v>1435433972.8345182</v>
      </c>
      <c r="E257" s="36">
        <f t="shared" ca="1" si="20"/>
        <v>-1294433973.3881092</v>
      </c>
      <c r="F257" s="36">
        <f t="shared" ca="1" si="23"/>
        <v>-18646740608.176331</v>
      </c>
    </row>
    <row r="258" spans="1:6">
      <c r="A258" s="36">
        <v>42</v>
      </c>
      <c r="B258" s="37">
        <f t="shared" si="18"/>
        <v>50555</v>
      </c>
      <c r="C258" s="36">
        <f t="shared" ca="1" si="22"/>
        <v>140999999.44640893</v>
      </c>
      <c r="D258" s="36">
        <f t="shared" ca="1" si="19"/>
        <v>1543390593.4653473</v>
      </c>
      <c r="E258" s="36">
        <f t="shared" ca="1" si="20"/>
        <v>-1402390594.0189383</v>
      </c>
      <c r="F258" s="36">
        <f t="shared" ca="1" si="23"/>
        <v>-20190131201.641678</v>
      </c>
    </row>
    <row r="259" spans="1:6">
      <c r="A259" s="36">
        <v>43</v>
      </c>
      <c r="B259" s="37">
        <f t="shared" si="18"/>
        <v>50739</v>
      </c>
      <c r="C259" s="36">
        <f t="shared" ca="1" si="22"/>
        <v>140999999.44640893</v>
      </c>
      <c r="D259" s="36">
        <f t="shared" ca="1" si="19"/>
        <v>1659466453.4053967</v>
      </c>
      <c r="E259" s="36">
        <f t="shared" ca="1" si="20"/>
        <v>-1518466453.9589877</v>
      </c>
      <c r="F259" s="36">
        <f t="shared" ca="1" si="23"/>
        <v>-21849597655.047073</v>
      </c>
    </row>
    <row r="260" spans="1:6">
      <c r="A260" s="36">
        <v>44</v>
      </c>
      <c r="B260" s="37">
        <f t="shared" si="18"/>
        <v>50920</v>
      </c>
      <c r="C260" s="36">
        <f t="shared" ca="1" si="22"/>
        <v>140999999.44640893</v>
      </c>
      <c r="D260" s="36">
        <f t="shared" ca="1" si="19"/>
        <v>1784272187.2463684</v>
      </c>
      <c r="E260" s="36">
        <f t="shared" ca="1" si="20"/>
        <v>-1643272187.7999594</v>
      </c>
      <c r="F260" s="36">
        <f t="shared" ca="1" si="23"/>
        <v>-23633869842.293442</v>
      </c>
    </row>
    <row r="261" spans="1:6">
      <c r="A261" s="36">
        <v>45</v>
      </c>
      <c r="B261" s="37">
        <f t="shared" si="18"/>
        <v>51104</v>
      </c>
      <c r="C261" s="36">
        <f t="shared" ca="1" si="22"/>
        <v>140999999.44640893</v>
      </c>
      <c r="D261" s="36">
        <f t="shared" ca="1" si="19"/>
        <v>1918464354.4000587</v>
      </c>
      <c r="E261" s="36">
        <f t="shared" ca="1" si="20"/>
        <v>-1777464354.9536498</v>
      </c>
      <c r="F261" s="36">
        <f t="shared" ca="1" si="23"/>
        <v>-25552334196.693501</v>
      </c>
    </row>
    <row r="262" spans="1:6">
      <c r="A262" s="36">
        <v>46</v>
      </c>
      <c r="B262" s="37">
        <f t="shared" si="18"/>
        <v>51286</v>
      </c>
      <c r="C262" s="36">
        <f t="shared" ca="1" si="22"/>
        <v>140999999.44640893</v>
      </c>
      <c r="D262" s="36">
        <f t="shared" ca="1" si="19"/>
        <v>2062748893.0283024</v>
      </c>
      <c r="E262" s="36">
        <f t="shared" ca="1" si="20"/>
        <v>-1921748893.5818934</v>
      </c>
      <c r="F262" s="36">
        <f t="shared" ca="1" si="23"/>
        <v>-27615083089.721802</v>
      </c>
    </row>
    <row r="263" spans="1:6">
      <c r="A263" s="36">
        <v>47</v>
      </c>
      <c r="B263" s="37">
        <f t="shared" si="18"/>
        <v>51470</v>
      </c>
      <c r="C263" s="36">
        <f t="shared" ca="1" si="22"/>
        <v>140999999.44640893</v>
      </c>
      <c r="D263" s="36">
        <f t="shared" ca="1" si="19"/>
        <v>2217884833.7372875</v>
      </c>
      <c r="E263" s="36">
        <f t="shared" ca="1" si="20"/>
        <v>-2076884834.2908785</v>
      </c>
      <c r="F263" s="36">
        <f t="shared" ca="1" si="23"/>
        <v>-29832967923.459091</v>
      </c>
    </row>
    <row r="264" spans="1:6">
      <c r="A264" s="36">
        <v>48</v>
      </c>
      <c r="B264" s="37">
        <f t="shared" si="18"/>
        <v>51651</v>
      </c>
      <c r="C264" s="36">
        <f t="shared" ca="1" si="22"/>
        <v>140999999.44640893</v>
      </c>
      <c r="D264" s="36">
        <f t="shared" ca="1" si="19"/>
        <v>2384688292.5726929</v>
      </c>
      <c r="E264" s="36">
        <f t="shared" ca="1" si="20"/>
        <v>-2243688293.1262841</v>
      </c>
      <c r="F264" s="36">
        <f t="shared" ca="1" si="23"/>
        <v>-32217656216.031784</v>
      </c>
    </row>
    <row r="265" spans="1:6">
      <c r="A265" s="36">
        <v>49</v>
      </c>
      <c r="B265" s="37">
        <f t="shared" si="18"/>
        <v>51835</v>
      </c>
      <c r="C265" s="36">
        <f t="shared" ca="1" si="22"/>
        <v>140999999.44640893</v>
      </c>
      <c r="D265" s="36">
        <f t="shared" ca="1" si="19"/>
        <v>2564036764.3214025</v>
      </c>
      <c r="E265" s="36">
        <f t="shared" ca="1" si="20"/>
        <v>-2423036764.8749938</v>
      </c>
      <c r="F265" s="36">
        <f t="shared" ca="1" si="23"/>
        <v>-34781692980.353188</v>
      </c>
    </row>
    <row r="266" spans="1:6">
      <c r="A266" s="36">
        <v>50</v>
      </c>
      <c r="B266" s="37">
        <f t="shared" si="18"/>
        <v>52016</v>
      </c>
      <c r="C266" s="36">
        <f t="shared" ca="1" si="22"/>
        <v>140999999.44640893</v>
      </c>
      <c r="D266" s="36">
        <f t="shared" ca="1" si="19"/>
        <v>2756873738.7053542</v>
      </c>
      <c r="E266" s="36">
        <f t="shared" ca="1" si="20"/>
        <v>-2615873739.2589455</v>
      </c>
      <c r="F266" s="36">
        <f t="shared" ca="1" si="23"/>
        <v>-37538566719.05854</v>
      </c>
    </row>
    <row r="267" spans="1:6">
      <c r="A267" s="36">
        <v>51</v>
      </c>
      <c r="B267" s="37">
        <f t="shared" si="18"/>
        <v>52200</v>
      </c>
      <c r="C267" s="36">
        <f t="shared" ca="1" si="22"/>
        <v>140999999.44640893</v>
      </c>
      <c r="D267" s="36">
        <f t="shared" ca="1" si="19"/>
        <v>2964213663.7517147</v>
      </c>
      <c r="E267" s="36">
        <f t="shared" ca="1" si="20"/>
        <v>-2823213664.305306</v>
      </c>
      <c r="F267" s="36">
        <f t="shared" ca="1" si="23"/>
        <v>-40502780382.810257</v>
      </c>
    </row>
    <row r="268" spans="1:6">
      <c r="A268" s="36">
        <v>52</v>
      </c>
      <c r="B268" s="37">
        <f t="shared" si="18"/>
        <v>52381</v>
      </c>
      <c r="C268" s="36">
        <f t="shared" ca="1" si="22"/>
        <v>140999999.44640893</v>
      </c>
      <c r="D268" s="36">
        <f t="shared" ca="1" si="19"/>
        <v>3187147282.4499364</v>
      </c>
      <c r="E268" s="36">
        <f t="shared" ca="1" si="20"/>
        <v>-3046147283.0035276</v>
      </c>
      <c r="F268" s="36">
        <f t="shared" ca="1" si="23"/>
        <v>-43689927665.260193</v>
      </c>
    </row>
    <row r="269" spans="1:6">
      <c r="A269" s="36">
        <v>53</v>
      </c>
      <c r="B269" s="37">
        <f t="shared" si="18"/>
        <v>52565</v>
      </c>
      <c r="C269" s="36">
        <f t="shared" ca="1" si="22"/>
        <v>140999999.44640893</v>
      </c>
      <c r="D269" s="36">
        <f t="shared" ca="1" si="19"/>
        <v>3426847370.76998</v>
      </c>
      <c r="E269" s="36">
        <f t="shared" ca="1" si="20"/>
        <v>-3285847371.3235712</v>
      </c>
      <c r="F269" s="36">
        <f t="shared" ca="1" si="23"/>
        <v>-47116775036.030174</v>
      </c>
    </row>
    <row r="270" spans="1:6">
      <c r="A270" s="36">
        <v>54</v>
      </c>
      <c r="B270" s="37">
        <f t="shared" si="18"/>
        <v>52747</v>
      </c>
      <c r="C270" s="36">
        <f t="shared" ca="1" si="22"/>
        <v>140999999.44640893</v>
      </c>
      <c r="D270" s="36">
        <f t="shared" ca="1" si="19"/>
        <v>3684574907.2274284</v>
      </c>
      <c r="E270" s="36">
        <f t="shared" ca="1" si="20"/>
        <v>-3543574907.7810197</v>
      </c>
      <c r="F270" s="36">
        <f t="shared" ca="1" si="23"/>
        <v>-50801349943.257599</v>
      </c>
    </row>
    <row r="271" spans="1:6">
      <c r="A271" s="36">
        <v>55</v>
      </c>
      <c r="B271" s="37">
        <f t="shared" si="18"/>
        <v>52931</v>
      </c>
      <c r="C271" s="36">
        <f t="shared" ca="1" si="22"/>
        <v>140999999.44640893</v>
      </c>
      <c r="D271" s="36">
        <f t="shared" ca="1" si="19"/>
        <v>3961685706.451406</v>
      </c>
      <c r="E271" s="36">
        <f t="shared" ca="1" si="20"/>
        <v>-3820685707.0049973</v>
      </c>
      <c r="F271" s="36">
        <f t="shared" ca="1" si="23"/>
        <v>-54763035649.709007</v>
      </c>
    </row>
    <row r="272" spans="1:6">
      <c r="A272" s="36">
        <v>56</v>
      </c>
      <c r="B272" s="37">
        <f t="shared" si="18"/>
        <v>53112</v>
      </c>
      <c r="C272" s="36">
        <f t="shared" ca="1" si="22"/>
        <v>140999999.44640893</v>
      </c>
      <c r="D272" s="36">
        <f t="shared" ca="1" si="19"/>
        <v>4259637551.6522007</v>
      </c>
      <c r="E272" s="36">
        <f t="shared" ca="1" si="20"/>
        <v>-4118637552.205792</v>
      </c>
      <c r="F272" s="36">
        <f t="shared" ca="1" si="23"/>
        <v>-59022673201.361206</v>
      </c>
    </row>
    <row r="273" spans="1:6">
      <c r="A273" s="36">
        <v>57</v>
      </c>
      <c r="B273" s="37">
        <f t="shared" si="18"/>
        <v>53296</v>
      </c>
      <c r="C273" s="36">
        <f t="shared" ca="1" si="22"/>
        <v>140999999.44640893</v>
      </c>
      <c r="D273" s="36">
        <f t="shared" ca="1" si="19"/>
        <v>4579997863.5100031</v>
      </c>
      <c r="E273" s="36">
        <f t="shared" ca="1" si="20"/>
        <v>-4438997864.0635939</v>
      </c>
      <c r="F273" s="36">
        <f t="shared" ca="1" si="23"/>
        <v>-63602671064.871208</v>
      </c>
    </row>
    <row r="274" spans="1:6">
      <c r="A274" s="36">
        <v>58</v>
      </c>
      <c r="B274" s="37">
        <f t="shared" si="18"/>
        <v>53477</v>
      </c>
      <c r="C274" s="36">
        <f t="shared" ca="1" si="22"/>
        <v>140999999.44640893</v>
      </c>
      <c r="D274" s="36">
        <f t="shared" ca="1" si="19"/>
        <v>4924451945.8281155</v>
      </c>
      <c r="E274" s="36">
        <f t="shared" ca="1" si="20"/>
        <v>-4783451946.3817062</v>
      </c>
      <c r="F274" s="36">
        <f t="shared" ca="1" si="23"/>
        <v>-68527123010.699326</v>
      </c>
    </row>
    <row r="275" spans="1:6">
      <c r="A275" s="36">
        <v>59</v>
      </c>
      <c r="B275" s="37">
        <f t="shared" si="18"/>
        <v>53661</v>
      </c>
      <c r="C275" s="36">
        <f t="shared" ca="1" si="22"/>
        <v>140999999.44640893</v>
      </c>
      <c r="D275" s="36">
        <f t="shared" ca="1" si="19"/>
        <v>5294811851.3281374</v>
      </c>
      <c r="E275" s="36">
        <f t="shared" ca="1" si="20"/>
        <v>-5153811851.8817282</v>
      </c>
      <c r="F275" s="36">
        <f t="shared" ca="1" si="23"/>
        <v>-73821934862.027466</v>
      </c>
    </row>
    <row r="276" spans="1:6">
      <c r="A276" s="36">
        <v>60</v>
      </c>
      <c r="B276" s="37">
        <f t="shared" si="18"/>
        <v>53842</v>
      </c>
      <c r="C276" s="36">
        <f t="shared" ca="1" si="22"/>
        <v>140999999.44640893</v>
      </c>
      <c r="D276" s="36">
        <f t="shared" ca="1" si="19"/>
        <v>5693025914.2269716</v>
      </c>
      <c r="E276" s="36">
        <f t="shared" ca="1" si="20"/>
        <v>-5552025914.7805624</v>
      </c>
      <c r="F276" s="36">
        <f t="shared" ca="1" si="23"/>
        <v>-79514960776.25444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2023-02-03T03:01:48Z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