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350" tabRatio="769" firstSheet="5" activeTab="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9" i="12" l="1"/>
  <c r="O59" i="12"/>
  <c r="N59" i="12"/>
  <c r="M59" i="12"/>
  <c r="L59" i="12"/>
  <c r="P53" i="12"/>
  <c r="O53" i="12"/>
  <c r="N53" i="12"/>
  <c r="M53" i="12"/>
  <c r="L53" i="12"/>
  <c r="O4" i="8"/>
  <c r="P4" i="8"/>
  <c r="L4" i="12"/>
  <c r="M4" i="12"/>
  <c r="N4" i="12"/>
  <c r="O4" i="12"/>
  <c r="P4" i="12"/>
  <c r="C4" i="12"/>
  <c r="C4" i="16"/>
  <c r="D4" i="16"/>
  <c r="E4" i="16"/>
  <c r="F4" i="16"/>
  <c r="G4" i="16"/>
  <c r="H4" i="16"/>
  <c r="I4" i="16"/>
  <c r="J4" i="16"/>
  <c r="J12" i="16"/>
  <c r="D12" i="16"/>
  <c r="E12" i="16"/>
  <c r="F12" i="16"/>
  <c r="G12" i="16"/>
  <c r="H12" i="16"/>
  <c r="I12" i="16"/>
  <c r="C12" i="16"/>
  <c r="E12" i="6"/>
  <c r="F12" i="6"/>
  <c r="G12" i="6"/>
  <c r="H12" i="6"/>
  <c r="I12" i="6"/>
  <c r="J12" i="6"/>
  <c r="K12" i="6"/>
  <c r="D12" i="6"/>
  <c r="G4" i="6"/>
  <c r="H4" i="6"/>
  <c r="I4" i="6"/>
  <c r="J4" i="6"/>
  <c r="K4" i="6"/>
  <c r="K35" i="4"/>
  <c r="J35" i="4"/>
  <c r="I35" i="4"/>
  <c r="H35" i="4"/>
  <c r="G35" i="4"/>
  <c r="F35" i="4"/>
  <c r="E35" i="4"/>
  <c r="K33" i="4"/>
  <c r="J33" i="4"/>
  <c r="I33" i="4"/>
  <c r="I4" i="4" s="1"/>
  <c r="H33" i="4"/>
  <c r="G33" i="4"/>
  <c r="F33" i="4"/>
  <c r="E33" i="4"/>
  <c r="E10" i="4"/>
  <c r="F10" i="4"/>
  <c r="G10" i="4"/>
  <c r="H10" i="4"/>
  <c r="I10" i="4"/>
  <c r="J10" i="4"/>
  <c r="K10" i="4"/>
  <c r="E12" i="4"/>
  <c r="F12" i="4"/>
  <c r="G12" i="4"/>
  <c r="H12" i="4"/>
  <c r="I12" i="4"/>
  <c r="J12" i="4"/>
  <c r="K12" i="4"/>
  <c r="D12" i="4"/>
  <c r="G4" i="4"/>
  <c r="H4" i="4"/>
  <c r="J4" i="4"/>
  <c r="K4" i="4"/>
  <c r="J12" i="22"/>
  <c r="K12" i="22"/>
  <c r="L12" i="22"/>
  <c r="M12" i="22"/>
  <c r="N12" i="22"/>
  <c r="O12" i="22"/>
  <c r="P12" i="22"/>
  <c r="I12" i="22"/>
  <c r="M43" i="2"/>
  <c r="L43" i="2"/>
  <c r="K43" i="2"/>
  <c r="J43" i="2"/>
  <c r="I43" i="2"/>
  <c r="H43" i="2"/>
  <c r="G43" i="2"/>
  <c r="M41" i="2"/>
  <c r="L41" i="2"/>
  <c r="K41" i="2"/>
  <c r="J41" i="2"/>
  <c r="I41" i="2"/>
  <c r="H41" i="2"/>
  <c r="G41" i="2"/>
  <c r="M38" i="2"/>
  <c r="L38" i="2"/>
  <c r="K38" i="2"/>
  <c r="J38" i="2"/>
  <c r="M36" i="2"/>
  <c r="L36" i="2"/>
  <c r="K36" i="2"/>
  <c r="J36" i="2"/>
  <c r="M26" i="2"/>
  <c r="L26" i="2"/>
  <c r="K26" i="2"/>
  <c r="J26" i="2"/>
  <c r="I38" i="2"/>
  <c r="I36" i="2"/>
  <c r="I26" i="2"/>
  <c r="H38" i="2"/>
  <c r="H36" i="2"/>
  <c r="H26" i="2"/>
  <c r="G38" i="2"/>
  <c r="G36" i="2"/>
  <c r="G26" i="2"/>
  <c r="E10" i="2"/>
  <c r="F10" i="2"/>
  <c r="G10" i="2"/>
  <c r="H10" i="2"/>
  <c r="I10" i="2"/>
  <c r="J10" i="2"/>
  <c r="K10" i="2"/>
  <c r="L10" i="2"/>
  <c r="M10" i="2"/>
  <c r="M12" i="2"/>
  <c r="G12" i="2"/>
  <c r="H12" i="2"/>
  <c r="I12" i="2"/>
  <c r="J12" i="2"/>
  <c r="K12" i="2"/>
  <c r="L12" i="2"/>
  <c r="F12" i="2"/>
  <c r="P35" i="1"/>
  <c r="O35" i="1"/>
  <c r="N35" i="1"/>
  <c r="M35" i="1"/>
  <c r="L35" i="1"/>
  <c r="K35" i="1"/>
  <c r="J35" i="1"/>
  <c r="P33" i="1"/>
  <c r="O33" i="1"/>
  <c r="N33" i="1"/>
  <c r="M33" i="1"/>
  <c r="L33" i="1"/>
  <c r="K33" i="1"/>
  <c r="J33" i="1"/>
  <c r="D10" i="6"/>
  <c r="D35" i="4"/>
  <c r="D33" i="4"/>
  <c r="D10" i="4"/>
  <c r="D12" i="22"/>
  <c r="F43" i="2"/>
  <c r="F41" i="2"/>
  <c r="F38" i="2"/>
  <c r="F36" i="2"/>
  <c r="F26" i="2"/>
  <c r="E12" i="2"/>
  <c r="I35" i="1"/>
  <c r="I33" i="1"/>
  <c r="C12" i="6"/>
  <c r="B12" i="6"/>
  <c r="C35" i="4"/>
  <c r="C33" i="4"/>
  <c r="C12" i="4"/>
  <c r="H12" i="22"/>
  <c r="E43" i="2"/>
  <c r="E41" i="2"/>
  <c r="E38" i="2"/>
  <c r="E36" i="2"/>
  <c r="E26" i="2"/>
  <c r="D12" i="2"/>
  <c r="H35" i="1"/>
  <c r="H33" i="1"/>
  <c r="P4" i="13" l="1"/>
  <c r="O4" i="13"/>
  <c r="N4" i="13"/>
  <c r="N4" i="8"/>
  <c r="M4" i="8"/>
  <c r="L4" i="8"/>
  <c r="K4" i="8"/>
  <c r="L45" i="8"/>
  <c r="K45" i="8"/>
  <c r="K59" i="12"/>
  <c r="K53" i="12"/>
  <c r="K4" i="12"/>
  <c r="J59" i="12"/>
  <c r="J53" i="12"/>
  <c r="J4" i="12"/>
  <c r="D12" i="7"/>
  <c r="C12" i="7"/>
  <c r="B12" i="7"/>
  <c r="B12" i="16"/>
  <c r="B12" i="2"/>
  <c r="G35" i="1"/>
  <c r="G33" i="1"/>
  <c r="G4" i="1"/>
  <c r="H4" i="1"/>
  <c r="I4" i="1"/>
  <c r="J4" i="1"/>
  <c r="K4" i="1"/>
  <c r="L4" i="1"/>
  <c r="M4" i="1"/>
  <c r="N4" i="1"/>
  <c r="O4" i="1"/>
  <c r="P4" i="1"/>
  <c r="B35" i="4" l="1"/>
  <c r="B33" i="4"/>
  <c r="B12" i="4"/>
  <c r="B10" i="4"/>
  <c r="B4" i="4"/>
  <c r="B12" i="22"/>
  <c r="C12" i="2"/>
  <c r="B3" i="22" l="1"/>
  <c r="B3" i="2"/>
  <c r="C10" i="2" l="1"/>
  <c r="C10" i="6" l="1"/>
  <c r="C10" i="4"/>
  <c r="D10" i="2"/>
  <c r="B10" i="17" l="1"/>
  <c r="B10" i="11" l="1"/>
  <c r="B10" i="15"/>
  <c r="B10" i="21"/>
  <c r="B10" i="14"/>
  <c r="B10" i="12"/>
  <c r="B10" i="2"/>
  <c r="B10" i="6"/>
  <c r="C4" i="1" l="1"/>
  <c r="D4" i="1"/>
  <c r="E4" i="1"/>
  <c r="F4" i="1"/>
  <c r="B4" i="1" l="1"/>
  <c r="B4" i="19" l="1"/>
  <c r="A2" i="5" l="1"/>
  <c r="B4" i="18" l="1"/>
  <c r="B4" i="11" l="1"/>
  <c r="B4" i="15"/>
  <c r="B4" i="21"/>
  <c r="B4" i="14"/>
  <c r="B4" i="13"/>
  <c r="B4" i="9"/>
  <c r="C4" i="9"/>
  <c r="D4" i="9"/>
  <c r="E4" i="9"/>
  <c r="F4" i="9"/>
  <c r="C4" i="8"/>
  <c r="B4" i="8"/>
  <c r="F4" i="6" l="1"/>
  <c r="E4" i="6"/>
  <c r="D4" i="6"/>
  <c r="C4" i="6"/>
  <c r="B4" i="6"/>
  <c r="B4" i="12" l="1"/>
  <c r="C4" i="7"/>
  <c r="D4" i="7"/>
  <c r="E4" i="7"/>
  <c r="B4" i="7"/>
  <c r="C36" i="2" l="1"/>
  <c r="D36" i="2"/>
  <c r="C26" i="2"/>
  <c r="D26" i="2"/>
  <c r="B26" i="2"/>
  <c r="F33" i="1" l="1"/>
  <c r="E33" i="1"/>
  <c r="D33" i="1"/>
  <c r="C33" i="1"/>
  <c r="B33" i="1"/>
  <c r="C35" i="1"/>
  <c r="D35" i="1"/>
  <c r="E35" i="1"/>
  <c r="F35" i="1"/>
  <c r="B35" i="1"/>
  <c r="C38" i="2"/>
  <c r="D38" i="2"/>
  <c r="B38" i="2"/>
  <c r="C43" i="2"/>
  <c r="D43" i="2"/>
  <c r="B43" i="2"/>
  <c r="C41" i="2"/>
  <c r="C4" i="2" s="1"/>
  <c r="D41" i="2"/>
  <c r="D4" i="2" s="1"/>
  <c r="E4" i="2"/>
  <c r="F4" i="2"/>
  <c r="B41" i="2"/>
  <c r="C4" i="4"/>
  <c r="D4" i="4"/>
  <c r="E4" i="4"/>
  <c r="F4" i="4"/>
  <c r="B53" i="12"/>
  <c r="B59" i="12"/>
  <c r="C45" i="8"/>
  <c r="B45" i="8"/>
  <c r="C12" i="17"/>
  <c r="D12" i="17"/>
  <c r="E12" i="17"/>
  <c r="E12" i="11"/>
  <c r="C12" i="11"/>
  <c r="D12" i="11"/>
  <c r="B2" i="5" l="1"/>
  <c r="F2" i="5" l="1"/>
  <c r="B4" i="16"/>
  <c r="D2" i="5" l="1"/>
  <c r="B12" i="17" l="1"/>
  <c r="B4" i="17" s="1"/>
  <c r="B88" i="13" l="1"/>
  <c r="B90" i="13" s="1"/>
  <c r="B12" i="11" l="1"/>
  <c r="H2" i="5" s="1"/>
  <c r="Q2" i="22" l="1"/>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E14" authorId="0" shapeId="0">
      <text>
        <r>
          <rPr>
            <b/>
            <sz val="9"/>
            <color indexed="81"/>
            <rFont val="Tahoma"/>
            <family val="2"/>
          </rPr>
          <t>Fendy Tio:</t>
        </r>
        <r>
          <rPr>
            <sz val="9"/>
            <color indexed="81"/>
            <rFont val="Tahoma"/>
            <family val="2"/>
          </rPr>
          <t xml:space="preserve">
input degan 'New' atau 'Select' dengan format New;Select</t>
        </r>
      </text>
    </comment>
    <comment ref="F14" authorId="0" shapeId="0">
      <text>
        <r>
          <rPr>
            <b/>
            <sz val="9"/>
            <color indexed="81"/>
            <rFont val="Tahoma"/>
            <family val="2"/>
          </rPr>
          <t>Fendy Tio:</t>
        </r>
        <r>
          <rPr>
            <sz val="9"/>
            <color indexed="81"/>
            <rFont val="Tahoma"/>
            <family val="2"/>
          </rPr>
          <t xml:space="preserve">
input degan 'New' atau 'Select' dengan format New;Select</t>
        </r>
      </text>
    </comment>
    <comment ref="G14" authorId="0" shapeId="0">
      <text>
        <r>
          <rPr>
            <b/>
            <sz val="9"/>
            <color indexed="81"/>
            <rFont val="Tahoma"/>
            <family val="2"/>
          </rPr>
          <t>Fendy Tio:</t>
        </r>
        <r>
          <rPr>
            <sz val="9"/>
            <color indexed="81"/>
            <rFont val="Tahoma"/>
            <family val="2"/>
          </rPr>
          <t xml:space="preserve">
input degan 'New' atau 'Select' dengan format New;Select</t>
        </r>
      </text>
    </comment>
    <comment ref="H14" authorId="0" shapeId="0">
      <text>
        <r>
          <rPr>
            <b/>
            <sz val="9"/>
            <color indexed="81"/>
            <rFont val="Tahoma"/>
            <family val="2"/>
          </rPr>
          <t>Fendy Tio:</t>
        </r>
        <r>
          <rPr>
            <sz val="9"/>
            <color indexed="81"/>
            <rFont val="Tahoma"/>
            <family val="2"/>
          </rPr>
          <t xml:space="preserve">
input degan 'New' atau 'Select' dengan format New;Select</t>
        </r>
      </text>
    </comment>
    <comment ref="I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C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E17" authorId="0" shapeId="0">
      <text>
        <r>
          <rPr>
            <b/>
            <sz val="9"/>
            <color indexed="81"/>
            <rFont val="Tahoma"/>
            <family val="2"/>
          </rPr>
          <t>Fendy Tio:</t>
        </r>
        <r>
          <rPr>
            <sz val="9"/>
            <color indexed="81"/>
            <rFont val="Tahoma"/>
            <family val="2"/>
          </rPr>
          <t xml:space="preserve">
input degan 'New' atau 'Select' dengan format New;Select</t>
        </r>
      </text>
    </comment>
    <comment ref="F17" authorId="0" shapeId="0">
      <text>
        <r>
          <rPr>
            <b/>
            <sz val="9"/>
            <color indexed="81"/>
            <rFont val="Tahoma"/>
            <family val="2"/>
          </rPr>
          <t>Fendy Tio:</t>
        </r>
        <r>
          <rPr>
            <sz val="9"/>
            <color indexed="81"/>
            <rFont val="Tahoma"/>
            <family val="2"/>
          </rPr>
          <t xml:space="preserve">
input degan 'New' atau 'Select' dengan format New;Select</t>
        </r>
      </text>
    </comment>
    <comment ref="G17" authorId="0" shapeId="0">
      <text>
        <r>
          <rPr>
            <b/>
            <sz val="9"/>
            <color indexed="81"/>
            <rFont val="Tahoma"/>
            <family val="2"/>
          </rPr>
          <t>Fendy Tio:</t>
        </r>
        <r>
          <rPr>
            <sz val="9"/>
            <color indexed="81"/>
            <rFont val="Tahoma"/>
            <family val="2"/>
          </rPr>
          <t xml:space="preserve">
input degan 'New' atau 'Select' dengan format New;Select</t>
        </r>
      </text>
    </comment>
    <comment ref="H17" authorId="0" shapeId="0">
      <text>
        <r>
          <rPr>
            <b/>
            <sz val="9"/>
            <color indexed="81"/>
            <rFont val="Tahoma"/>
            <family val="2"/>
          </rPr>
          <t>Fendy Tio:</t>
        </r>
        <r>
          <rPr>
            <sz val="9"/>
            <color indexed="81"/>
            <rFont val="Tahoma"/>
            <family val="2"/>
          </rPr>
          <t xml:space="preserve">
input degan 'New' atau 'Select' dengan format New;Select</t>
        </r>
      </text>
    </comment>
    <comment ref="I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C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 ref="E20" authorId="0" shapeId="0">
      <text>
        <r>
          <rPr>
            <b/>
            <sz val="9"/>
            <color indexed="81"/>
            <rFont val="Tahoma"/>
            <family val="2"/>
          </rPr>
          <t>Fendy Tio:</t>
        </r>
        <r>
          <rPr>
            <sz val="9"/>
            <color indexed="81"/>
            <rFont val="Tahoma"/>
            <family val="2"/>
          </rPr>
          <t xml:space="preserve">
input degan 'New' atau 'Select' dengan format New;Select</t>
        </r>
      </text>
    </comment>
    <comment ref="F20" authorId="0" shapeId="0">
      <text>
        <r>
          <rPr>
            <b/>
            <sz val="9"/>
            <color indexed="81"/>
            <rFont val="Tahoma"/>
            <family val="2"/>
          </rPr>
          <t>Fendy Tio:</t>
        </r>
        <r>
          <rPr>
            <sz val="9"/>
            <color indexed="81"/>
            <rFont val="Tahoma"/>
            <family val="2"/>
          </rPr>
          <t xml:space="preserve">
input degan 'New' atau 'Select' dengan format New;Select</t>
        </r>
      </text>
    </comment>
    <comment ref="G20" authorId="0" shapeId="0">
      <text>
        <r>
          <rPr>
            <b/>
            <sz val="9"/>
            <color indexed="81"/>
            <rFont val="Tahoma"/>
            <family val="2"/>
          </rPr>
          <t>Fendy Tio:</t>
        </r>
        <r>
          <rPr>
            <sz val="9"/>
            <color indexed="81"/>
            <rFont val="Tahoma"/>
            <family val="2"/>
          </rPr>
          <t xml:space="preserve">
input degan 'New' atau 'Select' dengan format New;Select</t>
        </r>
      </text>
    </comment>
    <comment ref="H20" authorId="0" shapeId="0">
      <text>
        <r>
          <rPr>
            <b/>
            <sz val="9"/>
            <color indexed="81"/>
            <rFont val="Tahoma"/>
            <family val="2"/>
          </rPr>
          <t>Fendy Tio:</t>
        </r>
        <r>
          <rPr>
            <sz val="9"/>
            <color indexed="81"/>
            <rFont val="Tahoma"/>
            <family val="2"/>
          </rPr>
          <t xml:space="preserve">
input degan 'New' atau 'Select' dengan format New;Select</t>
        </r>
      </text>
    </comment>
    <comment ref="I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N46" authorId="1" shapeId="0">
      <text>
        <r>
          <rPr>
            <b/>
            <sz val="9"/>
            <color indexed="81"/>
            <rFont val="Tahoma"/>
            <charset val="1"/>
          </rPr>
          <t>Jeremy Andreas:</t>
        </r>
        <r>
          <rPr>
            <sz val="9"/>
            <color indexed="81"/>
            <rFont val="Tahoma"/>
            <charset val="1"/>
          </rPr>
          <t xml:space="preserve">
dapat diisi customer/multifinance</t>
        </r>
      </text>
    </comment>
    <comment ref="O46" authorId="1" shapeId="0">
      <text>
        <r>
          <rPr>
            <b/>
            <sz val="9"/>
            <color indexed="81"/>
            <rFont val="Tahoma"/>
            <charset val="1"/>
          </rPr>
          <t>Jeremy Andreas:</t>
        </r>
        <r>
          <rPr>
            <sz val="9"/>
            <color indexed="81"/>
            <rFont val="Tahoma"/>
            <charset val="1"/>
          </rPr>
          <t xml:space="preserve">
dapat diisi customer/multifinance</t>
        </r>
      </text>
    </comment>
    <comment ref="P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 ref="N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<sst xmlns="http://schemas.openxmlformats.org/spreadsheetml/2006/main" count="6207" uniqueCount="3624">
  <si>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</si>
  <si>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</si>
  <si>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</si>
  <si>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</si>
  <si>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</si>
  <si>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</si>
  <si>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</si>
  <si>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</si>
  <si>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</si>
  <si>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</si>
  <si>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</si>
  <si>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</si>
  <si>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</si>
  <si>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</si>
  <si>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</si>
  <si>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</si>
  <si>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</si>
  <si>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</si>
  <si>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</si>
  <si>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</si>
  <si>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</si>
  <si>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</si>
  <si>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</si>
  <si>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</si>
  <si>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</si>
  <si>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</si>
  <si>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</si>
  <si>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</si>
  <si>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</si>
  <si>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</si>
  <si>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</si>
  <si>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</si>
  <si>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</si>
  <si>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</si>
  <si>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</si>
  <si>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</si>
  <si>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</si>
  <si>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</si>
  <si>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</si>
  <si>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</si>
  <si>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</si>
  <si>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</si>
  <si>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</si>
  <si>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</si>
  <si>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</si>
  <si>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</si>
  <si>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</si>
  <si>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</si>
  <si>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</si>
  <si>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</si>
  <si>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</si>
  <si>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</si>
  <si>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</si>
  <si>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</si>
  <si>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</si>
  <si>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</si>
  <si>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</si>
  <si>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</si>
  <si>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</si>
  <si>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</si>
  <si>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</si>
  <si>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</si>
  <si>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</si>
  <si>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</si>
  <si>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</si>
  <si>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</si>
  <si>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</si>
  <si>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</si>
  <si>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</si>
  <si>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</si>
  <si>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</si>
  <si>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</si>
  <si>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</si>
  <si>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</si>
  <si>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</si>
  <si>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</si>
  <si>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</si>
  <si>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</si>
  <si>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</si>
  <si>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</si>
  <si>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</si>
  <si>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</si>
  <si>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</si>
  <si>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</si>
  <si>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</si>
  <si>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</si>
  <si>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</si>
  <si>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</si>
  <si>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</si>
  <si>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</si>
  <si>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</si>
  <si>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</si>
  <si>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</si>
  <si>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</si>
  <si>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</si>
  <si>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</si>
  <si>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</si>
  <si>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</si>
  <si>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</si>
  <si>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</si>
  <si>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</si>
  <si>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</si>
  <si>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</si>
  <si>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</si>
  <si>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</si>
  <si>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</si>
  <si>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</si>
  <si>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</si>
  <si>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</si>
  <si>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</si>
  <si>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</si>
  <si>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</si>
  <si>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</si>
  <si>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</si>
  <si>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</si>
  <si>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</si>
  <si>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</si>
  <si>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</si>
  <si>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</si>
  <si>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</si>
  <si>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</si>
  <si>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</si>
  <si>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</si>
  <si>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</si>
  <si>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</si>
  <si>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</si>
  <si>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</si>
  <si>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</si>
  <si>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</si>
  <si>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</si>
  <si>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</si>
  <si>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</si>
  <si>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</si>
  <si>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</si>
  <si>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</si>
  <si>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</si>
  <si>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</si>
  <si>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</si>
  <si>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</si>
  <si>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</si>
  <si>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</si>
  <si>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</si>
  <si>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</si>
  <si>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</si>
  <si>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</si>
  <si>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</si>
  <si>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</si>
  <si>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</si>
  <si>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</si>
  <si>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</si>
  <si>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</si>
  <si>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</si>
  <si>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</si>
  <si>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</si>
  <si>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</si>
  <si>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</si>
  <si>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</si>
  <si>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</si>
  <si>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</si>
  <si>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</si>
  <si>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</si>
  <si>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</si>
  <si>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</si>
  <si>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</si>
  <si>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</si>
  <si>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</si>
  <si>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</si>
  <si>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</si>
  <si>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</si>
  <si>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</si>
  <si>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</si>
  <si>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</si>
  <si>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</si>
  <si>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</si>
  <si>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</si>
  <si>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</si>
  <si>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</si>
  <si>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</si>
  <si>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</si>
  <si>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</si>
  <si>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</si>
  <si>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</si>
  <si>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</si>
  <si>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</si>
  <si>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</si>
  <si>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</si>
  <si>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</si>
  <si>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</si>
  <si>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</si>
  <si>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</si>
  <si>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</si>
  <si>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</si>
  <si>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</si>
  <si>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</si>
  <si>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</si>
  <si>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</si>
  <si>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</si>
  <si>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</si>
  <si>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</si>
  <si>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</si>
  <si>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</si>
  <si>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</si>
  <si>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</si>
  <si>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</si>
  <si>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</si>
  <si>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</si>
  <si>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</si>
  <si>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</si>
  <si>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</si>
  <si>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</si>
  <si>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</si>
  <si>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</si>
  <si>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</si>
  <si>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</si>
  <si>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</si>
  <si>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</si>
  <si>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</si>
  <si>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</si>
  <si>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</si>
  <si>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</si>
  <si>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</si>
  <si>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</si>
  <si>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</si>
  <si>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</si>
  <si>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</si>
  <si>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</si>
  <si>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</si>
  <si>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</si>
  <si>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</si>
  <si>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</si>
  <si>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</si>
  <si>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</si>
  <si>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</si>
  <si>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</si>
  <si>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</si>
  <si>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</si>
  <si>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</si>
  <si>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</si>
  <si>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</si>
  <si>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</si>
  <si>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</si>
  <si>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</si>
  <si>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</si>
  <si>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</si>
  <si>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</si>
  <si>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</si>
  <si>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</si>
  <si>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</si>
  <si>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</si>
  <si>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</si>
  <si>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</si>
  <si>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</si>
  <si>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</si>
  <si>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</si>
  <si>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</si>
  <si>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</si>
  <si>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</si>
  <si>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</si>
  <si>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</si>
  <si>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</si>
  <si>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</si>
  <si>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</si>
  <si>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</si>
  <si>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</si>
  <si>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</si>
  <si>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</si>
  <si>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</si>
  <si>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</si>
  <si>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</si>
  <si>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</si>
  <si>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</si>
  <si>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</si>
  <si>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</si>
  <si>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</si>
  <si>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</si>
  <si>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</si>
  <si>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</si>
  <si>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</si>
  <si>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</si>
  <si>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</si>
  <si>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</si>
  <si>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</si>
  <si>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</si>
  <si>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</si>
  <si>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</si>
  <si>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</si>
  <si>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</si>
  <si>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</si>
  <si>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</si>
  <si>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</si>
  <si>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</si>
  <si>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</si>
  <si>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</si>
  <si>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</si>
  <si>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</si>
  <si>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</si>
  <si>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</si>
  <si>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</si>
  <si>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</si>
  <si>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</si>
  <si>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</si>
  <si>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</si>
  <si>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</si>
  <si>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</si>
  <si>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</si>
  <si>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</si>
  <si>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</si>
  <si>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</si>
  <si>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</si>
  <si>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</si>
  <si>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</si>
  <si>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</si>
  <si>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</si>
  <si>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</si>
  <si>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</si>
  <si>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</si>
  <si>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</si>
  <si>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</si>
  <si>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</si>
  <si>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</si>
  <si>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</si>
  <si>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</si>
  <si>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</si>
  <si>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</si>
  <si>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</si>
  <si>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</si>
  <si>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</si>
  <si>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</si>
  <si>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</si>
  <si>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</si>
  <si>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</si>
  <si>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</si>
  <si>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</si>
  <si>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</si>
  <si>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</si>
  <si>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</si>
  <si>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</si>
  <si>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</si>
  <si>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</si>
  <si>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</si>
  <si>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</si>
  <si>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</si>
  <si>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</si>
  <si>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</si>
  <si>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</si>
  <si>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</si>
  <si>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</si>
  <si>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</si>
  <si>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</si>
  <si>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</si>
  <si>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</si>
  <si>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</si>
  <si>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</si>
  <si>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</si>
  <si>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</si>
  <si>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</si>
  <si>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</si>
  <si>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</si>
  <si>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</si>
  <si>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</si>
  <si>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</si>
  <si>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</si>
  <si>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</si>
  <si>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</si>
  <si>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</si>
  <si>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</si>
  <si>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</si>
  <si>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</si>
  <si>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</si>
  <si>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</si>
  <si>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</si>
  <si>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</si>
  <si>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</si>
  <si>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</si>
  <si>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</si>
  <si>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</si>
  <si>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</si>
  <si>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</si>
  <si>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</si>
  <si>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</si>
  <si>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</si>
  <si>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</si>
  <si>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</si>
  <si>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</si>
  <si>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</si>
  <si>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</si>
  <si>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</si>
  <si>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</si>
  <si>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</si>
  <si>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</si>
  <si>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</si>
  <si>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</si>
  <si>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</si>
  <si>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</si>
  <si>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</si>
  <si>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</si>
  <si>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</si>
  <si>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</si>
  <si>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</si>
  <si>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</si>
  <si>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</si>
  <si>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</si>
  <si>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</si>
  <si>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</si>
  <si>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</si>
  <si>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</si>
  <si>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</si>
  <si>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</si>
  <si>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</si>
  <si>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</si>
  <si>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</si>
  <si>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</si>
  <si>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</si>
  <si>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</si>
  <si>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</si>
  <si>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</si>
  <si>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</si>
  <si>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</si>
  <si>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</si>
  <si>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</si>
  <si>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</si>
  <si>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</si>
  <si>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</si>
  <si>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</si>
  <si>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</si>
  <si>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</si>
  <si>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</si>
  <si>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</si>
  <si>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</si>
  <si>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</si>
  <si>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</si>
  <si>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</si>
  <si>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</si>
  <si>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</si>
  <si>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</si>
  <si>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</si>
  <si>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</si>
  <si>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</si>
  <si>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</si>
  <si>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</si>
  <si>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</si>
  <si>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</si>
  <si>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</si>
  <si>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</si>
  <si>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</si>
  <si>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</si>
  <si>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</si>
  <si>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</si>
  <si>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</si>
  <si>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</si>
  <si>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</si>
  <si>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</si>
  <si>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</si>
  <si>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</si>
  <si>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</si>
  <si>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</si>
  <si>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</si>
  <si>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</si>
  <si>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</si>
  <si>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</si>
  <si>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</si>
  <si>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</si>
  <si>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</si>
  <si>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</si>
  <si>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</si>
  <si>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</si>
  <si>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</si>
  <si>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</si>
  <si>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</si>
  <si>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</si>
  <si>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</si>
  <si>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</si>
  <si>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</si>
  <si>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</si>
  <si>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</si>
  <si>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</si>
  <si>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</si>
  <si>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</si>
  <si>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</si>
  <si>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</si>
  <si>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</si>
  <si>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</si>
  <si>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</si>
  <si>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</si>
  <si>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</si>
  <si>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</si>
  <si>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</si>
  <si>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</si>
  <si>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</si>
  <si>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</si>
  <si>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</si>
  <si>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</si>
  <si>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</si>
  <si>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</si>
  <si>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</si>
  <si>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</si>
  <si>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</si>
  <si>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</si>
  <si>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</si>
  <si>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</si>
  <si>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</si>
  <si>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</si>
  <si>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</si>
  <si>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</si>
  <si>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</si>
  <si>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</si>
  <si>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</si>
  <si>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</si>
  <si>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</si>
  <si>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</si>
  <si>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</si>
  <si>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</si>
  <si>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</si>
  <si>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</si>
  <si>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</si>
  <si>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</si>
  <si>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</si>
  <si>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</si>
  <si>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</si>
  <si>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</si>
  <si>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</si>
  <si>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</si>
  <si>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</si>
  <si>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</si>
  <si>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</si>
  <si>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</si>
  <si>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</si>
  <si>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</si>
  <si>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</si>
  <si>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</si>
  <si>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</si>
  <si>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</si>
  <si>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</si>
  <si>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</si>
  <si>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</si>
  <si>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</si>
  <si>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</si>
  <si>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</si>
  <si>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</si>
  <si>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</si>
  <si>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</si>
  <si>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</si>
  <si>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</si>
  <si>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</si>
  <si>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</si>
  <si>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</si>
  <si>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</si>
  <si>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</si>
  <si>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</si>
  <si>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</si>
  <si>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</si>
  <si>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</si>
  <si>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</si>
  <si>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</si>
  <si>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</si>
  <si>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</si>
  <si>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</si>
  <si>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</si>
  <si>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</si>
  <si>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</si>
  <si>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</si>
  <si>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</si>
  <si>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</si>
  <si>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</si>
  <si>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</si>
  <si>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</si>
  <si>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</si>
  <si>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</si>
  <si>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</si>
  <si>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</si>
  <si>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</si>
  <si>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</si>
  <si>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</si>
  <si>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</si>
  <si>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</si>
  <si>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</si>
  <si>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</si>
  <si>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</si>
  <si>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</si>
  <si>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</si>
  <si>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</si>
  <si>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</si>
  <si>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</si>
  <si>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</si>
  <si>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</si>
  <si>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</si>
  <si>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</si>
  <si>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</si>
  <si>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</si>
  <si>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</si>
  <si>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</si>
  <si>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</si>
  <si>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</si>
  <si>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</si>
  <si>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</si>
  <si>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</si>
  <si>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</si>
  <si>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</si>
  <si>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</si>
  <si>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</si>
  <si>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</si>
  <si>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</si>
  <si>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</si>
  <si>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</si>
  <si>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</si>
  <si>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</si>
  <si>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</si>
  <si>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</si>
  <si>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</si>
  <si>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</si>
  <si>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</si>
  <si>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</si>
  <si>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</si>
  <si>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</si>
  <si>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</si>
  <si>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</si>
  <si>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</si>
  <si>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</si>
  <si>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</si>
  <si>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</si>
  <si>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</si>
  <si>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</si>
  <si>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</si>
  <si>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</si>
  <si>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</si>
  <si>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</si>
  <si>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</si>
  <si>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</si>
  <si>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</si>
  <si>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</si>
  <si>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</si>
  <si>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</si>
  <si>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</si>
  <si>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</si>
  <si>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</si>
  <si>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</si>
  <si>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</si>
  <si>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</si>
  <si>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</si>
  <si>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</si>
  <si>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</si>
  <si>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</si>
  <si>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</si>
  <si>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</si>
  <si>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</si>
  <si>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</si>
  <si>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</si>
  <si>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</si>
  <si>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</si>
  <si>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</si>
  <si>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</si>
  <si>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</si>
  <si>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</si>
  <si>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</si>
  <si>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</si>
  <si>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</si>
  <si>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</si>
  <si>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</si>
  <si>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</si>
  <si>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</si>
  <si>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</si>
  <si>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</si>
  <si>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</si>
  <si>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</si>
  <si>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</si>
  <si>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</si>
  <si>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</si>
  <si>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</si>
  <si>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</si>
  <si>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</si>
  <si>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</si>
  <si>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</si>
  <si>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</si>
  <si>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</si>
  <si>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</si>
  <si>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</si>
  <si>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</si>
  <si>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</si>
  <si>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</si>
  <si>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</si>
  <si>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</si>
  <si>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</si>
  <si>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</si>
  <si>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</si>
  <si>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</si>
  <si>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</si>
  <si>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</si>
  <si>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</si>
  <si>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</si>
  <si>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</si>
  <si>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</si>
  <si>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</si>
  <si>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</si>
  <si>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</si>
  <si>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</si>
  <si>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</si>
  <si>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</si>
  <si>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</si>
  <si>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</si>
  <si>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</si>
  <si>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</si>
  <si>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</si>
  <si>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</si>
  <si>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</si>
  <si>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</si>
  <si>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</si>
  <si>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</si>
  <si>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</si>
  <si>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</si>
  <si>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</si>
  <si>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</si>
  <si>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</si>
  <si>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</si>
  <si>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</si>
  <si>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</si>
  <si>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</si>
  <si>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</si>
  <si>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</si>
  <si>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</si>
  <si>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</si>
  <si>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</si>
  <si>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</si>
  <si>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</si>
  <si>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</si>
  <si>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</si>
  <si>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</si>
  <si>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</si>
  <si>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</si>
  <si>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</si>
  <si>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</si>
  <si>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</si>
  <si>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</si>
  <si>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</si>
  <si>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</si>
  <si>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</si>
  <si>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</si>
  <si>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</si>
  <si>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</si>
  <si>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</si>
  <si>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</si>
  <si>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</si>
  <si>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</si>
  <si>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</si>
  <si>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</si>
  <si>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</si>
  <si>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</si>
  <si>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</si>
  <si>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</si>
  <si>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</si>
  <si>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</si>
  <si>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</si>
  <si>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</si>
  <si>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</si>
  <si>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</si>
  <si>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</si>
  <si>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</si>
  <si>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</si>
  <si>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</si>
  <si>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</si>
  <si>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</si>
  <si>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</si>
  <si>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</si>
  <si>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</si>
  <si>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</si>
  <si>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</si>
  <si>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</si>
  <si>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</si>
  <si>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</si>
  <si>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</si>
  <si>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</si>
  <si>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</si>
  <si>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</si>
  <si>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</si>
  <si>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</si>
  <si>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</si>
  <si>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</si>
  <si>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</si>
  <si>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</si>
  <si>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</si>
  <si>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</si>
  <si>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</si>
  <si>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</si>
  <si>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</si>
  <si>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</si>
  <si>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</si>
  <si>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</si>
  <si>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</si>
  <si>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</si>
  <si>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</si>
  <si>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</si>
  <si>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</si>
  <si>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</si>
  <si>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</si>
  <si>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</si>
  <si>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</si>
  <si>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</si>
  <si>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</si>
  <si>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</si>
  <si>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</si>
  <si>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</si>
  <si>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</si>
  <si>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</si>
  <si>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</si>
  <si>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</si>
  <si>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</si>
  <si>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</si>
  <si>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</si>
  <si>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</si>
  <si>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</si>
  <si>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</si>
  <si>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</si>
  <si>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</si>
  <si>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</si>
  <si>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</si>
  <si>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</si>
  <si>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</si>
  <si>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</si>
  <si>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</si>
  <si>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</si>
  <si>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</si>
  <si>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</si>
  <si>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</si>
  <si>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</si>
  <si>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</si>
  <si>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</si>
  <si>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</si>
  <si>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</si>
  <si>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</si>
  <si>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</si>
  <si>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</si>
  <si>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</si>
  <si>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</si>
  <si>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</si>
  <si>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</si>
  <si>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</si>
  <si>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</si>
  <si>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</si>
  <si>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</si>
  <si>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</si>
  <si>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</si>
  <si>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</si>
  <si>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</si>
  <si>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</si>
  <si>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</si>
  <si>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</si>
  <si>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</si>
  <si>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</si>
  <si>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</si>
  <si>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</si>
  <si>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</si>
  <si>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</si>
  <si>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</si>
  <si>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</si>
  <si>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</si>
  <si>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</si>
  <si>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</si>
  <si>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</si>
  <si>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</si>
  <si>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</si>
  <si>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</si>
  <si>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</si>
  <si>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</si>
  <si>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</si>
  <si>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</si>
  <si>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</si>
  <si>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</si>
  <si>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</si>
  <si>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</si>
  <si>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</si>
  <si>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</si>
  <si>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</si>
  <si>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</si>
  <si>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</si>
  <si>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</si>
  <si>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</si>
  <si>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</si>
  <si>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</si>
  <si>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</si>
  <si>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</si>
  <si>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</si>
  <si>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</si>
  <si>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</si>
  <si>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</si>
  <si>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</si>
  <si>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</si>
  <si>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</si>
  <si>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</si>
  <si>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</si>
  <si>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</si>
  <si>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</si>
  <si>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</si>
  <si>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</si>
  <si>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</si>
  <si>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</si>
  <si>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</si>
  <si>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</si>
  <si>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</si>
  <si>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</si>
  <si>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</si>
  <si>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</si>
  <si>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</si>
  <si>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</si>
  <si>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</si>
  <si>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</si>
  <si>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</si>
  <si>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</si>
  <si>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</si>
  <si>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</si>
  <si>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</si>
  <si>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</si>
  <si>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</si>
  <si>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</si>
  <si>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</si>
  <si>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</si>
  <si>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</si>
  <si>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</si>
  <si>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</si>
  <si>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</si>
  <si>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</si>
  <si>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</si>
  <si>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</si>
  <si>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</si>
  <si>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</si>
  <si>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</si>
  <si>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</si>
  <si>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</si>
  <si>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</si>
  <si>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</si>
  <si>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</si>
  <si>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</si>
  <si>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</si>
  <si>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</si>
  <si>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</si>
  <si>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</si>
  <si>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</si>
  <si>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</si>
  <si>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</si>
  <si>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</si>
  <si>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</si>
  <si>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</si>
  <si>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</si>
  <si>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</si>
  <si>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</si>
  <si>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</si>
  <si>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</si>
  <si>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</si>
  <si>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</si>
  <si>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</si>
  <si>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</si>
  <si>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</si>
  <si>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</si>
  <si>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</si>
  <si>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</si>
  <si>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</si>
  <si>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</si>
  <si>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</si>
  <si>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</si>
  <si>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</si>
  <si>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</si>
  <si>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</si>
  <si>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</si>
  <si>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</si>
  <si>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</si>
  <si>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</si>
  <si>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</si>
  <si>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</si>
  <si>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</si>
  <si>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</si>
  <si>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</si>
  <si>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</si>
  <si>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</si>
  <si>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</si>
  <si>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</si>
  <si>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</si>
  <si>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</si>
  <si>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</si>
  <si>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</si>
  <si>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</si>
  <si>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</si>
  <si>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</si>
  <si>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</si>
  <si>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</si>
  <si>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</si>
  <si>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</si>
  <si>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</si>
  <si>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</si>
  <si>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</si>
  <si>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</si>
  <si>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</si>
  <si>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</si>
  <si>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</si>
  <si>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</si>
  <si>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</si>
  <si>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</si>
  <si>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</si>
  <si>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</si>
  <si>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</si>
  <si>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</si>
  <si>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</si>
  <si>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</si>
  <si>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</si>
  <si>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</si>
  <si>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</si>
  <si>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</si>
  <si>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</si>
  <si>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</si>
  <si>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</si>
  <si>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</si>
  <si>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</si>
  <si>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</si>
  <si>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</si>
  <si>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</si>
  <si>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</si>
  <si>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</si>
  <si>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</si>
  <si>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</si>
  <si>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</si>
  <si>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</si>
  <si>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</si>
  <si>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</si>
  <si>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</si>
  <si>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</si>
  <si>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</si>
  <si>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</si>
  <si>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</si>
  <si>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</si>
  <si>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</si>
  <si>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</si>
  <si>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</si>
  <si>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</si>
  <si>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</si>
  <si>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</si>
  <si>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</si>
  <si>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</si>
  <si>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</si>
  <si>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</si>
  <si>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</si>
  <si>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</si>
  <si>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</si>
  <si>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</si>
  <si>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</si>
  <si>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</si>
  <si>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</si>
  <si>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</si>
  <si>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</si>
  <si>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</si>
  <si>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</si>
  <si>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</si>
  <si>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</si>
  <si>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</si>
  <si>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</si>
  <si>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</si>
  <si>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</si>
  <si>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</si>
  <si>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</si>
  <si>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</si>
  <si>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</si>
  <si>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</si>
  <si>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</si>
  <si>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</si>
  <si>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</si>
  <si>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</si>
  <si>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</si>
  <si>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</si>
  <si>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</si>
  <si>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</si>
  <si>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</si>
  <si>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</si>
  <si>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</si>
  <si>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</si>
  <si>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</si>
  <si>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</si>
  <si>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</si>
  <si>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</si>
  <si>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</si>
  <si>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</si>
  <si>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</si>
  <si>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</si>
  <si>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</si>
  <si>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</si>
  <si>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</si>
  <si>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</si>
  <si>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</si>
  <si>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</si>
  <si>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</si>
  <si>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</si>
  <si>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</si>
  <si>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</si>
  <si>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</si>
  <si>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</si>
  <si>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</si>
  <si>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</si>
  <si>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</si>
  <si>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</si>
  <si>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</si>
  <si>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</si>
  <si>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</si>
  <si>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</si>
  <si>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</si>
  <si>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</si>
  <si>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</si>
  <si>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</si>
  <si>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</si>
  <si>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</si>
  <si>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</si>
  <si>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</si>
  <si>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</si>
  <si>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</si>
  <si>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</si>
  <si>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</si>
  <si>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</si>
  <si>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</si>
  <si>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</si>
  <si>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</si>
  <si>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</si>
  <si>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</si>
  <si>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</si>
  <si>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</si>
  <si>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</si>
  <si>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</si>
  <si>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</si>
  <si>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</si>
  <si>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</si>
  <si>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</si>
  <si>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</si>
  <si>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</si>
  <si>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</si>
  <si>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</si>
  <si>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</si>
  <si>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</si>
  <si>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</si>
  <si>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</si>
  <si>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</si>
  <si>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</si>
  <si>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</si>
  <si>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</si>
  <si>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</si>
  <si>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</si>
  <si>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</si>
  <si>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</si>
  <si>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</si>
  <si>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</si>
  <si>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</si>
  <si>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</si>
  <si>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</si>
  <si>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</si>
  <si>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</si>
  <si>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</si>
  <si>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</si>
  <si>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</si>
  <si>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</si>
  <si>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</si>
  <si>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</si>
  <si>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</si>
  <si>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</si>
  <si>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</si>
  <si>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</si>
  <si>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</si>
  <si>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</si>
  <si>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</si>
  <si>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</si>
  <si>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</si>
  <si>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</si>
  <si>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</si>
  <si>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</si>
  <si>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</si>
  <si>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</si>
  <si>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</si>
  <si>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</si>
  <si>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</si>
  <si>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</si>
  <si>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</si>
  <si>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</si>
  <si>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</si>
  <si>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</si>
  <si>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</si>
  <si>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</si>
  <si>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</si>
  <si>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</si>
  <si>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</si>
  <si>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</si>
  <si>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</si>
  <si>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</si>
  <si>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</si>
  <si>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</si>
  <si>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</si>
  <si>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</si>
  <si>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</si>
  <si>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</si>
  <si>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</si>
  <si>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</si>
  <si>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</si>
  <si>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</si>
  <si>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</si>
  <si>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</si>
  <si>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</si>
  <si>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</si>
  <si>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</si>
  <si>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</si>
  <si>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</si>
  <si>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</si>
  <si>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</si>
  <si>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</si>
  <si>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</si>
  <si>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</si>
  <si>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</si>
  <si>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</si>
  <si>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</si>
  <si>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</si>
  <si>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</si>
  <si>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</si>
  <si>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</si>
  <si>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</si>
  <si>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</si>
  <si>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</si>
  <si>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</si>
  <si>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</si>
  <si>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</si>
  <si>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</si>
  <si>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</si>
  <si>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</si>
  <si>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</si>
  <si>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</si>
  <si>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</si>
  <si>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</si>
  <si>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</si>
  <si>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</si>
  <si>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</si>
  <si>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</si>
  <si>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</si>
  <si>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</si>
  <si>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</si>
  <si>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</si>
  <si>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</si>
  <si>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</si>
  <si>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</si>
  <si>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</si>
  <si>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</si>
  <si>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</si>
  <si>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</si>
  <si>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</si>
  <si>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</si>
  <si>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</si>
  <si>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</si>
  <si>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</si>
  <si>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</si>
  <si>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</si>
  <si>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</si>
  <si>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</si>
  <si>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</si>
  <si>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</si>
  <si>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</si>
  <si>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</si>
  <si>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</si>
  <si>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</si>
  <si>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</si>
  <si>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</si>
  <si>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</si>
  <si>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</si>
  <si>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</si>
  <si>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</si>
  <si>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</si>
  <si>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</si>
  <si>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</si>
  <si>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</si>
  <si>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</si>
  <si>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</si>
  <si>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</si>
  <si>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</si>
  <si>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</si>
  <si>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</si>
  <si>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</si>
  <si>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</si>
  <si>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</si>
  <si>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</si>
  <si>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</si>
  <si>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</si>
  <si>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</si>
  <si>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</si>
  <si>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</si>
  <si>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</si>
  <si>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</si>
  <si>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</si>
  <si>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</si>
  <si>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</si>
  <si>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</si>
  <si>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</si>
  <si>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</si>
  <si>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</si>
  <si>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</si>
  <si>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</si>
  <si>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</si>
  <si>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</si>
  <si>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</si>
  <si>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</si>
  <si>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</si>
  <si>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</si>
  <si>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</si>
  <si>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</si>
  <si>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</si>
  <si>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</si>
  <si>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</si>
  <si>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</si>
  <si>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</si>
  <si>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</si>
  <si>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</si>
  <si>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</si>
  <si>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</si>
  <si>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</si>
  <si>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</si>
  <si>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</si>
  <si>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</si>
  <si>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</si>
  <si>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</si>
  <si>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</si>
  <si>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</si>
  <si>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</si>
  <si>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</si>
  <si>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</si>
  <si>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</si>
  <si>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</si>
  <si>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</si>
  <si>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</si>
  <si>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</si>
  <si>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</si>
  <si>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</si>
  <si>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</si>
  <si>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</si>
  <si>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</si>
  <si>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</si>
  <si>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</si>
  <si>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</si>
  <si>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</si>
  <si>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</si>
  <si>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</si>
  <si>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</si>
  <si>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</si>
  <si>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</si>
  <si>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</si>
  <si>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</si>
  <si>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</si>
  <si>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</si>
  <si>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</si>
  <si>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</si>
  <si>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</si>
  <si>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</si>
  <si>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</si>
  <si>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</si>
  <si>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</si>
  <si>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</si>
  <si>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</si>
  <si>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</si>
  <si>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</si>
  <si>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</si>
  <si>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</si>
  <si>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</si>
  <si>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</si>
  <si>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</si>
  <si>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</si>
  <si>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</si>
  <si>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</si>
  <si>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</si>
  <si>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</si>
  <si>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</si>
  <si>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</si>
  <si>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</si>
  <si>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</si>
  <si>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</si>
  <si>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</si>
  <si>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</si>
  <si>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</si>
  <si>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</si>
  <si>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</si>
  <si>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</si>
  <si>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</si>
  <si>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</si>
  <si>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</si>
  <si>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</si>
  <si>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</si>
  <si>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</si>
  <si>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</si>
  <si>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</si>
  <si>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</si>
  <si>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</si>
  <si>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</si>
  <si>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</si>
  <si>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</si>
  <si>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</si>
  <si>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</si>
  <si>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</si>
  <si>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</si>
  <si>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</si>
  <si>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</si>
  <si>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</si>
  <si>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</si>
  <si>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</si>
  <si>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</si>
  <si>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</si>
  <si>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</si>
  <si>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</si>
  <si>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</si>
  <si>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</si>
  <si>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</si>
  <si>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</si>
  <si>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</si>
  <si>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</si>
  <si>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</si>
  <si>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</si>
  <si>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</si>
  <si>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</si>
  <si>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</si>
  <si>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</si>
  <si>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</si>
  <si>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</si>
  <si>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</si>
  <si>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</si>
  <si>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</si>
  <si>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</si>
  <si>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</si>
  <si>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</si>
  <si>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</si>
  <si>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</si>
  <si>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</si>
  <si>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</si>
  <si>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</si>
  <si>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</si>
  <si>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</si>
  <si>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</si>
  <si>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</si>
  <si>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</si>
  <si>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</si>
  <si>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</si>
  <si>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</si>
  <si>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</si>
  <si>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</si>
  <si>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</si>
  <si>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</si>
  <si>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</si>
  <si>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</si>
  <si>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</si>
  <si>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</si>
  <si>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</si>
  <si>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</si>
  <si>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</si>
  <si>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</si>
  <si>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</si>
  <si>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</si>
  <si>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</si>
  <si>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</si>
  <si>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</si>
  <si>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</si>
  <si>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</si>
  <si>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</si>
  <si>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</si>
  <si>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</si>
  <si>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</si>
  <si>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</si>
  <si>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</si>
  <si>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</si>
  <si>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</si>
  <si>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</si>
  <si>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</si>
  <si>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</si>
  <si>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</si>
  <si>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</si>
  <si>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</si>
  <si>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</si>
  <si>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</si>
  <si>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</si>
  <si>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</si>
  <si>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</si>
  <si>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</si>
  <si>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</si>
  <si>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</si>
  <si>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</si>
  <si>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</si>
  <si>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</si>
  <si>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</si>
  <si>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</si>
  <si>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</si>
  <si>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</si>
  <si>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</si>
  <si>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</si>
  <si>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</si>
  <si>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</si>
  <si>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</si>
  <si>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</si>
  <si>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</si>
  <si>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</si>
  <si>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</si>
  <si>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</si>
  <si>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</si>
  <si>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</si>
  <si>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</si>
  <si>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</si>
  <si>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</si>
  <si>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</si>
  <si>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</si>
  <si>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</si>
  <si>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</si>
  <si>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</si>
  <si>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</si>
  <si>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</si>
  <si>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</si>
  <si>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</si>
  <si>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</si>
  <si>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</si>
  <si>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</si>
  <si>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</si>
  <si>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</si>
  <si>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</si>
  <si>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</si>
  <si>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</si>
  <si>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</si>
  <si>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</si>
  <si>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</si>
  <si>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</si>
  <si>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</si>
  <si>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</si>
  <si>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</si>
  <si>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</si>
  <si>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</si>
  <si>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</si>
  <si>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</si>
  <si>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</si>
  <si>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</si>
  <si>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</si>
  <si>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</si>
  <si>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</si>
  <si>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</si>
  <si>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</si>
  <si>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</si>
  <si>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</si>
  <si>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</si>
  <si>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</si>
  <si>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</si>
  <si>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</si>
  <si>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</si>
  <si>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</si>
  <si>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</si>
  <si>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</si>
  <si>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</si>
  <si>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</si>
  <si>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</si>
  <si>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</si>
  <si>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</si>
  <si>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</si>
  <si>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</si>
  <si>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</si>
  <si>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</si>
  <si>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</si>
  <si>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</si>
  <si>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</si>
  <si>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</si>
  <si>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</si>
  <si>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</si>
  <si>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</si>
  <si>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</si>
  <si>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</si>
  <si>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</si>
  <si>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</si>
  <si>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</si>
  <si>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</si>
  <si>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</si>
  <si>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</si>
  <si>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</si>
  <si>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</si>
  <si>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</si>
  <si>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</si>
  <si>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</si>
  <si>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</si>
  <si>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</si>
  <si>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</si>
  <si>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</si>
  <si>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</si>
  <si>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</si>
  <si>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</si>
  <si>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</si>
  <si>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</si>
  <si>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</si>
  <si>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</si>
  <si>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</si>
  <si>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</si>
  <si>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</si>
  <si>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</si>
  <si>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</si>
  <si>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</si>
  <si>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</si>
  <si>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</si>
  <si>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</si>
  <si>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</si>
  <si>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</si>
  <si>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</si>
  <si>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</si>
  <si>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</si>
  <si>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</si>
  <si>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</si>
  <si>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</si>
  <si>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</si>
  <si>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</si>
  <si>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</si>
  <si>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</si>
  <si>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</si>
  <si>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</si>
  <si>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</si>
  <si>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</si>
  <si>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</si>
  <si>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</si>
  <si>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</si>
  <si>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</si>
  <si>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</si>
  <si>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</si>
  <si>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</si>
  <si>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</si>
  <si>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</si>
  <si>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</si>
  <si>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</si>
  <si>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</si>
  <si>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</si>
  <si>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</si>
  <si>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</si>
  <si>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</si>
  <si>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</si>
  <si>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</si>
  <si>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</si>
  <si>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</si>
  <si>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</si>
  <si>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</si>
  <si>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</si>
  <si>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</si>
  <si>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</si>
  <si>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</si>
  <si>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</si>
  <si>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</si>
  <si>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</si>
  <si>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</si>
  <si>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</si>
  <si>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</si>
  <si>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</si>
  <si>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</si>
  <si>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</si>
  <si>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</si>
  <si>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</si>
  <si>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</si>
  <si>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</si>
  <si>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</si>
  <si>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</si>
  <si>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</si>
  <si>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</si>
  <si>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</si>
  <si>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</si>
  <si>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</si>
  <si>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</si>
  <si>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</si>
  <si>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</si>
  <si>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</si>
  <si>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</si>
  <si>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</si>
  <si>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</si>
  <si>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</si>
  <si>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</si>
  <si>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</si>
  <si>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</si>
  <si>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</si>
  <si>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</si>
  <si>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</si>
  <si>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</si>
  <si>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</si>
  <si>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</si>
  <si>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</si>
  <si>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</si>
  <si>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</si>
  <si>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</si>
  <si>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</si>
  <si>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</si>
  <si>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</si>
  <si>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</si>
  <si>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</si>
  <si>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</si>
  <si>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</si>
  <si>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</si>
  <si>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</si>
  <si>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</si>
  <si>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</si>
  <si>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</si>
  <si>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</si>
  <si>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</si>
  <si>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</si>
  <si>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</si>
  <si>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</si>
  <si>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</si>
  <si>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</si>
  <si>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</si>
  <si>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</si>
  <si>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</si>
  <si>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</si>
  <si>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</si>
  <si>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</si>
  <si>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</si>
  <si>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</si>
  <si>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</si>
  <si>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</si>
  <si>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</si>
  <si>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</si>
  <si>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</si>
  <si>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</si>
  <si>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</si>
  <si>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</si>
  <si>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</si>
  <si>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</si>
  <si>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</si>
  <si>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</si>
  <si>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</si>
  <si>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</si>
  <si>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</si>
  <si>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</si>
  <si>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</si>
  <si>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</si>
  <si>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</si>
  <si>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</si>
  <si>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</si>
  <si>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</si>
  <si>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</si>
  <si>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</si>
  <si>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</si>
  <si>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</si>
  <si>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</si>
  <si>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</si>
  <si>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</si>
  <si>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</si>
  <si>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</si>
  <si>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</si>
  <si>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</si>
  <si>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</si>
  <si>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</si>
  <si>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</si>
  <si>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</si>
  <si>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</si>
  <si>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</si>
  <si>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</si>
  <si>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</si>
  <si>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</si>
  <si>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</si>
  <si>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</si>
  <si>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</si>
  <si>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</si>
  <si>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</si>
  <si>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</si>
  <si>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</si>
  <si>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</si>
  <si>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</si>
  <si>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</si>
  <si>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</si>
  <si>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</si>
  <si>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</si>
  <si>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</si>
  <si>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</si>
  <si>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</si>
  <si>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</si>
  <si>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</si>
  <si>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</si>
  <si>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</si>
  <si>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</si>
  <si>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</si>
  <si>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</si>
  <si>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</si>
  <si>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</si>
  <si>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</si>
  <si>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</si>
  <si>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</si>
  <si>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</si>
  <si>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</si>
  <si>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</si>
  <si>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</si>
  <si>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</si>
  <si>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</si>
  <si>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</si>
  <si>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</si>
  <si>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</si>
  <si>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</si>
  <si>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</si>
  <si>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</si>
  <si>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</si>
  <si>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</si>
  <si>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</si>
  <si>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</si>
  <si>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</si>
  <si>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</si>
  <si>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</si>
  <si>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</si>
  <si>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</si>
  <si>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</si>
  <si>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</si>
  <si>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</si>
  <si>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</si>
  <si>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</si>
  <si>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</si>
  <si>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</si>
  <si>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</si>
  <si>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</si>
  <si>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</si>
  <si>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</si>
  <si>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</si>
  <si>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</si>
  <si>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</si>
  <si>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</si>
  <si>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</si>
  <si>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</si>
  <si>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</si>
  <si>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</si>
  <si>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</si>
  <si>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</si>
  <si>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</si>
  <si>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</si>
  <si>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</si>
  <si>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</si>
  <si>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</si>
  <si>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</si>
  <si>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</si>
  <si>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</si>
  <si>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</si>
  <si>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</si>
  <si>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</si>
  <si>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</si>
  <si>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</si>
  <si>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</si>
  <si>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</si>
  <si>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</si>
  <si>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</si>
  <si>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</si>
  <si>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</si>
  <si>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</si>
  <si>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</si>
  <si>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</si>
  <si>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</si>
  <si>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</si>
  <si>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</si>
  <si>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</si>
  <si>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</si>
  <si>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</si>
  <si>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</si>
  <si>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</si>
  <si>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</si>
  <si>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</si>
  <si>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</si>
  <si>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</si>
  <si>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</si>
  <si>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</si>
  <si>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</si>
  <si>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</si>
  <si>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</si>
  <si>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</si>
  <si>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</si>
  <si>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</si>
  <si>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</si>
  <si>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</si>
  <si>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</si>
  <si>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</si>
  <si>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</si>
  <si>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</si>
  <si>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</si>
  <si>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</si>
  <si>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</si>
  <si>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</si>
  <si>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</si>
  <si>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</si>
  <si>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</si>
  <si>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</si>
  <si>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</si>
  <si>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</si>
  <si>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</si>
  <si>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</si>
  <si>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</si>
  <si>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</si>
  <si>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</si>
  <si>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</si>
  <si>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</si>
  <si>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</si>
  <si>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</si>
  <si>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</si>
  <si>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</si>
  <si>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</si>
  <si>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</si>
  <si>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</si>
  <si>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</si>
  <si>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</si>
  <si>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</si>
  <si>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</si>
  <si>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</si>
  <si>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</si>
  <si>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</si>
  <si>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</si>
  <si>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</si>
  <si>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</si>
  <si>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</si>
  <si>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</si>
  <si>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</si>
  <si>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</si>
  <si>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</si>
  <si>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</si>
  <si>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</si>
  <si>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</si>
  <si>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</si>
  <si>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</si>
  <si>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</si>
  <si>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</si>
  <si>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</si>
  <si>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</si>
  <si>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</si>
  <si>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</si>
  <si>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</si>
  <si>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</si>
  <si>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</si>
  <si>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</si>
  <si>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</si>
  <si>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</si>
  <si>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</si>
  <si>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</si>
  <si>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</si>
  <si>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</si>
  <si>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</si>
  <si>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</si>
  <si>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</si>
  <si>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</si>
  <si>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</si>
  <si>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</si>
  <si>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</si>
  <si>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</si>
  <si>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</si>
  <si>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</si>
  <si>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</si>
  <si>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</si>
  <si>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</si>
  <si>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</si>
  <si>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</si>
  <si>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</si>
  <si>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</si>
  <si>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</si>
  <si>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</si>
  <si>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</si>
  <si>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</si>
  <si>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</si>
  <si>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</si>
  <si>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</si>
  <si>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</si>
  <si>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</si>
  <si>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</si>
  <si>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</si>
  <si>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</si>
  <si>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</si>
  <si>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</si>
  <si>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</si>
  <si>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</si>
  <si>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</si>
  <si>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</si>
  <si>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</si>
  <si>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</si>
  <si>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</si>
  <si>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</si>
  <si>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</si>
  <si>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</si>
  <si>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</si>
  <si>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</si>
  <si>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</si>
  <si>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</si>
  <si>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</si>
  <si>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</si>
  <si>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</si>
  <si>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</si>
  <si>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</si>
  <si>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</si>
  <si>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</si>
  <si>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</si>
  <si>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</si>
  <si>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</si>
  <si>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</si>
  <si>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</si>
  <si>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</si>
  <si>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</si>
  <si>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</si>
  <si>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</si>
  <si>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</si>
  <si>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</si>
  <si>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</si>
  <si>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</si>
  <si>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</si>
  <si>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</si>
  <si>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</si>
  <si>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</si>
  <si>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</si>
  <si>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</si>
  <si>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</si>
  <si>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</si>
  <si>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</si>
  <si>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</si>
  <si>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</si>
  <si>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</si>
  <si>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</si>
  <si>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</si>
  <si>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</si>
  <si>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</si>
  <si>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</si>
  <si>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</si>
  <si>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</si>
  <si>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</si>
  <si>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</si>
  <si>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</si>
  <si>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</si>
  <si>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</si>
  <si>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</si>
  <si>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</si>
  <si>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</si>
  <si>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</si>
  <si>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</si>
  <si>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</si>
  <si>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</si>
  <si>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</si>
  <si>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</si>
  <si>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</si>
  <si>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</si>
  <si>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</si>
  <si>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</si>
  <si>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</si>
  <si>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</si>
  <si>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</si>
  <si>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</si>
  <si>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</si>
  <si>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</si>
  <si>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</si>
  <si>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</si>
  <si>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</si>
  <si>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</si>
  <si>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</si>
  <si>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</si>
  <si>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</si>
  <si>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</si>
  <si>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</si>
  <si>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</si>
  <si>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</si>
  <si>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</si>
  <si>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</si>
  <si>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</si>
  <si>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</si>
  <si>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</si>
  <si>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</si>
  <si>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</si>
  <si>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</si>
  <si>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</si>
  <si>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</si>
  <si>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</si>
  <si>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</si>
  <si>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</si>
  <si>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</si>
  <si>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</si>
  <si>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</si>
  <si>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</si>
  <si>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</si>
  <si>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</si>
  <si>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</si>
  <si>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</si>
  <si>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</si>
  <si>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</si>
  <si>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</si>
  <si>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</si>
  <si>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</si>
  <si>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</si>
  <si>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</si>
  <si>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</si>
  <si>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</si>
  <si>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</si>
  <si>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</si>
  <si>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</si>
  <si>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</si>
  <si>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</si>
  <si>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</si>
  <si>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</si>
  <si>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</si>
  <si>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</si>
  <si>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</si>
  <si>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</si>
  <si>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</si>
  <si>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</si>
  <si>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</si>
  <si>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</si>
  <si>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</si>
  <si>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</si>
  <si>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</si>
  <si>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</si>
  <si>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</si>
  <si>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</si>
  <si>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</si>
  <si>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</si>
  <si>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</si>
  <si>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</si>
  <si>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</si>
  <si>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</si>
  <si>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</si>
  <si>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</si>
  <si>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</si>
  <si>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</si>
  <si>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</si>
  <si>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</si>
  <si>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</si>
  <si>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</si>
  <si>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</si>
  <si>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</si>
  <si>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</si>
  <si>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</si>
  <si>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</si>
  <si>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</si>
  <si>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</si>
  <si>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</si>
  <si>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</si>
  <si>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</si>
  <si>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</si>
  <si>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</si>
  <si>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</si>
  <si>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</si>
  <si>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</si>
  <si>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</si>
  <si>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</si>
  <si>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</si>
  <si>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</si>
  <si>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</si>
  <si>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</si>
  <si>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</si>
  <si>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</si>
  <si>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</si>
  <si>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</si>
  <si>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</si>
  <si>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</si>
  <si>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</si>
  <si>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</si>
  <si>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</si>
  <si>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</si>
  <si>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</si>
  <si>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</si>
  <si>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</si>
  <si>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</si>
  <si>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</si>
  <si>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</si>
  <si>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</si>
  <si>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</si>
  <si>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</si>
  <si>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</si>
  <si>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</si>
  <si>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</si>
  <si>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</si>
  <si>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</si>
  <si>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</si>
  <si>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</si>
  <si>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</si>
  <si>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</si>
  <si>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</si>
  <si>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</si>
  <si>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</si>
  <si>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</si>
  <si>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</si>
  <si>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</si>
  <si>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</si>
  <si>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</si>
  <si>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</si>
  <si>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</si>
  <si>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</si>
  <si>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</si>
  <si>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</si>
  <si>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</si>
  <si>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</si>
  <si>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</si>
  <si>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</si>
  <si>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</si>
  <si>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</si>
  <si>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</si>
  <si>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</si>
  <si>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</si>
  <si>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</si>
  <si>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</si>
  <si>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</si>
  <si>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</si>
  <si>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</si>
  <si>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</si>
  <si>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</si>
  <si>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</si>
  <si>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</si>
  <si>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</si>
  <si>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</si>
  <si>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</si>
  <si>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</si>
  <si>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</si>
  <si>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</si>
  <si>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</si>
  <si>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</si>
  <si>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</si>
  <si>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</si>
  <si>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</si>
  <si>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</si>
  <si>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</si>
  <si>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</si>
  <si>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</si>
  <si>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</si>
  <si>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</si>
  <si>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</si>
  <si>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</si>
  <si>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</si>
  <si>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</si>
  <si>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</si>
  <si>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</si>
  <si>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</si>
  <si>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</si>
  <si>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</si>
  <si>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</si>
  <si>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</si>
  <si>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</si>
  <si>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</si>
  <si>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</si>
  <si>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</si>
  <si>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</si>
  <si>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</si>
  <si>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</si>
  <si>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</si>
  <si>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</si>
  <si>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</si>
  <si>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</si>
  <si>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</si>
  <si>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</si>
  <si>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</si>
  <si>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</si>
  <si>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</si>
  <si>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</si>
  <si>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</si>
  <si>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</si>
  <si>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</si>
  <si>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</si>
  <si>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</si>
  <si>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</si>
  <si>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</si>
  <si>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</si>
  <si>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</si>
  <si>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</si>
  <si>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</si>
  <si>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</si>
  <si>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</si>
  <si>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</si>
  <si>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</si>
  <si>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</si>
  <si>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</si>
  <si>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</si>
  <si>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</si>
  <si>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</si>
  <si>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</si>
  <si>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</si>
  <si>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</si>
  <si>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</si>
  <si>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</si>
  <si>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</si>
  <si>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</si>
  <si>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</si>
  <si>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</si>
  <si>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</si>
  <si>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</si>
  <si>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</si>
  <si>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</si>
  <si>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</si>
  <si>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</si>
  <si>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</si>
  <si>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</si>
  <si>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</si>
  <si>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</si>
  <si>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</si>
  <si>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</si>
  <si>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</si>
  <si>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</si>
  <si>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</si>
  <si>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</si>
  <si>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</si>
  <si>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</si>
  <si>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</si>
  <si>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</si>
  <si>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</si>
  <si>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</si>
  <si>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</si>
  <si>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</si>
  <si>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</si>
  <si>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</si>
  <si>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</si>
  <si>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</si>
  <si>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</si>
  <si>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</si>
  <si>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</si>
  <si>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</si>
  <si>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</si>
  <si>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</si>
  <si>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</si>
  <si>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</si>
  <si>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</si>
  <si>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</si>
  <si>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</si>
  <si>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</si>
  <si>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</si>
  <si>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</si>
  <si>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</si>
  <si>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</si>
  <si>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</si>
  <si>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</si>
  <si>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</si>
  <si>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</si>
  <si>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</si>
  <si>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</si>
  <si>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</si>
  <si>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</si>
  <si>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</si>
  <si>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</si>
  <si>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</si>
  <si>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</si>
  <si>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</si>
  <si>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</si>
  <si>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</si>
  <si>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</si>
  <si>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</si>
  <si>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</si>
  <si>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</si>
  <si>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</si>
  <si>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</si>
  <si>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</si>
  <si>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</si>
  <si>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</si>
  <si>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</si>
  <si>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</si>
  <si>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</si>
  <si>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</si>
  <si>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</si>
  <si>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</si>
  <si>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</si>
  <si>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</si>
  <si>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</si>
  <si>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</si>
  <si>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</si>
  <si>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</si>
  <si>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</si>
  <si>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</si>
  <si>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</si>
  <si>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</si>
  <si>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</si>
  <si>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</si>
  <si>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</si>
  <si>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</si>
  <si>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</si>
  <si>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</si>
  <si>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</si>
  <si>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</si>
  <si>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</si>
  <si>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</si>
  <si>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</si>
  <si>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</si>
  <si>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</si>
  <si>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</si>
  <si>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</si>
  <si>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</si>
  <si>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</si>
  <si>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</si>
  <si>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</si>
  <si>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</si>
  <si>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</si>
  <si>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</si>
  <si>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</si>
  <si>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</si>
  <si>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</si>
  <si>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</si>
  <si>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</si>
  <si>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</si>
  <si>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</si>
  <si>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</si>
  <si>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</si>
  <si>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</si>
  <si>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</si>
  <si>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</si>
  <si>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</si>
  <si>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</si>
  <si>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</si>
  <si>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</si>
  <si>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</si>
  <si>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</si>
  <si>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</si>
  <si>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</si>
  <si>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</si>
  <si>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</si>
  <si>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</si>
  <si>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</si>
  <si>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</si>
  <si>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</si>
  <si>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</si>
  <si>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</si>
  <si>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</si>
  <si>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</si>
  <si>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</si>
  <si>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</si>
  <si>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</si>
  <si>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</si>
  <si>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</si>
  <si>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</si>
  <si>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</si>
  <si>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</si>
  <si>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</si>
  <si>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</si>
  <si>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</si>
  <si>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</si>
  <si>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</si>
  <si>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</si>
  <si>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</si>
  <si>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</si>
  <si>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</si>
  <si>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</si>
  <si>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</si>
  <si>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</si>
  <si>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</si>
  <si>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</si>
  <si>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</si>
  <si>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</si>
  <si>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</si>
  <si>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</si>
  <si>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</si>
  <si>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</si>
  <si>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</si>
  <si>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</si>
  <si>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</si>
  <si>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</si>
  <si>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</si>
  <si>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</si>
  <si>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</si>
  <si>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</si>
  <si>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</si>
  <si>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</si>
  <si>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</si>
  <si>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</si>
  <si>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</si>
  <si>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</si>
  <si>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</si>
  <si>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</si>
  <si>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</si>
  <si>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</si>
  <si>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</si>
  <si>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</si>
  <si>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</si>
  <si>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</si>
  <si>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</si>
  <si>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</si>
  <si>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</si>
  <si>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</si>
  <si>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</si>
  <si>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</si>
  <si>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</si>
  <si>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</si>
  <si>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</si>
  <si>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</si>
  <si>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</si>
  <si>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</si>
  <si>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</si>
  <si>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</si>
  <si>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</si>
  <si>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</si>
  <si>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</si>
  <si>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</si>
  <si>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</si>
  <si>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</si>
  <si>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</si>
  <si>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</si>
  <si>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</si>
  <si>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</si>
  <si>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</si>
  <si>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</si>
  <si>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</si>
  <si>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</si>
  <si>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</si>
  <si>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</si>
  <si>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</si>
  <si>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</si>
  <si>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</si>
  <si>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</si>
  <si>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</si>
  <si>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</si>
  <si>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</si>
  <si>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</si>
  <si>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</si>
  <si>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</si>
  <si>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</si>
  <si>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</si>
  <si>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</si>
  <si>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</si>
  <si>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</si>
  <si>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</si>
  <si>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</si>
  <si>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</si>
  <si>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</si>
  <si>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</si>
  <si>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</si>
  <si>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</si>
  <si>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</si>
  <si>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</si>
  <si>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</si>
  <si>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</si>
  <si>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</si>
  <si>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</si>
  <si>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</si>
  <si>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</si>
  <si>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</si>
  <si>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</si>
  <si>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</si>
  <si>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</si>
  <si>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</si>
  <si>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</si>
  <si>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</si>
  <si>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</si>
  <si>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</si>
  <si>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</si>
  <si>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</si>
  <si>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</si>
  <si>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</si>
  <si>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</si>
  <si>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</si>
  <si>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</si>
  <si>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</si>
  <si>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</si>
  <si>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</si>
  <si>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</si>
  <si>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</si>
  <si>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</si>
  <si>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</si>
  <si>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</si>
  <si>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</si>
  <si>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</si>
  <si>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</si>
  <si>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</si>
  <si>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</si>
  <si>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</si>
  <si>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</si>
  <si>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</si>
  <si>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</si>
  <si>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</si>
  <si>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</si>
  <si>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</si>
  <si>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</si>
  <si>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</si>
  <si>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</si>
  <si>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</si>
  <si>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</si>
  <si>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</si>
  <si>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</si>
  <si>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</si>
  <si>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</si>
  <si>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</si>
  <si>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</si>
  <si>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</si>
  <si>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</si>
  <si>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</si>
  <si>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</si>
  <si>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</si>
  <si>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</si>
  <si>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</si>
  <si>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</si>
  <si>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</si>
  <si>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</si>
  <si>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</si>
  <si>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</si>
  <si>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</si>
  <si>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</si>
  <si>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</si>
  <si>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</si>
  <si>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</si>
  <si>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</si>
  <si>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</si>
  <si>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</si>
  <si>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</si>
  <si>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</si>
  <si>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</si>
  <si>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</si>
  <si>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</si>
  <si>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</si>
  <si>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</si>
  <si>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</si>
  <si>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</si>
  <si>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</si>
  <si>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</si>
  <si>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</si>
  <si>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</si>
  <si>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</si>
  <si>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</si>
  <si>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</si>
  <si>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</si>
  <si>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</si>
  <si>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</si>
  <si>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</si>
  <si>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</si>
  <si>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</si>
  <si>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</si>
  <si>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</si>
  <si>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</si>
  <si>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</si>
  <si>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</si>
  <si>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</si>
  <si>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</si>
  <si>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</si>
  <si>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</si>
  <si>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</si>
  <si>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</si>
  <si>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</si>
  <si>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</si>
  <si>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</si>
  <si>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</si>
  <si>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</si>
  <si>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</si>
  <si>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</si>
  <si>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</si>
  <si>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</si>
  <si>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</si>
  <si>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</si>
  <si>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</si>
  <si>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</si>
  <si>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</si>
  <si>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</si>
  <si>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</si>
  <si>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</si>
  <si>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</si>
  <si>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</si>
  <si>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</si>
  <si>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</si>
  <si>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</si>
  <si>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</si>
  <si>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</si>
  <si>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</si>
  <si>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</si>
  <si>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</si>
  <si>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</si>
  <si>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</si>
  <si>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</si>
  <si>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</si>
  <si>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</si>
  <si>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</si>
  <si>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</si>
  <si>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</si>
  <si>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</si>
  <si>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</si>
  <si>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</si>
  <si>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</si>
  <si>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</si>
  <si>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</si>
  <si>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</si>
  <si>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</si>
  <si>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</si>
  <si>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</si>
  <si>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</si>
  <si>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</si>
  <si>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</si>
  <si>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</si>
  <si>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</si>
  <si>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</si>
  <si>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</si>
  <si>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</si>
  <si>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</si>
  <si>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</si>
  <si>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</si>
  <si>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</si>
  <si>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</si>
  <si>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</si>
  <si>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</si>
  <si>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</si>
  <si>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</si>
  <si>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</si>
  <si>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</si>
  <si>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</si>
  <si>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</si>
  <si>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</si>
  <si>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</si>
  <si>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</si>
  <si>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</si>
  <si>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</si>
  <si>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</si>
  <si>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</si>
  <si>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</si>
  <si>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</si>
  <si>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</si>
  <si>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</si>
  <si>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</si>
  <si>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</si>
  <si>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</si>
  <si>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</si>
  <si>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</si>
  <si>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</si>
  <si>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</si>
  <si>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</si>
  <si>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</si>
  <si>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</si>
  <si>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</si>
  <si>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</si>
  <si>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</si>
  <si>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</si>
  <si>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</si>
  <si>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</si>
  <si>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</si>
  <si>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</si>
  <si>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</si>
  <si>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</si>
  <si>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</si>
  <si>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</si>
  <si>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</si>
  <si>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</si>
  <si>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</si>
  <si>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</si>
  <si>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</si>
  <si>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</si>
  <si>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</si>
  <si>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</si>
  <si>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</si>
  <si>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</si>
  <si>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</si>
  <si>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</si>
  <si>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</si>
  <si>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</si>
  <si>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</si>
  <si>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</si>
  <si>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</si>
  <si>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</si>
  <si>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</si>
  <si>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</si>
  <si>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</si>
  <si>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</si>
  <si>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</si>
  <si>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</si>
  <si>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</si>
  <si>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</si>
  <si>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</si>
  <si>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</si>
  <si>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</si>
  <si>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</si>
  <si>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</si>
  <si>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</si>
  <si>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</si>
  <si>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</si>
  <si>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</si>
  <si>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</si>
  <si>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</si>
  <si>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</si>
  <si>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</si>
  <si>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</si>
  <si>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</si>
  <si>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</si>
  <si>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</si>
  <si>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</si>
  <si>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</si>
  <si>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</si>
  <si>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</si>
  <si>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</si>
  <si>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</si>
  <si>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</si>
  <si>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</si>
  <si>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</si>
  <si>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</si>
  <si>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</si>
  <si>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</si>
  <si>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</si>
  <si>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</si>
  <si>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</si>
  <si>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</si>
  <si>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</si>
  <si>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</si>
  <si>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</si>
  <si>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</si>
  <si>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</si>
  <si>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</si>
  <si>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</si>
  <si>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</si>
  <si>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</si>
  <si>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</si>
  <si>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</si>
  <si>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</si>
  <si>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</si>
  <si>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</si>
  <si>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</si>
  <si>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</si>
  <si>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</si>
  <si>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</si>
  <si>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</si>
  <si>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</si>
  <si>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</si>
  <si>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</si>
  <si>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</si>
  <si>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</si>
  <si>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</si>
  <si>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</si>
  <si>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</si>
  <si>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</si>
  <si>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</si>
  <si>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</si>
  <si>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</si>
  <si>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</si>
  <si>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</si>
  <si>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</si>
  <si>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</si>
  <si>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</si>
  <si>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</si>
  <si>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</si>
  <si>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</si>
  <si>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</si>
  <si>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</si>
  <si>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</si>
  <si>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</si>
  <si>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</si>
  <si>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</si>
  <si>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</si>
  <si>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</si>
  <si>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</si>
  <si>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</si>
  <si>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</si>
  <si>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</si>
  <si>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</si>
  <si>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</si>
  <si>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</si>
  <si>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</si>
  <si>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</si>
  <si>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</si>
  <si>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</si>
  <si>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</si>
  <si>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</si>
  <si>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</si>
  <si>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</si>
  <si>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</si>
  <si>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</si>
  <si>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</si>
  <si>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</si>
  <si>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</si>
  <si>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</si>
  <si>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</si>
  <si>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</si>
  <si>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</si>
  <si>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</si>
  <si>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</si>
  <si>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</si>
  <si>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</si>
  <si>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</si>
  <si>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</si>
  <si>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</si>
  <si>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</si>
  <si>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</si>
  <si>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</si>
  <si>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</si>
  <si>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</si>
  <si>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</si>
  <si>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</si>
  <si>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</si>
  <si>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</si>
  <si>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</si>
  <si>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</si>
  <si>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</si>
  <si>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</si>
  <si>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</si>
  <si>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</si>
  <si>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</si>
  <si>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</si>
  <si>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</si>
  <si>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</si>
  <si>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</si>
  <si>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</si>
  <si>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</si>
  <si>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</si>
  <si>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</si>
  <si>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</si>
  <si>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</si>
  <si>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</si>
  <si>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</si>
  <si>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</si>
  <si>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</si>
  <si>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</si>
  <si>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</si>
  <si>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</si>
  <si>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</si>
  <si>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</si>
  <si>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</si>
  <si>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</si>
  <si>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</si>
  <si>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</si>
  <si>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</si>
  <si>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</si>
  <si>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</si>
  <si>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</si>
  <si>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</si>
  <si>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</si>
  <si>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</si>
  <si>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</si>
  <si>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</si>
  <si>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</si>
  <si>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</si>
  <si>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</si>
  <si>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</si>
  <si>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</si>
  <si>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</si>
  <si>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</si>
  <si>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</si>
  <si>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</si>
  <si>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</si>
  <si>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</si>
  <si>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</si>
  <si>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</si>
  <si>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</si>
  <si>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</si>
  <si>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</si>
  <si>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</si>
  <si>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</si>
  <si>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</si>
  <si>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</si>
  <si>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</si>
  <si>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</si>
  <si>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</si>
  <si>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</si>
  <si>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</si>
  <si>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</si>
  <si>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</si>
  <si>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</si>
  <si>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</si>
  <si>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</si>
  <si>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</si>
  <si>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</si>
  <si>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</si>
  <si>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</si>
  <si>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</si>
  <si>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</si>
  <si>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</si>
  <si>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</si>
  <si>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</si>
  <si>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</si>
  <si>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</si>
  <si>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</si>
  <si>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</si>
  <si>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</si>
  <si>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</si>
  <si>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</si>
  <si>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</si>
  <si>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</si>
  <si>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</si>
  <si>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</si>
  <si>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</si>
  <si>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</si>
  <si>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</si>
  <si>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</si>
  <si>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</si>
  <si>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</si>
  <si>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</si>
  <si>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</si>
  <si>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</si>
  <si>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</si>
  <si>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</si>
  <si>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</si>
  <si>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</si>
  <si>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</si>
  <si>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</si>
  <si>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</si>
  <si>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</si>
  <si>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</si>
  <si>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</si>
  <si>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</si>
  <si>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</si>
  <si>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</si>
  <si>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</si>
  <si>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</si>
  <si>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</si>
  <si>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</si>
  <si>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</si>
  <si>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</si>
  <si>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</si>
  <si>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</si>
  <si>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</si>
  <si>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</si>
  <si>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</si>
  <si>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</si>
  <si>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</si>
  <si>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</si>
  <si>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</si>
  <si>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</si>
  <si>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</si>
  <si>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</si>
  <si>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</si>
  <si>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</si>
  <si>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</si>
  <si>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</si>
  <si>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</si>
  <si>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</si>
  <si>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</si>
  <si>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</si>
  <si>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</si>
  <si>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</si>
  <si>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</si>
  <si>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</si>
  <si>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</si>
  <si>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</si>
  <si>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</si>
  <si>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</si>
  <si>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</si>
  <si>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</si>
  <si>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</si>
  <si>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</si>
  <si>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</si>
  <si>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</si>
  <si>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</si>
  <si>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</si>
  <si>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</si>
  <si>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</si>
  <si>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</si>
  <si>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</si>
  <si>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</si>
  <si>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</si>
  <si>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</si>
  <si>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</si>
  <si>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</si>
  <si>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</si>
  <si>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</si>
  <si>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</si>
  <si>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</si>
  <si>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</si>
  <si>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</si>
  <si>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</si>
  <si>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</si>
  <si>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</si>
  <si>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</si>
  <si>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</si>
  <si>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</si>
  <si>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</si>
  <si>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</si>
  <si>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</si>
  <si>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</si>
  <si>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</si>
  <si>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</si>
  <si>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</si>
  <si>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</si>
  <si>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</si>
  <si>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</si>
  <si>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</si>
  <si>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</si>
  <si>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</si>
  <si>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</si>
  <si>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</si>
  <si>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</si>
  <si>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</si>
  <si>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</si>
  <si>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</si>
  <si>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</si>
  <si>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</si>
  <si>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</si>
  <si>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</si>
  <si>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</si>
  <si>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</si>
  <si>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</si>
  <si>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</si>
  <si>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</si>
  <si>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</si>
  <si>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</si>
  <si>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</si>
  <si>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</si>
  <si>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</si>
  <si>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</si>
  <si>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</si>
  <si>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</si>
  <si>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</si>
  <si>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</si>
  <si>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</si>
  <si>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</si>
  <si>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</si>
  <si>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</si>
  <si>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</si>
  <si>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</si>
  <si>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</si>
  <si>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</si>
  <si>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</si>
  <si>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</si>
  <si>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</si>
  <si>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</si>
  <si>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</si>
  <si>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</si>
  <si>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</si>
  <si>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</si>
  <si>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</si>
  <si>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</si>
  <si>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</si>
  <si>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</si>
  <si>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</si>
  <si>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</si>
  <si>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</si>
  <si>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</si>
  <si>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</si>
  <si>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</si>
  <si>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</si>
  <si>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</si>
  <si>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</si>
  <si>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</si>
  <si>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</si>
  <si>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</si>
  <si>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</si>
  <si>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</si>
  <si>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</si>
  <si>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</si>
  <si>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</si>
  <si>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</si>
  <si>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</si>
  <si>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</si>
  <si>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</si>
  <si>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</si>
  <si>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</si>
  <si>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</si>
  <si>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</si>
  <si>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</si>
  <si>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</si>
  <si>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</si>
  <si>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</si>
  <si>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</si>
  <si>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</si>
  <si>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</si>
  <si>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</si>
  <si>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</si>
  <si>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</si>
  <si>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</si>
  <si>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</si>
  <si>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</si>
  <si>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</si>
  <si>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</si>
  <si>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</si>
  <si>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</si>
  <si>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</si>
  <si>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</si>
  <si>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</si>
  <si>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</si>
  <si>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</si>
  <si>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</si>
  <si>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</si>
  <si>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</si>
  <si>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</si>
  <si>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</si>
  <si>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</si>
  <si>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</si>
  <si>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</si>
  <si>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</si>
  <si>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</si>
  <si>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</si>
  <si>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</si>
  <si>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</si>
  <si>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</si>
  <si>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</si>
  <si>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</si>
  <si>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</si>
  <si>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</si>
  <si>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</si>
  <si>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</si>
  <si>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</si>
  <si>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</si>
  <si>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</si>
  <si>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</si>
  <si>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</si>
  <si>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</si>
  <si>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</si>
  <si>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</si>
  <si>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</si>
  <si>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</si>
  <si>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</si>
  <si>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</si>
  <si>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</si>
  <si>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</si>
  <si>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</si>
  <si>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</si>
  <si>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</si>
  <si>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</si>
  <si>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</si>
  <si>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</si>
  <si>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</si>
  <si>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</si>
  <si>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</si>
  <si>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</si>
  <si>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</si>
  <si>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</si>
  <si>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</si>
  <si>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</si>
  <si>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</si>
  <si>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</si>
  <si>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</si>
  <si>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</si>
  <si>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</si>
  <si>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</si>
  <si>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</si>
  <si>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</si>
  <si>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</si>
  <si>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</si>
  <si>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</si>
  <si>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</si>
  <si>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</si>
  <si>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</si>
  <si>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</si>
  <si>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</si>
  <si>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</si>
  <si>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</si>
  <si>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</si>
  <si>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</si>
  <si>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</si>
  <si>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</si>
  <si>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</si>
  <si>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</si>
  <si>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</si>
  <si>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</si>
  <si>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</si>
  <si>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</si>
  <si>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</si>
  <si>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</si>
  <si>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</si>
  <si>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</si>
  <si>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</si>
  <si>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</si>
  <si>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</si>
  <si>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</si>
  <si>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</si>
  <si>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</si>
  <si>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mama joni</t>
  </si>
  <si>
    <t>joni@gmail.com</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</si>
  <si>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</si>
  <si>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</si>
  <si>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</si>
  <si>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</si>
  <si>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</si>
  <si>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</si>
  <si>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</si>
  <si>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</si>
  <si>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</si>
  <si>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</si>
  <si>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</si>
  <si>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</si>
  <si>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</si>
  <si>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</si>
  <si>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</si>
  <si>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</si>
  <si>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</si>
  <si>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</si>
  <si>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</si>
  <si>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</si>
  <si>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</si>
  <si>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</si>
  <si>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</si>
  <si>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</si>
  <si>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</si>
  <si>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</si>
  <si>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</si>
  <si>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</si>
  <si>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</si>
  <si>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</si>
  <si>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</si>
  <si>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</si>
  <si>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</si>
  <si>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</si>
  <si>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</si>
  <si>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</si>
  <si>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</si>
  <si>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</si>
  <si>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</si>
  <si>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</si>
  <si>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</si>
  <si>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</si>
  <si>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</si>
  <si>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</si>
  <si>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06/18/2026</t>
  </si>
  <si>
    <t>06/18/2027</t>
  </si>
  <si>
    <t>09/12/2001</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</si>
  <si>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</si>
  <si>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</si>
  <si>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</si>
  <si>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</si>
  <si>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</si>
  <si>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</si>
  <si>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</si>
  <si>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</si>
  <si>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</si>
  <si>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</si>
  <si>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</si>
  <si>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</si>
  <si>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</si>
  <si>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</si>
  <si>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</si>
  <si>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</si>
  <si>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</si>
  <si>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</si>
  <si>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</si>
  <si>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</si>
  <si>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</si>
  <si>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</si>
  <si>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</si>
  <si>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</si>
  <si>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</si>
  <si>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</si>
  <si>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</si>
  <si>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</si>
  <si>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</si>
  <si>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</si>
  <si>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</si>
  <si>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</si>
  <si>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</si>
  <si>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</si>
  <si>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</si>
  <si>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</si>
  <si>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</si>
  <si>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</si>
  <si>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</si>
  <si>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</si>
  <si>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</si>
  <si>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</si>
  <si>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</si>
  <si>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</si>
  <si>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</si>
  <si>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</si>
  <si>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</si>
  <si>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</si>
  <si>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</si>
  <si>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</si>
  <si>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</si>
  <si>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</si>
  <si>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</si>
  <si>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</si>
  <si>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</si>
  <si>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</si>
  <si>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</si>
  <si>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</si>
  <si>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</si>
  <si>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</si>
  <si>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</si>
  <si>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</si>
  <si>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</si>
  <si>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</si>
  <si>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</si>
  <si>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</si>
  <si>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</si>
  <si>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</si>
  <si>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</si>
  <si>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</si>
  <si>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</si>
  <si>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</si>
  <si>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</si>
  <si>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</si>
  <si>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</si>
  <si>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</si>
  <si>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</si>
  <si>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</si>
  <si>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</si>
  <si>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</si>
  <si>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</si>
  <si>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</si>
  <si>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</si>
  <si>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</si>
  <si>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</si>
  <si>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</si>
  <si>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</si>
  <si>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</si>
  <si>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</si>
  <si>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</si>
  <si>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</si>
  <si>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</si>
  <si>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</si>
  <si>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</si>
  <si>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</si>
  <si>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</si>
  <si>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</si>
  <si>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</si>
  <si>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</si>
  <si>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</si>
  <si>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</si>
  <si>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</si>
  <si>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</si>
  <si>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</si>
  <si>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</si>
  <si>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</si>
  <si>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</si>
  <si>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</si>
  <si>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</si>
  <si>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</si>
  <si>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</si>
  <si>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</si>
  <si>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</si>
  <si>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</si>
  <si>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</si>
  <si>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</si>
  <si>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</si>
  <si>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</si>
  <si>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</si>
  <si>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</si>
  <si>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</si>
  <si>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</si>
  <si>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</si>
  <si>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</si>
  <si>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</si>
  <si>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</si>
  <si>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</si>
  <si>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</si>
  <si>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</si>
  <si>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</si>
  <si>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</si>
  <si>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</si>
  <si>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</si>
  <si>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</si>
  <si>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</si>
  <si>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</si>
  <si>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</si>
  <si>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</si>
  <si>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</si>
  <si>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</si>
  <si>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</si>
  <si>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</si>
  <si>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</si>
  <si>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</si>
  <si>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</si>
  <si>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</si>
  <si>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</si>
  <si>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</si>
  <si>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</si>
  <si>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</si>
  <si>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</si>
  <si>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</si>
  <si>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</si>
  <si>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</si>
  <si>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</si>
  <si>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</si>
  <si>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</si>
  <si>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</si>
  <si>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</si>
  <si>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</si>
  <si>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</si>
  <si>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</si>
  <si>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</si>
  <si>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</si>
  <si>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</si>
  <si>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</si>
  <si>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</si>
  <si>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</si>
  <si>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</si>
  <si>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</si>
  <si>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</si>
  <si>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</si>
  <si>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</si>
  <si>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</si>
  <si>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</si>
  <si>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</si>
  <si>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</si>
  <si>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</si>
  <si>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</si>
  <si>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</si>
  <si>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</si>
  <si>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</si>
  <si>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</si>
  <si>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</si>
  <si>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</si>
  <si>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</si>
  <si>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</si>
  <si>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</si>
  <si>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</si>
  <si>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</si>
  <si>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</si>
  <si>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</si>
  <si>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</si>
  <si>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</si>
  <si>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</si>
  <si>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</si>
  <si>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</si>
  <si>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</si>
  <si>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</si>
  <si>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</si>
  <si>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</si>
  <si>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</si>
  <si>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</si>
  <si>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</si>
  <si>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</si>
  <si>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</si>
  <si>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</si>
  <si>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</si>
  <si>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</si>
  <si>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</si>
  <si>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</si>
  <si>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</si>
  <si>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</si>
  <si>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</si>
  <si>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</si>
  <si>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</si>
  <si>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</si>
  <si>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</si>
  <si>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</si>
  <si>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</si>
  <si>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</si>
  <si>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</si>
  <si>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</si>
  <si>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</si>
  <si>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</si>
  <si>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</si>
  <si>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</si>
  <si>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</si>
  <si>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</si>
  <si>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</si>
  <si>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</si>
  <si>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</si>
  <si>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</si>
  <si>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</si>
  <si>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</si>
  <si>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</si>
  <si>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</si>
  <si>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</si>
  <si>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Select SimilarData;Select ApplicationInProcess</t>
  </si>
  <si>
    <t>$Copy App no</t>
  </si>
  <si>
    <t>Copy App</t>
  </si>
  <si>
    <t>$Product Offering Code</t>
  </si>
  <si>
    <t>a</t>
  </si>
  <si>
    <t>Edit</t>
  </si>
  <si>
    <t>Customer;multifinance;multifinance</t>
  </si>
  <si>
    <t>no;no;yes</t>
  </si>
  <si>
    <t>yes;yes;yes</t>
  </si>
  <si>
    <t>no;no;no</t>
  </si>
  <si>
    <t>3;2;1;3;2;1</t>
  </si>
  <si>
    <t>Testing</t>
  </si>
  <si>
    <t>15716000</t>
  </si>
  <si>
    <t>Agency Bintang COMPANY</t>
  </si>
  <si>
    <t>FT SUPPLIER BARU</t>
  </si>
  <si>
    <t>CAMERA PARKING</t>
  </si>
  <si>
    <t>JL KBN</t>
  </si>
  <si>
    <t>TEST BUILDING OWNERSHIP</t>
  </si>
  <si>
    <t>Mandatory tidak lengkap dan berhasil save</t>
  </si>
  <si>
    <t>128371284691826</t>
  </si>
  <si>
    <t>JL KBN JRK</t>
  </si>
  <si>
    <t>JL KEMANG</t>
  </si>
  <si>
    <t>tono</t>
  </si>
  <si>
    <t>128476912484214</t>
  </si>
  <si>
    <t>1274621476912448</t>
  </si>
  <si>
    <t>checksortpaging</t>
  </si>
  <si>
    <t>checkstoreDB</t>
  </si>
  <si>
    <t>06/27/2022</t>
  </si>
  <si>
    <t>Edit App no</t>
  </si>
  <si>
    <t>Benedict</t>
  </si>
  <si>
    <t>app001</t>
  </si>
  <si>
    <t>04/15/2000</t>
  </si>
  <si>
    <t>Ibu Ben</t>
  </si>
  <si>
    <t>Benedict@gmail.com</t>
  </si>
  <si>
    <t>Doni Budianto</t>
  </si>
  <si>
    <t>mama Doni</t>
  </si>
  <si>
    <t>doni@gmail.com</t>
  </si>
  <si>
    <t>app002</t>
  </si>
  <si>
    <t>12338157198642149291</t>
  </si>
  <si>
    <t>ScnP-001</t>
  </si>
  <si>
    <t>ScnP-002</t>
  </si>
  <si>
    <t>ScnP-003</t>
  </si>
  <si>
    <t>ScnP-004</t>
  </si>
  <si>
    <t>ScnP-005</t>
  </si>
  <si>
    <t>app003</t>
  </si>
  <si>
    <t>Joni</t>
  </si>
  <si>
    <t>05/19/1990</t>
  </si>
  <si>
    <t>app004</t>
  </si>
  <si>
    <t>LookUp</t>
  </si>
  <si>
    <t>0002CUST20211204000</t>
  </si>
  <si>
    <t>1234567890111222</t>
  </si>
  <si>
    <t>fendytio@gmail.com</t>
  </si>
  <si>
    <t>Budi</t>
  </si>
  <si>
    <t>SOLO</t>
  </si>
  <si>
    <t>05/19/1997</t>
  </si>
  <si>
    <t>1237612741242412</t>
  </si>
  <si>
    <t>Budi Mom</t>
  </si>
  <si>
    <t>budi@gmail.com</t>
  </si>
  <si>
    <t>115304881</t>
  </si>
  <si>
    <t>app005</t>
  </si>
  <si>
    <t>Dina</t>
  </si>
  <si>
    <t>04/15/1991</t>
  </si>
  <si>
    <t>Ibu DINA</t>
  </si>
  <si>
    <t>Dina@hotmail.com</t>
  </si>
  <si>
    <t>ScnP-006</t>
  </si>
  <si>
    <t>ScnP-007</t>
  </si>
  <si>
    <t>ScnP-008</t>
  </si>
  <si>
    <t>ScnP-009</t>
  </si>
  <si>
    <t>ScnP-010</t>
  </si>
  <si>
    <t>ScnP-011</t>
  </si>
  <si>
    <t>ScnP-012</t>
  </si>
  <si>
    <t>ScnP-013</t>
  </si>
  <si>
    <t>ScnP-014</t>
  </si>
  <si>
    <t>ScnP-015</t>
  </si>
  <si>
    <t>app006</t>
  </si>
  <si>
    <t>app007</t>
  </si>
  <si>
    <t>app008</t>
  </si>
  <si>
    <t>app009</t>
  </si>
  <si>
    <t>app010</t>
  </si>
  <si>
    <t>app011</t>
  </si>
  <si>
    <t>app012</t>
  </si>
  <si>
    <t>app013</t>
  </si>
  <si>
    <t>app014</t>
  </si>
  <si>
    <t>app015</t>
  </si>
  <si>
    <t>Amir</t>
  </si>
  <si>
    <t>082132183581</t>
  </si>
  <si>
    <t>04/15/2015</t>
  </si>
  <si>
    <t>1233815719864248</t>
  </si>
  <si>
    <t>Ibu Amir</t>
  </si>
  <si>
    <t>Amir@yahoo.co.id</t>
  </si>
  <si>
    <t>JL ASTRA 32</t>
  </si>
  <si>
    <t>003</t>
  </si>
  <si>
    <t>014</t>
  </si>
  <si>
    <t>tono;cv sejahtera</t>
  </si>
  <si>
    <t>Agency sajdsjadksjadkk</t>
  </si>
  <si>
    <t>MRA ABCDEF</t>
  </si>
  <si>
    <t>ASSET APA AJA</t>
  </si>
  <si>
    <t>Used</t>
  </si>
  <si>
    <t>CDAKSK</t>
  </si>
  <si>
    <t>AHSDK</t>
  </si>
  <si>
    <t>WUEDCM</t>
  </si>
  <si>
    <t>AJSDK</t>
  </si>
  <si>
    <t>NVCJAK</t>
  </si>
  <si>
    <t>12J3K</t>
  </si>
  <si>
    <t>ASJFCI9</t>
  </si>
  <si>
    <t>AJHSF8</t>
  </si>
  <si>
    <t>U12JER</t>
  </si>
  <si>
    <t>A8SIF</t>
  </si>
  <si>
    <t>sajd9as</t>
  </si>
  <si>
    <t>asjd911</t>
  </si>
  <si>
    <t>asjfncnma1</t>
  </si>
  <si>
    <t>sac9akk1</t>
  </si>
  <si>
    <t>ci0aka1</t>
  </si>
  <si>
    <t>sajd9as2</t>
  </si>
  <si>
    <t>sajd9a3s</t>
  </si>
  <si>
    <t>asjd4911</t>
  </si>
  <si>
    <t>asjd91541</t>
  </si>
  <si>
    <t>asjfnc5nma1</t>
  </si>
  <si>
    <t>asjfnc6nma1</t>
  </si>
  <si>
    <t>sac92akk1</t>
  </si>
  <si>
    <t>sac9a4kk1</t>
  </si>
  <si>
    <t>ci0aaka1</t>
  </si>
  <si>
    <t>ci0faka1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</si>
</sst>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279">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25"/>
    <tableColumn id="2" uniqueName="2" name="JOB POSITION CODE" queryTableFieldId="2" dataDxfId="124"/>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23"/>
    <tableColumn id="2" uniqueName="2" name="COUNTRY CODE" queryTableFieldId="2" dataDxfId="122"/>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21"/>
    <tableColumn id="2" uniqueName="2" name="JOB POSITION CODE" queryTableFieldId="2" dataDxfId="120"/>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19"/>
    <tableColumn id="2" uniqueName="2" name="DEPARTMENT AML CODE" queryTableFieldId="2" dataDxfId="118"/>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17"/>
    <tableColumn id="2" uniqueName="2" name="AUTHORITY AML2" queryTableFieldId="2" dataDxfId="116"/>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15"/>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14"/>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13"/>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112"/>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11"/>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10"/>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09"/>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08"/>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07"/>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06"/>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05"/>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04"/>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03"/>
    <tableColumn id="2" uniqueName="2" name="ECONOMIC SECTOR CODE" queryTableFieldId="2" dataDxfId="102"/>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01"/>
    <tableColumn id="2" uniqueName="2" name="REF MASTER APPDATA CODE" queryTableFieldId="2" dataDxfId="100"/>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99"/>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98"/>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97"/>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96"/>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95"/>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94"/>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93"/>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92"/>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91"/>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90"/>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89"/>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88"/>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87"/>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86"/>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85"/>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84"/>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83"/>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82"/>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81"/>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80"/>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79"/>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78"/>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77"/>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76"/>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75"/>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74"/>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3"/>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2"/>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1"/>
    <tableColumn id="2" uniqueName="2" name="JOB POSITION CODE" queryTableFieldId="2" dataDxfId="70"/>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9"/>
    <tableColumn id="2" uniqueName="2" name="JOB POSITION CODE" queryTableFieldId="2" dataDxfId="6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67"/>
    <tableColumn id="2" uniqueName="2" name="JOB POSITION CODE" queryTableFieldId="2" dataDxfId="66"/>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65"/>
    <tableColumn id="2" uniqueName="2" name="JOB POSITION CODE" queryTableFieldId="2" dataDxfId="6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kennedy@gmail.com" TargetMode="External"/><Relationship Id="rId13" Type="http://schemas.openxmlformats.org/officeDocument/2006/relationships/hyperlink" Target="mailto:kennedy@gmail.com" TargetMode="External"/><Relationship Id="rId1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hyperlink" Target="mailto:kennedy@gmail.com" TargetMode="External"/><Relationship Id="rId12" Type="http://schemas.openxmlformats.org/officeDocument/2006/relationships/hyperlink" Target="mailto:kennedy@gmail.com" TargetMode="External"/><Relationship Id="rId17" Type="http://schemas.openxmlformats.org/officeDocument/2006/relationships/vmlDrawing" Target="../drawings/vmlDrawing1.vml"/><Relationship Id="rId2" Type="http://schemas.openxmlformats.org/officeDocument/2006/relationships/hyperlink" Target="mailto:kennedy@gmail.com" TargetMode="External"/><Relationship Id="rId16" Type="http://schemas.openxmlformats.org/officeDocument/2006/relationships/printerSettings" Target="../printerSettings/printerSettings1.bin"/><Relationship Id="rId1" Type="http://schemas.openxmlformats.org/officeDocument/2006/relationships/hyperlink" Target="mailto:Benedict@gmail.com" TargetMode="External"/><Relationship Id="rId6" Type="http://schemas.openxmlformats.org/officeDocument/2006/relationships/hyperlink" Target="mailto:Amir@yahoo.co.id" TargetMode="External"/><Relationship Id="rId11" Type="http://schemas.openxmlformats.org/officeDocument/2006/relationships/hyperlink" Target="mailto:kennedy@gmail.com" TargetMode="External"/><Relationship Id="rId5" Type="http://schemas.openxmlformats.org/officeDocument/2006/relationships/hyperlink" Target="mailto:Dina@hotmail.com" TargetMode="External"/><Relationship Id="rId15" Type="http://schemas.openxmlformats.org/officeDocument/2006/relationships/hyperlink" Target="mailto:kennedy@gmail.com" TargetMode="External"/><Relationship Id="rId10" Type="http://schemas.openxmlformats.org/officeDocument/2006/relationships/hyperlink" Target="mailto:kennedy@gmail.com" TargetMode="External"/><Relationship Id="rId4" Type="http://schemas.openxmlformats.org/officeDocument/2006/relationships/hyperlink" Target="mailto:fendytio@gmail.com" TargetMode="External"/><Relationship Id="rId9" Type="http://schemas.openxmlformats.org/officeDocument/2006/relationships/hyperlink" Target="mailto:kennedy@gmail.com" TargetMode="External"/><Relationship Id="rId1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joni@gmail.com" TargetMode="External"/><Relationship Id="rId13" Type="http://schemas.openxmlformats.org/officeDocument/2006/relationships/hyperlink" Target="mailto:joni@gmail.com" TargetMode="External"/><Relationship Id="rId3" Type="http://schemas.openxmlformats.org/officeDocument/2006/relationships/hyperlink" Target="mailto:joni@gmail.com" TargetMode="External"/><Relationship Id="rId7" Type="http://schemas.openxmlformats.org/officeDocument/2006/relationships/hyperlink" Target="mailto:joni@gmail.com" TargetMode="External"/><Relationship Id="rId12" Type="http://schemas.openxmlformats.org/officeDocument/2006/relationships/hyperlink" Target="mailto:joni@gmail.com" TargetMode="External"/><Relationship Id="rId2" Type="http://schemas.openxmlformats.org/officeDocument/2006/relationships/hyperlink" Target="mailto:doge@gmail.com" TargetMode="External"/><Relationship Id="rId16" Type="http://schemas.openxmlformats.org/officeDocument/2006/relationships/comments" Target="../comments2.xml"/><Relationship Id="rId1" Type="http://schemas.openxmlformats.org/officeDocument/2006/relationships/hyperlink" Target="mailto:doni@gmail.com" TargetMode="External"/><Relationship Id="rId6" Type="http://schemas.openxmlformats.org/officeDocument/2006/relationships/hyperlink" Target="mailto:joni@gmail.com" TargetMode="External"/><Relationship Id="rId11" Type="http://schemas.openxmlformats.org/officeDocument/2006/relationships/hyperlink" Target="mailto:joni@gmail.com" TargetMode="External"/><Relationship Id="rId5" Type="http://schemas.openxmlformats.org/officeDocument/2006/relationships/hyperlink" Target="mailto:joni@gmail.com" TargetMode="External"/><Relationship Id="rId15" Type="http://schemas.openxmlformats.org/officeDocument/2006/relationships/vmlDrawing" Target="../drawings/vmlDrawing2.vml"/><Relationship Id="rId10" Type="http://schemas.openxmlformats.org/officeDocument/2006/relationships/hyperlink" Target="mailto:joni@gmail.com" TargetMode="External"/><Relationship Id="rId4" Type="http://schemas.openxmlformats.org/officeDocument/2006/relationships/hyperlink" Target="mailto:budi@gmail.com" TargetMode="External"/><Relationship Id="rId9" Type="http://schemas.openxmlformats.org/officeDocument/2006/relationships/hyperlink" Target="mailto:joni@gmail.com" TargetMode="External"/><Relationship Id="rId1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toni@gmail.com" TargetMode="External"/><Relationship Id="rId3" Type="http://schemas.openxmlformats.org/officeDocument/2006/relationships/hyperlink" Target="mailto:toni@gmail.com" TargetMode="External"/><Relationship Id="rId7" Type="http://schemas.openxmlformats.org/officeDocument/2006/relationships/hyperlink" Target="mailto:toni@gmail.com" TargetMode="External"/><Relationship Id="rId12"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hyperlink" Target="mailto:toni@gmail.com" TargetMode="External"/><Relationship Id="rId11" Type="http://schemas.openxmlformats.org/officeDocument/2006/relationships/vmlDrawing" Target="../drawings/vmlDrawing3.vml"/><Relationship Id="rId5" Type="http://schemas.openxmlformats.org/officeDocument/2006/relationships/hyperlink" Target="mailto:toni@gmail.com" TargetMode="External"/><Relationship Id="rId10" Type="http://schemas.openxmlformats.org/officeDocument/2006/relationships/hyperlink" Target="mailto:toni@gmail.com" TargetMode="External"/><Relationship Id="rId4" Type="http://schemas.openxmlformats.org/officeDocument/2006/relationships/hyperlink" Target="mailto:toni@gmail.com" TargetMode="External"/><Relationship Id="rId9"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3485</v>
      </c>
      <c r="C1" s="18" t="s">
        <v>3486</v>
      </c>
      <c r="D1" s="18" t="s">
        <v>3487</v>
      </c>
      <c r="E1" s="18" t="s">
        <v>3488</v>
      </c>
      <c r="F1" s="1" t="s">
        <v>1</v>
      </c>
      <c r="G1" s="1" t="s">
        <v>2</v>
      </c>
      <c r="H1" s="12" t="s">
        <v>3</v>
      </c>
    </row>
    <row r="2" spans="1:8" x14ac:dyDescent="0.25">
      <c r="A2" s="1">
        <f>COUNTA('1.TabCustomerMainData'!$B$12:$XFD$12)</f>
        <v>15</v>
      </c>
      <c r="B2" s="18">
        <f>COUNTA('2.TabFamilyData'!$B$12:$XFD$12)</f>
        <v>12</v>
      </c>
      <c r="C2" s="18">
        <f>COUNTA('3a.TabGuarantorDataPersonal'!$B$12:$XFD$12)</f>
        <v>10</v>
      </c>
      <c r="D2" s="18">
        <f>COUNTA('3b.TabGuarantorDataCompany'!$B$12:$XFD$12)</f>
        <v>10</v>
      </c>
      <c r="E2" s="1" t="s">
        <v>3512</v>
      </c>
      <c r="F2" s="1">
        <f>COUNTA('5.TabReferantorData'!$B$12:$XFD$12)</f>
        <v>3</v>
      </c>
      <c r="G2" s="1">
        <f>COUNTA('7a.Accessories'!$B$12:$XFD$12)</f>
        <v>0</v>
      </c>
      <c r="H2" s="1">
        <f>COUNTA('12.TabUploadDocument'!$B$12:$XFD$12)</f>
        <v>4</v>
      </c>
    </row>
    <row r="4" spans="1:8" x14ac:dyDescent="0.25">
      <c r="B4" t="s">
        <v>3526</v>
      </c>
      <c r="C4" t="s">
        <v>3527</v>
      </c>
    </row>
    <row r="5" spans="1:8" x14ac:dyDescent="0.25">
      <c r="B5" t="s">
        <v>50</v>
      </c>
      <c r="C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60"/>
  <sheetViews>
    <sheetView topLeftCell="A13" workbookViewId="0">
      <pane xSplit="1" topLeftCell="E1" activePane="topRight" state="frozen"/>
      <selection pane="topRight" activeCell="N48" sqref="N48"/>
    </sheetView>
  </sheetViews>
  <sheetFormatPr defaultRowHeight="15" x14ac:dyDescent="0.25"/>
  <cols>
    <col min="1" max="1" width="21.85546875" bestFit="1" customWidth="1" collapsed="1"/>
    <col min="2" max="6" width="27.140625" bestFit="1" customWidth="1" collapsed="1"/>
    <col min="7" max="7" width="16" customWidth="1"/>
  </cols>
  <sheetData>
    <row r="1" spans="1:16" s="18" customFormat="1" x14ac:dyDescent="0.25">
      <c r="A1" s="18" t="s">
        <v>4</v>
      </c>
      <c r="B1" s="18" t="s">
        <v>8</v>
      </c>
      <c r="C1" s="18" t="s">
        <v>8</v>
      </c>
      <c r="D1" s="18" t="s">
        <v>8</v>
      </c>
      <c r="E1" s="18" t="s">
        <v>8</v>
      </c>
      <c r="F1" s="18" t="s">
        <v>8</v>
      </c>
      <c r="G1" s="18" t="s">
        <v>8</v>
      </c>
      <c r="H1" s="18" t="s">
        <v>8</v>
      </c>
      <c r="I1" s="18" t="s">
        <v>8</v>
      </c>
      <c r="J1" s="18" t="s">
        <v>8</v>
      </c>
      <c r="K1" s="18" t="s">
        <v>8</v>
      </c>
      <c r="L1" s="18" t="s">
        <v>8</v>
      </c>
      <c r="M1" s="18" t="s">
        <v>8</v>
      </c>
      <c r="N1" s="18" t="s">
        <v>8</v>
      </c>
      <c r="O1" s="18" t="s">
        <v>8</v>
      </c>
      <c r="P1" s="18" t="s">
        <v>8</v>
      </c>
    </row>
    <row r="2" spans="1:16" s="18" customFormat="1" x14ac:dyDescent="0.25">
      <c r="A2" s="18" t="s">
        <v>3255</v>
      </c>
      <c r="B2" s="18" t="s">
        <v>3053</v>
      </c>
      <c r="C2" s="18" t="s">
        <v>3053</v>
      </c>
      <c r="D2" s="18" t="s">
        <v>3053</v>
      </c>
      <c r="E2" s="18" t="s">
        <v>3053</v>
      </c>
    </row>
    <row r="3" spans="1:16" s="18" customFormat="1" x14ac:dyDescent="0.25">
      <c r="A3" s="18" t="s">
        <v>3256</v>
      </c>
      <c r="B3" t="s">
        <v>3540</v>
      </c>
      <c r="C3" s="18" t="s">
        <v>3541</v>
      </c>
      <c r="D3" s="18" t="s">
        <v>3542</v>
      </c>
      <c r="E3" s="18" t="s">
        <v>3543</v>
      </c>
      <c r="F3" s="18" t="s">
        <v>3544</v>
      </c>
      <c r="G3" s="18" t="s">
        <v>3565</v>
      </c>
      <c r="H3" s="18" t="s">
        <v>3566</v>
      </c>
      <c r="I3" s="18" t="s">
        <v>3567</v>
      </c>
      <c r="J3" s="18" t="s">
        <v>3568</v>
      </c>
      <c r="K3" s="18" t="s">
        <v>3569</v>
      </c>
      <c r="L3" s="18" t="s">
        <v>3570</v>
      </c>
      <c r="M3" s="18" t="s">
        <v>3571</v>
      </c>
      <c r="N3" s="18" t="s">
        <v>3572</v>
      </c>
      <c r="O3" s="18" t="s">
        <v>3573</v>
      </c>
      <c r="P3" s="18" t="s">
        <v>3574</v>
      </c>
    </row>
    <row r="4" spans="1:16" s="18" customFormat="1" x14ac:dyDescent="0.25">
      <c r="A4" s="18" t="s">
        <v>3358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P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0</v>
      </c>
      <c r="F4" s="14">
        <f t="shared" si="0"/>
        <v>3</v>
      </c>
      <c r="G4" s="14">
        <f t="shared" si="0"/>
        <v>0</v>
      </c>
      <c r="H4" s="14">
        <f t="shared" si="0"/>
        <v>0</v>
      </c>
      <c r="I4" s="14">
        <f t="shared" si="0"/>
        <v>0</v>
      </c>
      <c r="J4" s="14">
        <f t="shared" si="0"/>
        <v>0</v>
      </c>
      <c r="K4" s="14">
        <f t="shared" si="0"/>
        <v>0</v>
      </c>
      <c r="L4" s="14">
        <f t="shared" si="0"/>
        <v>0</v>
      </c>
      <c r="M4" s="14">
        <f t="shared" si="0"/>
        <v>0</v>
      </c>
      <c r="N4" s="14">
        <f t="shared" si="0"/>
        <v>0</v>
      </c>
      <c r="O4" s="14">
        <f t="shared" si="0"/>
        <v>0</v>
      </c>
      <c r="P4" s="14">
        <f t="shared" si="0"/>
        <v>0</v>
      </c>
    </row>
    <row r="5" spans="1:16" s="18" customFormat="1" x14ac:dyDescent="0.25"/>
    <row r="6" spans="1:16" s="18" customFormat="1" x14ac:dyDescent="0.25"/>
    <row r="7" spans="1:16" s="18" customFormat="1" x14ac:dyDescent="0.25"/>
    <row r="8" spans="1:16" s="18" customFormat="1" x14ac:dyDescent="0.25">
      <c r="A8" s="18" t="s">
        <v>3529</v>
      </c>
    </row>
    <row r="9" spans="1:16" s="18" customFormat="1" x14ac:dyDescent="0.25">
      <c r="A9" s="33" t="s">
        <v>3502</v>
      </c>
      <c r="B9" s="115"/>
      <c r="C9" s="115"/>
    </row>
    <row r="10" spans="1:16" s="18" customFormat="1" x14ac:dyDescent="0.25">
      <c r="A10" s="33" t="s">
        <v>3503</v>
      </c>
      <c r="B10" s="33" t="s">
        <v>38</v>
      </c>
      <c r="C10" s="33" t="s">
        <v>38</v>
      </c>
      <c r="D10" s="33" t="s">
        <v>38</v>
      </c>
      <c r="E10" s="33" t="s">
        <v>38</v>
      </c>
      <c r="F10" s="33" t="s">
        <v>38</v>
      </c>
      <c r="G10" s="33" t="s">
        <v>38</v>
      </c>
      <c r="H10" s="33" t="s">
        <v>38</v>
      </c>
      <c r="I10" s="33" t="s">
        <v>38</v>
      </c>
      <c r="J10" s="33" t="s">
        <v>38</v>
      </c>
      <c r="K10" s="33" t="s">
        <v>38</v>
      </c>
      <c r="L10" s="33" t="s">
        <v>38</v>
      </c>
      <c r="M10" s="33" t="s">
        <v>38</v>
      </c>
      <c r="N10" s="33" t="s">
        <v>38</v>
      </c>
      <c r="O10" s="33" t="s">
        <v>38</v>
      </c>
      <c r="P10" s="33" t="s">
        <v>38</v>
      </c>
    </row>
    <row r="11" spans="1:16" s="105" customFormat="1" x14ac:dyDescent="0.25">
      <c r="B11" s="104"/>
    </row>
    <row r="12" spans="1:16" s="18" customFormat="1" x14ac:dyDescent="0.25">
      <c r="A12" s="58" t="s">
        <v>3504</v>
      </c>
      <c r="B12" s="18" t="s">
        <v>3082</v>
      </c>
      <c r="C12" s="18" t="s">
        <v>3082</v>
      </c>
      <c r="D12" s="18" t="s">
        <v>3082</v>
      </c>
      <c r="E12" s="18" t="s">
        <v>3082</v>
      </c>
      <c r="F12" s="18" t="s">
        <v>3082</v>
      </c>
      <c r="G12" s="18" t="s">
        <v>3082</v>
      </c>
      <c r="H12" s="18" t="s">
        <v>3082</v>
      </c>
      <c r="I12" s="18" t="s">
        <v>3082</v>
      </c>
      <c r="J12" s="18" t="s">
        <v>3082</v>
      </c>
      <c r="K12" s="18" t="s">
        <v>3082</v>
      </c>
      <c r="L12" s="18" t="s">
        <v>3082</v>
      </c>
      <c r="M12" s="18" t="s">
        <v>3082</v>
      </c>
      <c r="N12" s="18" t="s">
        <v>3082</v>
      </c>
      <c r="O12" s="18" t="s">
        <v>3082</v>
      </c>
      <c r="P12" s="18" t="s">
        <v>3082</v>
      </c>
    </row>
    <row r="13" spans="1:16" s="18" customFormat="1" x14ac:dyDescent="0.25">
      <c r="A13" s="18" t="s">
        <v>7</v>
      </c>
      <c r="B13" s="17" t="s">
        <v>3531</v>
      </c>
      <c r="C13" t="s">
        <v>3538</v>
      </c>
      <c r="D13" t="s">
        <v>3545</v>
      </c>
      <c r="E13" s="18" t="s">
        <v>3548</v>
      </c>
      <c r="F13" s="18" t="s">
        <v>3560</v>
      </c>
      <c r="G13" s="18" t="s">
        <v>3575</v>
      </c>
      <c r="H13" s="18" t="s">
        <v>3576</v>
      </c>
      <c r="I13" s="18" t="s">
        <v>3577</v>
      </c>
      <c r="J13" s="18" t="s">
        <v>3578</v>
      </c>
      <c r="K13" s="18" t="s">
        <v>3579</v>
      </c>
      <c r="L13" s="18" t="s">
        <v>3580</v>
      </c>
      <c r="M13" s="18" t="s">
        <v>3581</v>
      </c>
      <c r="N13" s="18" t="s">
        <v>3582</v>
      </c>
      <c r="O13" s="18" t="s">
        <v>3583</v>
      </c>
      <c r="P13" s="18" t="s">
        <v>3584</v>
      </c>
    </row>
    <row r="14" spans="1:16" s="18" customFormat="1" ht="15" customHeight="1" x14ac:dyDescent="0.25">
      <c r="A14" s="60" t="s">
        <v>2415</v>
      </c>
      <c r="B14" s="18" t="s">
        <v>2416</v>
      </c>
      <c r="C14" s="18" t="s">
        <v>2416</v>
      </c>
      <c r="D14" s="18" t="s">
        <v>2416</v>
      </c>
      <c r="E14" s="18" t="s">
        <v>3549</v>
      </c>
      <c r="F14" s="18" t="s">
        <v>2416</v>
      </c>
      <c r="G14" s="18" t="s">
        <v>2416</v>
      </c>
      <c r="H14" s="18" t="s">
        <v>2416</v>
      </c>
      <c r="I14" s="18" t="s">
        <v>2416</v>
      </c>
      <c r="J14" s="18" t="s">
        <v>2416</v>
      </c>
      <c r="K14" s="18" t="s">
        <v>2416</v>
      </c>
      <c r="L14" s="18" t="s">
        <v>2416</v>
      </c>
      <c r="M14" s="18" t="s">
        <v>2416</v>
      </c>
      <c r="N14" s="18" t="s">
        <v>2416</v>
      </c>
      <c r="O14" s="18" t="s">
        <v>2416</v>
      </c>
      <c r="P14" s="18" t="s">
        <v>2416</v>
      </c>
    </row>
    <row r="15" spans="1:16" s="116" customFormat="1" x14ac:dyDescent="0.25">
      <c r="A15" s="116" t="s">
        <v>3014</v>
      </c>
    </row>
    <row r="16" spans="1:16" s="18" customFormat="1" x14ac:dyDescent="0.25">
      <c r="A16" s="59" t="s">
        <v>3335</v>
      </c>
      <c r="B16" s="2" t="s">
        <v>3075</v>
      </c>
      <c r="C16" s="2" t="s">
        <v>3011</v>
      </c>
      <c r="D16" s="2" t="s">
        <v>3011</v>
      </c>
      <c r="E16" s="2" t="s">
        <v>3550</v>
      </c>
      <c r="F16" s="2" t="s">
        <v>3011</v>
      </c>
    </row>
    <row r="17" spans="1:16" s="18" customFormat="1" x14ac:dyDescent="0.25">
      <c r="A17" s="59" t="s">
        <v>3336</v>
      </c>
      <c r="B17" s="18" t="s">
        <v>6</v>
      </c>
      <c r="C17" s="18" t="s">
        <v>6</v>
      </c>
      <c r="D17" s="18" t="s">
        <v>6</v>
      </c>
      <c r="E17" s="18" t="s">
        <v>6</v>
      </c>
      <c r="F17" s="18" t="s">
        <v>6</v>
      </c>
    </row>
    <row r="18" spans="1:16" s="18" customFormat="1" x14ac:dyDescent="0.25">
      <c r="A18" s="59" t="s">
        <v>3337</v>
      </c>
      <c r="B18" s="2" t="s">
        <v>3505</v>
      </c>
      <c r="C18" s="2" t="s">
        <v>3011</v>
      </c>
      <c r="D18" s="2" t="s">
        <v>3011</v>
      </c>
      <c r="E18" s="2" t="s">
        <v>3551</v>
      </c>
      <c r="F18" s="2" t="s">
        <v>3011</v>
      </c>
    </row>
    <row r="19" spans="1:16" s="18" customFormat="1" x14ac:dyDescent="0.25">
      <c r="A19" s="59" t="s">
        <v>3338</v>
      </c>
      <c r="B19" s="18" t="s">
        <v>3530</v>
      </c>
      <c r="C19" s="18" t="s">
        <v>3207</v>
      </c>
      <c r="D19" s="18" t="s">
        <v>3207</v>
      </c>
      <c r="E19" s="18" t="s">
        <v>3207</v>
      </c>
      <c r="F19" s="18" t="s">
        <v>3561</v>
      </c>
      <c r="G19" s="18" t="s">
        <v>3585</v>
      </c>
      <c r="H19" s="18" t="s">
        <v>3207</v>
      </c>
      <c r="I19" s="18" t="s">
        <v>3207</v>
      </c>
      <c r="J19" s="18" t="s">
        <v>3207</v>
      </c>
      <c r="K19" s="18" t="s">
        <v>3207</v>
      </c>
      <c r="L19" s="18" t="s">
        <v>3207</v>
      </c>
      <c r="M19" s="18" t="s">
        <v>3207</v>
      </c>
      <c r="N19" s="18" t="s">
        <v>3207</v>
      </c>
      <c r="O19" s="18" t="s">
        <v>3207</v>
      </c>
      <c r="P19" s="18" t="s">
        <v>3207</v>
      </c>
    </row>
    <row r="20" spans="1:16" s="18" customFormat="1" x14ac:dyDescent="0.25">
      <c r="A20" s="59" t="s">
        <v>3339</v>
      </c>
      <c r="B20" s="2" t="s">
        <v>14</v>
      </c>
      <c r="C20" s="2" t="s">
        <v>14</v>
      </c>
      <c r="D20" s="2" t="s">
        <v>3145</v>
      </c>
      <c r="E20" s="2" t="s">
        <v>3199</v>
      </c>
      <c r="F20" s="2"/>
      <c r="G20" s="2" t="s">
        <v>14</v>
      </c>
      <c r="H20" s="2" t="s">
        <v>3145</v>
      </c>
      <c r="I20" s="2" t="s">
        <v>3145</v>
      </c>
      <c r="J20" s="2" t="s">
        <v>3145</v>
      </c>
      <c r="K20" s="2" t="s">
        <v>3145</v>
      </c>
      <c r="L20" s="2" t="s">
        <v>3145</v>
      </c>
      <c r="M20" s="2" t="s">
        <v>3145</v>
      </c>
      <c r="N20" s="2" t="s">
        <v>3145</v>
      </c>
      <c r="O20" s="2" t="s">
        <v>3145</v>
      </c>
      <c r="P20" s="2" t="s">
        <v>3145</v>
      </c>
    </row>
    <row r="21" spans="1:16" s="18" customFormat="1" x14ac:dyDescent="0.25">
      <c r="A21" s="59" t="s">
        <v>3340</v>
      </c>
      <c r="B21" s="18" t="s">
        <v>15</v>
      </c>
      <c r="C21" s="18" t="s">
        <v>15</v>
      </c>
      <c r="D21" s="18" t="s">
        <v>15</v>
      </c>
      <c r="E21" s="18" t="s">
        <v>346</v>
      </c>
      <c r="F21" s="18" t="s">
        <v>15</v>
      </c>
      <c r="G21" s="18" t="s">
        <v>15</v>
      </c>
      <c r="H21" s="18" t="s">
        <v>15</v>
      </c>
      <c r="I21" s="18" t="s">
        <v>15</v>
      </c>
      <c r="J21" s="18" t="s">
        <v>15</v>
      </c>
      <c r="K21" s="18" t="s">
        <v>15</v>
      </c>
      <c r="L21" s="18" t="s">
        <v>15</v>
      </c>
      <c r="M21" s="18" t="s">
        <v>15</v>
      </c>
      <c r="N21" s="18" t="s">
        <v>15</v>
      </c>
      <c r="O21" s="18" t="s">
        <v>15</v>
      </c>
      <c r="P21" s="18" t="s">
        <v>15</v>
      </c>
    </row>
    <row r="22" spans="1:16" s="18" customFormat="1" x14ac:dyDescent="0.25">
      <c r="A22" s="18" t="s">
        <v>2414</v>
      </c>
      <c r="B22" s="72">
        <v>45923</v>
      </c>
      <c r="C22" s="72">
        <v>45924</v>
      </c>
      <c r="D22" s="72">
        <v>45925</v>
      </c>
      <c r="E22" s="72">
        <v>45926</v>
      </c>
      <c r="F22" s="72">
        <v>45927</v>
      </c>
      <c r="G22" s="72">
        <v>45928</v>
      </c>
      <c r="H22" s="72">
        <v>45925</v>
      </c>
      <c r="I22" s="72">
        <v>45925</v>
      </c>
      <c r="J22" s="72">
        <v>45925</v>
      </c>
      <c r="K22" s="72">
        <v>45925</v>
      </c>
      <c r="L22" s="72">
        <v>45925</v>
      </c>
      <c r="M22" s="72">
        <v>45925</v>
      </c>
      <c r="N22" s="72">
        <v>45925</v>
      </c>
      <c r="O22" s="72">
        <v>45925</v>
      </c>
      <c r="P22" s="72">
        <v>45925</v>
      </c>
    </row>
    <row r="23" spans="1:16" s="18" customFormat="1" x14ac:dyDescent="0.25">
      <c r="A23" s="59" t="s">
        <v>3341</v>
      </c>
      <c r="B23" s="18" t="s">
        <v>210</v>
      </c>
      <c r="C23" s="18" t="s">
        <v>17</v>
      </c>
      <c r="D23" s="18" t="s">
        <v>17</v>
      </c>
      <c r="E23" s="18" t="s">
        <v>17</v>
      </c>
      <c r="F23" s="18" t="s">
        <v>210</v>
      </c>
      <c r="G23" s="18" t="s">
        <v>17</v>
      </c>
      <c r="H23" s="18" t="s">
        <v>17</v>
      </c>
      <c r="I23" s="18" t="s">
        <v>17</v>
      </c>
      <c r="J23" s="18" t="s">
        <v>17</v>
      </c>
      <c r="K23" s="18" t="s">
        <v>17</v>
      </c>
      <c r="L23" s="18" t="s">
        <v>17</v>
      </c>
      <c r="M23" s="18" t="s">
        <v>17</v>
      </c>
      <c r="N23" s="18" t="s">
        <v>17</v>
      </c>
      <c r="O23" s="18" t="s">
        <v>17</v>
      </c>
      <c r="P23" s="18" t="s">
        <v>17</v>
      </c>
    </row>
    <row r="24" spans="1:16" s="18" customFormat="1" x14ac:dyDescent="0.25">
      <c r="A24" s="59" t="s">
        <v>3342</v>
      </c>
      <c r="B24" s="2" t="s">
        <v>3204</v>
      </c>
      <c r="C24" s="2" t="s">
        <v>3204</v>
      </c>
      <c r="D24" s="2" t="s">
        <v>3204</v>
      </c>
      <c r="E24" s="2" t="s">
        <v>3204</v>
      </c>
      <c r="F24" s="2" t="s">
        <v>3204</v>
      </c>
      <c r="G24" s="2" t="s">
        <v>3586</v>
      </c>
      <c r="H24" s="2" t="s">
        <v>3204</v>
      </c>
      <c r="I24" s="2" t="s">
        <v>3204</v>
      </c>
      <c r="J24" s="2" t="s">
        <v>3204</v>
      </c>
      <c r="K24" s="2" t="s">
        <v>3204</v>
      </c>
      <c r="L24" s="2" t="s">
        <v>3204</v>
      </c>
      <c r="M24" s="2" t="s">
        <v>3204</v>
      </c>
      <c r="N24" s="2" t="s">
        <v>3204</v>
      </c>
      <c r="O24" s="2" t="s">
        <v>3204</v>
      </c>
      <c r="P24" s="2" t="s">
        <v>3204</v>
      </c>
    </row>
    <row r="25" spans="1:16" s="18" customFormat="1" x14ac:dyDescent="0.25">
      <c r="A25" s="58" t="s">
        <v>3343</v>
      </c>
      <c r="B25" s="18" t="s">
        <v>18</v>
      </c>
      <c r="C25" s="18" t="s">
        <v>18</v>
      </c>
      <c r="D25" s="18" t="s">
        <v>18</v>
      </c>
      <c r="E25" s="18" t="s">
        <v>18</v>
      </c>
      <c r="F25" s="18" t="s">
        <v>18</v>
      </c>
      <c r="G25" s="18" t="s">
        <v>18</v>
      </c>
      <c r="H25" s="18" t="s">
        <v>18</v>
      </c>
      <c r="I25" s="18" t="s">
        <v>18</v>
      </c>
      <c r="J25" s="18" t="s">
        <v>18</v>
      </c>
      <c r="K25" s="18" t="s">
        <v>18</v>
      </c>
      <c r="L25" s="18" t="s">
        <v>18</v>
      </c>
      <c r="M25" s="18" t="s">
        <v>18</v>
      </c>
      <c r="N25" s="18" t="s">
        <v>18</v>
      </c>
      <c r="O25" s="18" t="s">
        <v>18</v>
      </c>
      <c r="P25" s="18" t="s">
        <v>18</v>
      </c>
    </row>
    <row r="26" spans="1:16" s="18" customFormat="1" x14ac:dyDescent="0.25">
      <c r="A26" s="59" t="s">
        <v>3344</v>
      </c>
      <c r="B26" s="18" t="s">
        <v>21</v>
      </c>
      <c r="C26" s="18" t="s">
        <v>21</v>
      </c>
      <c r="D26" s="18" t="s">
        <v>21</v>
      </c>
      <c r="E26" s="18" t="s">
        <v>21</v>
      </c>
      <c r="F26" s="18" t="s">
        <v>211</v>
      </c>
      <c r="G26" s="18" t="s">
        <v>21</v>
      </c>
      <c r="H26" s="18" t="s">
        <v>21</v>
      </c>
      <c r="I26" s="18" t="s">
        <v>21</v>
      </c>
      <c r="J26" s="18" t="s">
        <v>21</v>
      </c>
      <c r="K26" s="18" t="s">
        <v>21</v>
      </c>
      <c r="L26" s="18" t="s">
        <v>21</v>
      </c>
      <c r="M26" s="18" t="s">
        <v>21</v>
      </c>
      <c r="N26" s="18" t="s">
        <v>21</v>
      </c>
      <c r="O26" s="18" t="s">
        <v>21</v>
      </c>
      <c r="P26" s="18" t="s">
        <v>21</v>
      </c>
    </row>
    <row r="27" spans="1:16" s="18" customFormat="1" x14ac:dyDescent="0.25">
      <c r="A27" s="59" t="s">
        <v>3345</v>
      </c>
      <c r="B27" s="72" t="s">
        <v>3532</v>
      </c>
      <c r="C27" s="72" t="s">
        <v>3257</v>
      </c>
      <c r="D27" s="72" t="s">
        <v>3258</v>
      </c>
      <c r="E27" s="72" t="s">
        <v>3259</v>
      </c>
      <c r="F27" s="72" t="s">
        <v>3562</v>
      </c>
      <c r="G27" s="72" t="s">
        <v>3587</v>
      </c>
      <c r="H27" s="72" t="s">
        <v>3258</v>
      </c>
      <c r="I27" s="72" t="s">
        <v>3258</v>
      </c>
      <c r="J27" s="72" t="s">
        <v>3258</v>
      </c>
      <c r="K27" s="72" t="s">
        <v>3258</v>
      </c>
      <c r="L27" s="72" t="s">
        <v>3258</v>
      </c>
      <c r="M27" s="72" t="s">
        <v>3258</v>
      </c>
      <c r="N27" s="72" t="s">
        <v>3258</v>
      </c>
      <c r="O27" s="72" t="s">
        <v>3258</v>
      </c>
      <c r="P27" s="72" t="s">
        <v>3258</v>
      </c>
    </row>
    <row r="28" spans="1:16" s="18" customFormat="1" x14ac:dyDescent="0.25">
      <c r="A28" s="59" t="s">
        <v>3346</v>
      </c>
      <c r="B28" s="2" t="s">
        <v>3208</v>
      </c>
      <c r="C28" s="2" t="s">
        <v>3539</v>
      </c>
      <c r="D28" s="2" t="s">
        <v>3208</v>
      </c>
      <c r="E28" s="2" t="s">
        <v>3208</v>
      </c>
      <c r="F28" s="2" t="s">
        <v>3208</v>
      </c>
      <c r="G28" s="2" t="s">
        <v>3588</v>
      </c>
      <c r="H28" s="2" t="s">
        <v>3208</v>
      </c>
      <c r="I28" s="2" t="s">
        <v>3208</v>
      </c>
      <c r="J28" s="2" t="s">
        <v>3208</v>
      </c>
      <c r="K28" s="2" t="s">
        <v>3208</v>
      </c>
      <c r="L28" s="2" t="s">
        <v>3208</v>
      </c>
      <c r="M28" s="2" t="s">
        <v>3208</v>
      </c>
      <c r="N28" s="2" t="s">
        <v>3208</v>
      </c>
      <c r="O28" s="2" t="s">
        <v>3208</v>
      </c>
      <c r="P28" s="2" t="s">
        <v>3208</v>
      </c>
    </row>
    <row r="29" spans="1:16" s="18" customFormat="1" x14ac:dyDescent="0.25">
      <c r="A29" s="18" t="s">
        <v>22</v>
      </c>
    </row>
    <row r="30" spans="1:16" s="18" customFormat="1" x14ac:dyDescent="0.25">
      <c r="A30" s="59" t="s">
        <v>3347</v>
      </c>
      <c r="B30" s="18" t="s">
        <v>3533</v>
      </c>
      <c r="C30" s="18" t="s">
        <v>3209</v>
      </c>
      <c r="D30" s="18" t="s">
        <v>3209</v>
      </c>
      <c r="E30" s="18" t="s">
        <v>3209</v>
      </c>
      <c r="F30" s="18" t="s">
        <v>3563</v>
      </c>
      <c r="G30" s="18" t="s">
        <v>3589</v>
      </c>
      <c r="H30" s="18" t="s">
        <v>3209</v>
      </c>
      <c r="I30" s="18" t="s">
        <v>3209</v>
      </c>
      <c r="J30" s="18" t="s">
        <v>3209</v>
      </c>
      <c r="K30" s="18" t="s">
        <v>3209</v>
      </c>
      <c r="L30" s="18" t="s">
        <v>3209</v>
      </c>
      <c r="M30" s="18" t="s">
        <v>3209</v>
      </c>
      <c r="N30" s="18" t="s">
        <v>3209</v>
      </c>
      <c r="O30" s="18" t="s">
        <v>3209</v>
      </c>
      <c r="P30" s="18" t="s">
        <v>3209</v>
      </c>
    </row>
    <row r="31" spans="1:16" s="18" customFormat="1" x14ac:dyDescent="0.25">
      <c r="A31" s="59" t="s">
        <v>3348</v>
      </c>
      <c r="B31" s="83" t="s">
        <v>3534</v>
      </c>
      <c r="C31" s="83" t="s">
        <v>3210</v>
      </c>
      <c r="D31" s="83" t="s">
        <v>3210</v>
      </c>
      <c r="E31" s="83" t="s">
        <v>3552</v>
      </c>
      <c r="F31" s="83" t="s">
        <v>3564</v>
      </c>
      <c r="G31" s="83" t="s">
        <v>3590</v>
      </c>
      <c r="H31" s="83" t="s">
        <v>3210</v>
      </c>
      <c r="I31" s="83" t="s">
        <v>3210</v>
      </c>
      <c r="J31" s="83" t="s">
        <v>3210</v>
      </c>
      <c r="K31" s="83" t="s">
        <v>3210</v>
      </c>
      <c r="L31" s="83" t="s">
        <v>3210</v>
      </c>
      <c r="M31" s="83" t="s">
        <v>3210</v>
      </c>
      <c r="N31" s="83" t="s">
        <v>3210</v>
      </c>
      <c r="O31" s="83" t="s">
        <v>3210</v>
      </c>
      <c r="P31" s="83" t="s">
        <v>3210</v>
      </c>
    </row>
    <row r="32" spans="1:16" s="116" customFormat="1" x14ac:dyDescent="0.25">
      <c r="A32" s="116" t="s">
        <v>3015</v>
      </c>
    </row>
    <row r="33" spans="1: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e">
        <f>VLOOKUP(F34,Master!$M:$N,2,FALSE)</f>
        <v>#N/A</v>
      </c>
      <c r="G33" s="18" t="str">
        <f>VLOOKUP(G34,Master!$M:$N,2,FALSE)</f>
        <v>00651</v>
      </c>
      <c r="H33" s="18" t="str">
        <f>VLOOKUP(H34,Master!$M:$N,2,FALSE)</f>
        <v>00651</v>
      </c>
      <c r="I33" s="18" t="str">
        <f>VLOOKUP(I34,Master!$M:$N,2,FALSE)</f>
        <v>00651</v>
      </c>
      <c r="J33" s="18" t="str">
        <f>VLOOKUP(J34,Master!$M:$N,2,FALSE)</f>
        <v>00651</v>
      </c>
      <c r="K33" s="18" t="str">
        <f>VLOOKUP(K34,Master!$M:$N,2,FALSE)</f>
        <v>00651</v>
      </c>
      <c r="L33" s="18" t="str">
        <f>VLOOKUP(L34,Master!$M:$N,2,FALSE)</f>
        <v>00651</v>
      </c>
      <c r="M33" s="18" t="str">
        <f>VLOOKUP(M34,Master!$M:$N,2,FALSE)</f>
        <v>00651</v>
      </c>
      <c r="N33" s="18" t="str">
        <f>VLOOKUP(N34,Master!$M:$N,2,FALSE)</f>
        <v>00651</v>
      </c>
      <c r="O33" s="18" t="str">
        <f>VLOOKUP(O34,Master!$M:$N,2,FALSE)</f>
        <v>00651</v>
      </c>
      <c r="P33" s="18" t="str">
        <f>VLOOKUP(P34,Master!$M:$N,2,FALSE)</f>
        <v>00651</v>
      </c>
    </row>
    <row r="34" spans="1:16" s="18" customFormat="1" x14ac:dyDescent="0.25">
      <c r="A34" s="58" t="s">
        <v>3357</v>
      </c>
      <c r="B34" s="18" t="s">
        <v>185</v>
      </c>
      <c r="C34" s="18" t="s">
        <v>34</v>
      </c>
      <c r="D34" s="18" t="s">
        <v>34</v>
      </c>
      <c r="E34" s="18" t="s">
        <v>34</v>
      </c>
      <c r="G34" s="18" t="s">
        <v>34</v>
      </c>
      <c r="H34" s="18" t="s">
        <v>34</v>
      </c>
      <c r="I34" s="18" t="s">
        <v>34</v>
      </c>
      <c r="J34" s="18" t="s">
        <v>34</v>
      </c>
      <c r="K34" s="18" t="s">
        <v>34</v>
      </c>
      <c r="L34" s="18" t="s">
        <v>34</v>
      </c>
      <c r="M34" s="18" t="s">
        <v>34</v>
      </c>
      <c r="N34" s="18" t="s">
        <v>34</v>
      </c>
      <c r="O34" s="18" t="s">
        <v>34</v>
      </c>
      <c r="P34" s="18" t="s">
        <v>34</v>
      </c>
    </row>
    <row r="35" spans="1: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c r="G35" s="18" t="e">
        <f>VLOOKUP(G36,Master!$Q:$R,2,FALSE)</f>
        <v>#N/A</v>
      </c>
      <c r="H35" s="18" t="e">
        <f>VLOOKUP(H36,Master!$Q:$R,2,FALSE)</f>
        <v>#N/A</v>
      </c>
      <c r="I35" s="18" t="e">
        <f>VLOOKUP(I36,Master!$Q:$R,2,FALSE)</f>
        <v>#N/A</v>
      </c>
      <c r="J35" s="18" t="e">
        <f>VLOOKUP(J36,Master!$Q:$R,2,FALSE)</f>
        <v>#N/A</v>
      </c>
      <c r="K35" s="18" t="e">
        <f>VLOOKUP(K36,Master!$Q:$R,2,FALSE)</f>
        <v>#N/A</v>
      </c>
      <c r="L35" s="18" t="e">
        <f>VLOOKUP(L36,Master!$Q:$R,2,FALSE)</f>
        <v>#N/A</v>
      </c>
      <c r="M35" s="18" t="e">
        <f>VLOOKUP(M36,Master!$Q:$R,2,FALSE)</f>
        <v>#N/A</v>
      </c>
      <c r="N35" s="18" t="e">
        <f>VLOOKUP(N36,Master!$Q:$R,2,FALSE)</f>
        <v>#N/A</v>
      </c>
      <c r="O35" s="18" t="e">
        <f>VLOOKUP(O36,Master!$Q:$R,2,FALSE)</f>
        <v>#N/A</v>
      </c>
      <c r="P35" s="18" t="e">
        <f>VLOOKUP(P36,Master!$Q:$R,2,FALSE)</f>
        <v>#N/A</v>
      </c>
    </row>
    <row r="36" spans="1:16" s="18" customFormat="1" x14ac:dyDescent="0.25">
      <c r="A36" s="13" t="s">
        <v>181</v>
      </c>
      <c r="C36" s="18" t="s">
        <v>208</v>
      </c>
    </row>
    <row r="37" spans="1:16" s="116" customFormat="1" x14ac:dyDescent="0.25">
      <c r="A37" s="116" t="s">
        <v>3016</v>
      </c>
    </row>
    <row r="38" spans="1:16" s="18" customFormat="1" x14ac:dyDescent="0.25">
      <c r="A38" s="59" t="s">
        <v>3349</v>
      </c>
      <c r="B38" s="18" t="s">
        <v>3150</v>
      </c>
      <c r="C38" s="18" t="s">
        <v>3150</v>
      </c>
      <c r="D38" s="18" t="s">
        <v>3150</v>
      </c>
      <c r="E38" s="18" t="s">
        <v>3150</v>
      </c>
      <c r="F38" s="18" t="s">
        <v>3150</v>
      </c>
      <c r="G38" s="18" t="s">
        <v>3591</v>
      </c>
      <c r="H38" s="18" t="s">
        <v>3150</v>
      </c>
      <c r="I38" s="18" t="s">
        <v>3150</v>
      </c>
      <c r="J38" s="18" t="s">
        <v>3150</v>
      </c>
      <c r="K38" s="18" t="s">
        <v>3150</v>
      </c>
      <c r="L38" s="18" t="s">
        <v>3150</v>
      </c>
      <c r="M38" s="18" t="s">
        <v>3150</v>
      </c>
      <c r="N38" s="18" t="s">
        <v>3150</v>
      </c>
      <c r="O38" s="18" t="s">
        <v>3150</v>
      </c>
      <c r="P38" s="18" t="s">
        <v>3150</v>
      </c>
    </row>
    <row r="39" spans="1:16" s="18" customFormat="1" x14ac:dyDescent="0.25">
      <c r="A39" s="59" t="s">
        <v>3350</v>
      </c>
      <c r="B39" s="2" t="s">
        <v>3075</v>
      </c>
      <c r="C39" s="2" t="s">
        <v>3075</v>
      </c>
      <c r="D39" s="2" t="s">
        <v>3075</v>
      </c>
      <c r="E39" s="2" t="s">
        <v>3075</v>
      </c>
      <c r="F39" s="2" t="s">
        <v>3075</v>
      </c>
      <c r="G39" s="2" t="s">
        <v>3592</v>
      </c>
      <c r="H39" s="2" t="s">
        <v>3075</v>
      </c>
      <c r="I39" s="2" t="s">
        <v>3075</v>
      </c>
      <c r="J39" s="2" t="s">
        <v>3075</v>
      </c>
      <c r="K39" s="2" t="s">
        <v>3075</v>
      </c>
      <c r="L39" s="2" t="s">
        <v>3075</v>
      </c>
      <c r="M39" s="2" t="s">
        <v>3075</v>
      </c>
      <c r="N39" s="2" t="s">
        <v>3075</v>
      </c>
      <c r="O39" s="2" t="s">
        <v>3075</v>
      </c>
      <c r="P39" s="2" t="s">
        <v>3075</v>
      </c>
    </row>
    <row r="40" spans="1:16" s="18" customFormat="1" x14ac:dyDescent="0.25">
      <c r="A40" s="59" t="s">
        <v>3351</v>
      </c>
      <c r="B40" s="2" t="s">
        <v>3075</v>
      </c>
      <c r="C40" s="2" t="s">
        <v>3075</v>
      </c>
      <c r="D40" s="2" t="s">
        <v>3075</v>
      </c>
      <c r="E40" s="2" t="s">
        <v>3075</v>
      </c>
      <c r="F40" s="2" t="s">
        <v>3075</v>
      </c>
      <c r="G40" s="2" t="s">
        <v>3593</v>
      </c>
      <c r="H40" s="2" t="s">
        <v>3075</v>
      </c>
      <c r="I40" s="2" t="s">
        <v>3075</v>
      </c>
      <c r="J40" s="2" t="s">
        <v>3075</v>
      </c>
      <c r="K40" s="2" t="s">
        <v>3075</v>
      </c>
      <c r="L40" s="2" t="s">
        <v>3075</v>
      </c>
      <c r="M40" s="2" t="s">
        <v>3075</v>
      </c>
      <c r="N40" s="2" t="s">
        <v>3075</v>
      </c>
      <c r="O40" s="2" t="s">
        <v>3075</v>
      </c>
      <c r="P40" s="2" t="s">
        <v>3075</v>
      </c>
    </row>
    <row r="41" spans="1:16" s="18" customFormat="1" x14ac:dyDescent="0.25">
      <c r="A41" s="59" t="s">
        <v>3352</v>
      </c>
      <c r="B41" s="2">
        <v>11530</v>
      </c>
      <c r="C41" s="2">
        <v>11530</v>
      </c>
      <c r="D41" s="2">
        <v>11530</v>
      </c>
      <c r="E41" s="2">
        <v>11533</v>
      </c>
      <c r="F41" s="2">
        <v>11530</v>
      </c>
      <c r="G41" s="2">
        <v>11530</v>
      </c>
      <c r="H41" s="2">
        <v>11530</v>
      </c>
      <c r="I41" s="2">
        <v>11530</v>
      </c>
      <c r="J41" s="2">
        <v>11530</v>
      </c>
      <c r="K41" s="2">
        <v>11530</v>
      </c>
      <c r="L41" s="2">
        <v>11530</v>
      </c>
      <c r="M41" s="2">
        <v>11530</v>
      </c>
      <c r="N41" s="2">
        <v>11530</v>
      </c>
      <c r="O41" s="2">
        <v>11530</v>
      </c>
      <c r="P41" s="2">
        <v>11530</v>
      </c>
    </row>
    <row r="42" spans="1:16" s="18" customFormat="1" x14ac:dyDescent="0.25">
      <c r="A42" s="59" t="s">
        <v>3353</v>
      </c>
      <c r="B42" s="18" t="s">
        <v>3250</v>
      </c>
      <c r="C42" s="18" t="s">
        <v>3250</v>
      </c>
      <c r="D42" s="18" t="s">
        <v>3250</v>
      </c>
      <c r="E42" s="18" t="s">
        <v>3250</v>
      </c>
      <c r="F42" s="18" t="s">
        <v>3250</v>
      </c>
      <c r="G42" s="18" t="s">
        <v>3250</v>
      </c>
      <c r="H42" s="18" t="s">
        <v>3250</v>
      </c>
      <c r="I42" s="18" t="s">
        <v>3250</v>
      </c>
      <c r="J42" s="18" t="s">
        <v>3250</v>
      </c>
      <c r="K42" s="18" t="s">
        <v>3250</v>
      </c>
      <c r="L42" s="18" t="s">
        <v>3250</v>
      </c>
      <c r="M42" s="18" t="s">
        <v>3250</v>
      </c>
      <c r="N42" s="18" t="s">
        <v>3250</v>
      </c>
      <c r="O42" s="18" t="s">
        <v>3250</v>
      </c>
      <c r="P42" s="18" t="s">
        <v>3250</v>
      </c>
    </row>
    <row r="43" spans="1:16" s="18" customFormat="1" x14ac:dyDescent="0.25">
      <c r="A43" s="59" t="s">
        <v>3354</v>
      </c>
      <c r="B43" s="18" t="s">
        <v>3250</v>
      </c>
      <c r="C43" s="18" t="s">
        <v>3250</v>
      </c>
      <c r="D43" s="18" t="s">
        <v>3250</v>
      </c>
      <c r="E43" s="18" t="s">
        <v>3250</v>
      </c>
      <c r="F43" s="18" t="s">
        <v>3250</v>
      </c>
      <c r="G43" s="18" t="s">
        <v>3250</v>
      </c>
      <c r="H43" s="18" t="s">
        <v>3250</v>
      </c>
      <c r="I43" s="18" t="s">
        <v>3250</v>
      </c>
      <c r="J43" s="18" t="s">
        <v>3250</v>
      </c>
      <c r="K43" s="18" t="s">
        <v>3250</v>
      </c>
      <c r="L43" s="18" t="s">
        <v>3250</v>
      </c>
      <c r="M43" s="18" t="s">
        <v>3250</v>
      </c>
      <c r="N43" s="18" t="s">
        <v>3250</v>
      </c>
      <c r="O43" s="18" t="s">
        <v>3250</v>
      </c>
      <c r="P43" s="18" t="s">
        <v>3250</v>
      </c>
    </row>
    <row r="44" spans="1:16" s="18" customFormat="1" x14ac:dyDescent="0.25">
      <c r="A44" s="59" t="s">
        <v>3355</v>
      </c>
      <c r="B44" s="18" t="s">
        <v>3251</v>
      </c>
      <c r="C44" s="18" t="s">
        <v>3251</v>
      </c>
      <c r="D44" s="18" t="s">
        <v>3251</v>
      </c>
      <c r="E44" s="18" t="s">
        <v>3251</v>
      </c>
      <c r="F44" s="18" t="s">
        <v>3251</v>
      </c>
      <c r="G44" s="18" t="s">
        <v>3251</v>
      </c>
      <c r="H44" s="18" t="s">
        <v>3251</v>
      </c>
      <c r="I44" s="18" t="s">
        <v>3251</v>
      </c>
      <c r="J44" s="18" t="s">
        <v>3251</v>
      </c>
      <c r="K44" s="18" t="s">
        <v>3251</v>
      </c>
      <c r="L44" s="18" t="s">
        <v>3251</v>
      </c>
      <c r="M44" s="18" t="s">
        <v>3251</v>
      </c>
      <c r="N44" s="18" t="s">
        <v>3251</v>
      </c>
      <c r="O44" s="18" t="s">
        <v>3251</v>
      </c>
      <c r="P44" s="18" t="s">
        <v>3251</v>
      </c>
    </row>
    <row r="45" spans="1:16" s="18" customFormat="1" x14ac:dyDescent="0.25">
      <c r="A45" s="59" t="s">
        <v>3356</v>
      </c>
      <c r="B45" s="18" t="s">
        <v>46</v>
      </c>
      <c r="C45" s="18" t="s">
        <v>46</v>
      </c>
      <c r="D45" s="18" t="s">
        <v>46</v>
      </c>
      <c r="E45" s="18" t="s">
        <v>46</v>
      </c>
      <c r="G45" s="18" t="s">
        <v>282</v>
      </c>
      <c r="H45" s="18" t="s">
        <v>46</v>
      </c>
      <c r="I45" s="18" t="s">
        <v>46</v>
      </c>
      <c r="J45" s="18" t="s">
        <v>46</v>
      </c>
      <c r="K45" s="18" t="s">
        <v>46</v>
      </c>
      <c r="L45" s="18" t="s">
        <v>46</v>
      </c>
      <c r="M45" s="18" t="s">
        <v>46</v>
      </c>
      <c r="N45" s="18" t="s">
        <v>46</v>
      </c>
      <c r="O45" s="18" t="s">
        <v>46</v>
      </c>
      <c r="P45" s="18" t="s">
        <v>46</v>
      </c>
    </row>
    <row r="47" spans="1: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H18 Q16:XFD18">
    <cfRule type="expression" dxfId="278" priority="11">
      <formula>A$14="Input Data"</formula>
    </cfRule>
  </conditionalFormatting>
  <conditionalFormatting sqref="A31 A26:G30 Q26:XFD31 A19:G24 Q19:XFD24 A38:XFD45">
    <cfRule type="expression" dxfId="277" priority="10">
      <formula>A$14="LookUp"</formula>
    </cfRule>
  </conditionalFormatting>
  <conditionalFormatting sqref="A22:G22 Q22:XFD22">
    <cfRule type="expression" dxfId="276" priority="9">
      <formula>OR(A$21="E-KTP",A$21="AKTA",A$21="NPWP")</formula>
    </cfRule>
  </conditionalFormatting>
  <conditionalFormatting sqref="H26:H30 H19:H24">
    <cfRule type="expression" dxfId="63" priority="8">
      <formula>H$14="LookUp"</formula>
    </cfRule>
  </conditionalFormatting>
  <conditionalFormatting sqref="H22">
    <cfRule type="expression" dxfId="62" priority="7">
      <formula>OR(H$21="E-KTP",H$21="AKTA",H$21="NPWP")</formula>
    </cfRule>
  </conditionalFormatting>
  <conditionalFormatting sqref="I16:I18">
    <cfRule type="expression" dxfId="50" priority="6">
      <formula>I$14="Input Data"</formula>
    </cfRule>
  </conditionalFormatting>
  <conditionalFormatting sqref="I26:I30 I19:I24">
    <cfRule type="expression" dxfId="49" priority="5">
      <formula>I$14="LookUp"</formula>
    </cfRule>
  </conditionalFormatting>
  <conditionalFormatting sqref="I22">
    <cfRule type="expression" dxfId="48" priority="4">
      <formula>OR(I$21="E-KTP",I$21="AKTA",I$21="NPWP")</formula>
    </cfRule>
  </conditionalFormatting>
  <conditionalFormatting sqref="J16:P18">
    <cfRule type="expression" dxfId="36" priority="3">
      <formula>J$14="Input Data"</formula>
    </cfRule>
  </conditionalFormatting>
  <conditionalFormatting sqref="J26:P30 J19:P24">
    <cfRule type="expression" dxfId="35" priority="2">
      <formula>J$14="LookUp"</formula>
    </cfRule>
  </conditionalFormatting>
  <conditionalFormatting sqref="J22:P22">
    <cfRule type="expression" dxfId="34" priority="1">
      <formula>OR(J$21="E-KTP",J$21="AKTA",J$21="NPWP")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P19">
      <formula1>B14="Input Data"</formula1>
    </dataValidation>
    <dataValidation type="custom" errorStyle="information" allowBlank="1" showInputMessage="1" showErrorMessage="1" sqref="B20:P20">
      <formula1>B14="Input Data"</formula1>
    </dataValidation>
    <dataValidation type="custom" errorStyle="information" allowBlank="1" showInputMessage="1" showErrorMessage="1" sqref="B24:P24">
      <formula1>B14="Input Data"</formula1>
    </dataValidation>
    <dataValidation type="custom" errorStyle="information" allowBlank="1" showInputMessage="1" showErrorMessage="1" sqref="B27:P27">
      <formula1>B14="Input Data"</formula1>
    </dataValidation>
    <dataValidation type="custom" errorStyle="information" allowBlank="1" showInputMessage="1" showErrorMessage="1" sqref="B28:P28">
      <formula1>AND(B14="Input Data",IF(B21="E-KTP",LEN(B28)=16,IF(B21="NPWP",LEN(B28)=15,LEN(B28)&gt;0)))</formula1>
    </dataValidation>
    <dataValidation type="custom" errorStyle="information" allowBlank="1" showInputMessage="1" showErrorMessage="1" sqref="B29:P29">
      <formula1>AND(B14="Input Data",OR(LEN(B29)=15,LEN(B29)=0))</formula1>
    </dataValidation>
    <dataValidation type="custom" errorStyle="information" allowBlank="1" showInputMessage="1" showErrorMessage="1" sqref="B30:P30">
      <formula1>B14="Input Data"</formula1>
    </dataValidation>
    <dataValidation type="custom" errorStyle="information" allowBlank="1" showInputMessage="1" showErrorMessage="1" sqref="B35:P35">
      <formula1>B14="Input Data"</formula1>
    </dataValidation>
    <dataValidation type="custom" errorStyle="information" allowBlank="1" showInputMessage="1" showErrorMessage="1" sqref="B38:P38">
      <formula1>B14="Input Data"</formula1>
    </dataValidation>
    <dataValidation type="custom" errorStyle="information" allowBlank="1" showInputMessage="1" showErrorMessage="1" sqref="B39:P39">
      <formula1>B14="Input Data"</formula1>
    </dataValidation>
    <dataValidation type="custom" errorStyle="information" allowBlank="1" showInputMessage="1" showErrorMessage="1" sqref="B40:P40">
      <formula1>B14="Input Data"</formula1>
    </dataValidation>
    <dataValidation type="custom" errorStyle="information" allowBlank="1" showInputMessage="1" showErrorMessage="1" sqref="B41:P41">
      <formula1>B14="Input Data"</formula1>
    </dataValidation>
    <dataValidation type="custom" errorStyle="information" allowBlank="1" showInputMessage="1" showErrorMessage="1" sqref="B42:P42">
      <formula1>B14="Input Data"</formula1>
    </dataValidation>
    <dataValidation type="custom" errorStyle="information" allowBlank="1" showInputMessage="1" showErrorMessage="1" sqref="B43:P43">
      <formula1>B14="Input Data"</formula1>
    </dataValidation>
    <dataValidation type="custom" errorStyle="information" allowBlank="1" showInputMessage="1" showErrorMessage="1" sqref="B44:P44">
      <formula1>B14="Input Data"</formula1>
    </dataValidation>
    <dataValidation type="list" errorStyle="information" allowBlank="1" showInputMessage="1" showErrorMessage="1" sqref="B25:P25">
      <formula1>ListCustomerModelPersonal</formula1>
    </dataValidation>
    <dataValidation type="list" errorStyle="information" allowBlank="1" showInputMessage="1" showErrorMessage="1" sqref="B34:P34">
      <formula1>ListDepartmentAML</formula1>
    </dataValidation>
    <dataValidation type="list" errorStyle="information" allowBlank="1" showInputMessage="1" showErrorMessage="1" sqref="B36:P36">
      <formula1>ListAuthorityAML</formula1>
    </dataValidation>
    <dataValidation type="list" errorStyle="information" allowBlank="1" showInputMessage="1" showErrorMessage="1" sqref="B14:P14">
      <formula1>"Input Data, LookUp"</formula1>
    </dataValidation>
    <dataValidation errorStyle="information" allowBlank="1" showInputMessage="1" showErrorMessage="1" sqref="B18:F18 B31:P31"/>
    <dataValidation type="custom" errorStyle="information" allowBlank="1" showInputMessage="1" showErrorMessage="1" sqref="B22:P22">
      <formula1>AND(B14="Input Data",B21 &lt;&gt; "E-KTP",B21 &lt;&gt; "AKTA",B21&lt;&gt;"NPWP")</formula1>
    </dataValidation>
    <dataValidation type="custom" errorStyle="information" allowBlank="1" showInputMessage="1" showErrorMessage="1" sqref="B33:P33">
      <formula1>B14="Input Data"</formula1>
    </dataValidation>
    <dataValidation type="list" errorStyle="information" allowBlank="1" showInputMessage="1" showErrorMessage="1" sqref="B21:P21">
      <formula1>ListIdType</formula1>
    </dataValidation>
    <dataValidation type="list" errorStyle="information" allowBlank="1" showInputMessage="1" showErrorMessage="1" sqref="B23:P23">
      <formula1>ListMaritalStatus</formula1>
    </dataValidation>
    <dataValidation type="list" errorStyle="information" allowBlank="1" showInputMessage="1" showErrorMessage="1" sqref="B26:P26">
      <formula1>ListGender</formula1>
    </dataValidation>
    <dataValidation type="list" errorStyle="information" allowBlank="1" showInputMessage="1" showErrorMessage="1" sqref="B45:P45">
      <formula1>ListOwnership</formula1>
    </dataValidation>
    <dataValidation type="list" allowBlank="1" showInputMessage="1" showErrorMessage="1" sqref="B10:P10">
      <formula1>"Yes, No, Edit"</formula1>
    </dataValidation>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 ref="L31" r:id="rId11"/>
    <hyperlink ref="M31" r:id="rId12"/>
    <hyperlink ref="N31" r:id="rId13"/>
    <hyperlink ref="O31" r:id="rId14"/>
    <hyperlink ref="P31" r:id="rId15"/>
  </hyperlinks>
  <pageMargins left="0.7" right="0.7" top="0.75" bottom="0.75" header="0.3" footer="0.3"/>
  <pageSetup paperSize="9" orientation="portrait" r:id="rId16"/>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5" zoomScaleNormal="85" workbookViewId="0">
      <pane xSplit="1" topLeftCell="B1" activePane="topRight" state="frozen"/>
      <selection pane="topRight" activeCell="M58" sqref="M58"/>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s="18" t="s">
        <v>8</v>
      </c>
      <c r="C1" s="17" t="s">
        <v>8</v>
      </c>
      <c r="D1" s="18"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3255</v>
      </c>
      <c r="B2" s="18" t="s">
        <v>3053</v>
      </c>
      <c r="C2" s="18" t="s">
        <v>3053</v>
      </c>
      <c r="D2" s="18" t="s">
        <v>3053</v>
      </c>
      <c r="E2" s="18" t="s">
        <v>3053</v>
      </c>
    </row>
    <row r="3" spans="1:101" s="18" customFormat="1" x14ac:dyDescent="0.25">
      <c r="A3" s="18" t="s">
        <v>3256</v>
      </c>
      <c r="B3" s="18" t="str">
        <f>'1.TabCustomerMainData'!$B$3</f>
        <v>ScnP-001</v>
      </c>
      <c r="C3" s="18" t="s">
        <v>3542</v>
      </c>
      <c r="D3" s="18" t="s">
        <v>3543</v>
      </c>
      <c r="E3" s="18" t="s">
        <v>3566</v>
      </c>
      <c r="F3" s="18" t="s">
        <v>3567</v>
      </c>
      <c r="G3" s="18" t="s">
        <v>3568</v>
      </c>
      <c r="H3" s="18" t="s">
        <v>3569</v>
      </c>
      <c r="I3" s="18" t="s">
        <v>3570</v>
      </c>
      <c r="J3" s="18" t="s">
        <v>3571</v>
      </c>
      <c r="K3" s="18" t="s">
        <v>3572</v>
      </c>
      <c r="L3" s="18" t="s">
        <v>3573</v>
      </c>
      <c r="M3" s="18" t="s">
        <v>3574</v>
      </c>
    </row>
    <row r="4" spans="1:101" s="18" customFormat="1" x14ac:dyDescent="0.25">
      <c r="A4" s="18" t="s">
        <v>3358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18" t="s">
        <v>3529</v>
      </c>
    </row>
    <row r="10" spans="1:101" s="18" customFormat="1" x14ac:dyDescent="0.25">
      <c r="A10" s="33" t="s">
        <v>3503</v>
      </c>
      <c r="B10" s="33" t="str">
        <f>'1.TabCustomerMainData'!$B$10</f>
        <v>No</v>
      </c>
      <c r="C10" s="33" t="str">
        <f>'1.TabCustomerMainData'!$B$10</f>
        <v>No</v>
      </c>
      <c r="D10" s="18" t="str">
        <f>'1.TabCustomerMainData'!$D$10</f>
        <v>No</v>
      </c>
      <c r="E10" s="18" t="str">
        <f>'1.TabCustomerMainData'!$D$10</f>
        <v>No</v>
      </c>
      <c r="F10" s="18" t="str">
        <f>'1.TabCustomerMainData'!$D$10</f>
        <v>No</v>
      </c>
      <c r="G10" s="18" t="str">
        <f>'1.TabCustomerMainData'!$D$10</f>
        <v>No</v>
      </c>
      <c r="H10" s="18" t="str">
        <f>'1.TabCustomerMainData'!$D$10</f>
        <v>No</v>
      </c>
      <c r="I10" s="18" t="str">
        <f>'1.TabCustomerMainData'!$D$10</f>
        <v>No</v>
      </c>
      <c r="J10" s="18" t="str">
        <f>'1.TabCustomerMainData'!$D$10</f>
        <v>No</v>
      </c>
      <c r="K10" s="18" t="str">
        <f>'1.TabCustomerMainData'!$D$10</f>
        <v>No</v>
      </c>
      <c r="L10" s="18" t="str">
        <f>'1.TabCustomerMainData'!$D$10</f>
        <v>No</v>
      </c>
      <c r="M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app001</v>
      </c>
      <c r="C12" s="52" t="str">
        <f>'1.TabCustomerMainData'!$D$13</f>
        <v>app003</v>
      </c>
      <c r="D12" s="52" t="str">
        <f>'1.TabCustomerMainData'!$E$13</f>
        <v>app004</v>
      </c>
      <c r="E12" s="52" t="str">
        <f>'1.TabCustomerMainData'!$H$13</f>
        <v>app007</v>
      </c>
      <c r="F12" s="52" t="str">
        <f>'1.TabCustomerMainData'!I$13</f>
        <v>app008</v>
      </c>
      <c r="G12" s="52" t="str">
        <f>'1.TabCustomerMainData'!J$13</f>
        <v>app009</v>
      </c>
      <c r="H12" s="52" t="str">
        <f>'1.TabCustomerMainData'!K$13</f>
        <v>app010</v>
      </c>
      <c r="I12" s="52" t="str">
        <f>'1.TabCustomerMainData'!L$13</f>
        <v>app011</v>
      </c>
      <c r="J12" s="52" t="str">
        <f>'1.TabCustomerMainData'!M$13</f>
        <v>app012</v>
      </c>
      <c r="K12" s="52" t="str">
        <f>'1.TabCustomerMainData'!N$13</f>
        <v>app013</v>
      </c>
      <c r="L12" s="52" t="str">
        <f>'1.TabCustomerMainData'!O$13</f>
        <v>app014</v>
      </c>
      <c r="M12" s="52" t="str">
        <f>'1.TabCustomerMainData'!P$13</f>
        <v>app015</v>
      </c>
    </row>
    <row r="13" spans="1:101" s="48" customFormat="1" x14ac:dyDescent="0.25">
      <c r="A13" s="62" t="s">
        <v>2415</v>
      </c>
      <c r="B13" s="48" t="s">
        <v>2416</v>
      </c>
      <c r="C13" s="48" t="s">
        <v>2416</v>
      </c>
      <c r="D13" s="48" t="s">
        <v>2416</v>
      </c>
      <c r="E13" s="48" t="s">
        <v>2416</v>
      </c>
      <c r="F13" s="48" t="s">
        <v>2416</v>
      </c>
      <c r="G13" s="48" t="s">
        <v>2416</v>
      </c>
      <c r="H13" s="48" t="s">
        <v>2416</v>
      </c>
      <c r="I13" s="48" t="s">
        <v>2416</v>
      </c>
      <c r="J13" s="48" t="s">
        <v>2416</v>
      </c>
      <c r="K13" s="48" t="s">
        <v>2416</v>
      </c>
      <c r="L13" s="48" t="s">
        <v>2416</v>
      </c>
      <c r="M13" s="48" t="s">
        <v>2416</v>
      </c>
    </row>
    <row r="14" spans="1:101" s="76" customFormat="1" x14ac:dyDescent="0.25">
      <c r="A14" s="76" t="s">
        <v>3018</v>
      </c>
    </row>
    <row r="15" spans="1:101" s="49" customFormat="1" x14ac:dyDescent="0.25">
      <c r="A15" s="63" t="s">
        <v>3335</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3336</v>
      </c>
      <c r="B16" s="50" t="s">
        <v>3149</v>
      </c>
      <c r="C16" s="50" t="s">
        <v>3149</v>
      </c>
      <c r="D16" s="50" t="s">
        <v>3149</v>
      </c>
      <c r="E16" s="50" t="s">
        <v>3149</v>
      </c>
      <c r="F16" s="50" t="s">
        <v>3149</v>
      </c>
      <c r="G16" s="50" t="s">
        <v>3149</v>
      </c>
      <c r="H16" s="50" t="s">
        <v>3149</v>
      </c>
      <c r="I16" s="50" t="s">
        <v>3149</v>
      </c>
      <c r="J16" s="50" t="s">
        <v>3149</v>
      </c>
      <c r="K16" s="50" t="s">
        <v>3149</v>
      </c>
      <c r="L16" s="50" t="s">
        <v>3149</v>
      </c>
      <c r="M16" s="50" t="s">
        <v>3149</v>
      </c>
      <c r="N16" s="50"/>
      <c r="O16" s="50"/>
      <c r="P16" s="50"/>
      <c r="Q16" s="50"/>
      <c r="R16" s="50"/>
      <c r="S16" s="50"/>
      <c r="T16" s="50"/>
      <c r="U16" s="50"/>
      <c r="V16" s="50"/>
      <c r="W16" s="50"/>
      <c r="X16" s="50"/>
      <c r="Y16" s="50"/>
      <c r="Z16" s="50"/>
    </row>
    <row r="17" spans="1:101" s="49" customFormat="1" x14ac:dyDescent="0.25">
      <c r="A17" s="63" t="s">
        <v>3337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3359</v>
      </c>
      <c r="B18" s="47" t="s">
        <v>13</v>
      </c>
      <c r="C18" s="47" t="s">
        <v>357</v>
      </c>
      <c r="D18" s="47" t="s">
        <v>189</v>
      </c>
      <c r="E18" s="47" t="s">
        <v>357</v>
      </c>
      <c r="F18" s="47" t="s">
        <v>357</v>
      </c>
      <c r="G18" s="47" t="s">
        <v>357</v>
      </c>
      <c r="H18" s="47" t="s">
        <v>357</v>
      </c>
      <c r="I18" s="47" t="s">
        <v>357</v>
      </c>
      <c r="J18" s="47" t="s">
        <v>357</v>
      </c>
      <c r="K18" s="47" t="s">
        <v>357</v>
      </c>
      <c r="L18" s="47" t="s">
        <v>357</v>
      </c>
      <c r="M18" s="47" t="s">
        <v>357</v>
      </c>
    </row>
    <row r="19" spans="1:101" s="18" customFormat="1" x14ac:dyDescent="0.25">
      <c r="A19" s="59" t="s">
        <v>3360</v>
      </c>
      <c r="B19" s="18" t="s">
        <v>3535</v>
      </c>
      <c r="C19" s="18" t="s">
        <v>3546</v>
      </c>
      <c r="D19" s="18" t="s">
        <v>3553</v>
      </c>
      <c r="E19" s="18" t="s">
        <v>3546</v>
      </c>
      <c r="F19" s="18" t="s">
        <v>3546</v>
      </c>
      <c r="G19" s="18" t="s">
        <v>3546</v>
      </c>
      <c r="H19" s="18" t="s">
        <v>3546</v>
      </c>
      <c r="I19" s="18" t="s">
        <v>3546</v>
      </c>
      <c r="J19" s="18" t="s">
        <v>3546</v>
      </c>
      <c r="K19" s="18" t="s">
        <v>3546</v>
      </c>
      <c r="L19" s="18" t="s">
        <v>3546</v>
      </c>
      <c r="M19" s="18" t="s">
        <v>3546</v>
      </c>
    </row>
    <row r="20" spans="1:101" s="18" customFormat="1" x14ac:dyDescent="0.25">
      <c r="A20" s="59" t="s">
        <v>3339</v>
      </c>
      <c r="B20" s="2" t="s">
        <v>3143</v>
      </c>
      <c r="C20" s="2" t="s">
        <v>3143</v>
      </c>
      <c r="D20" s="2" t="s">
        <v>3554</v>
      </c>
      <c r="E20" s="2" t="s">
        <v>3143</v>
      </c>
      <c r="F20" s="2" t="s">
        <v>3143</v>
      </c>
      <c r="G20" s="2" t="s">
        <v>3143</v>
      </c>
      <c r="H20" s="2" t="s">
        <v>3143</v>
      </c>
      <c r="I20" s="2" t="s">
        <v>3143</v>
      </c>
      <c r="J20" s="2" t="s">
        <v>3143</v>
      </c>
      <c r="K20" s="2" t="s">
        <v>3143</v>
      </c>
      <c r="L20" s="2" t="s">
        <v>3143</v>
      </c>
      <c r="M20" s="2" t="s">
        <v>3143</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3340</v>
      </c>
      <c r="B21" s="18" t="s">
        <v>2421</v>
      </c>
      <c r="C21" s="18" t="s">
        <v>2421</v>
      </c>
      <c r="D21" s="18" t="s">
        <v>15</v>
      </c>
      <c r="E21" s="18" t="s">
        <v>2421</v>
      </c>
      <c r="F21" s="18" t="s">
        <v>2421</v>
      </c>
      <c r="G21" s="18" t="s">
        <v>2421</v>
      </c>
      <c r="H21" s="18" t="s">
        <v>2421</v>
      </c>
      <c r="I21" s="18" t="s">
        <v>2421</v>
      </c>
      <c r="J21" s="18" t="s">
        <v>2421</v>
      </c>
      <c r="K21" s="18" t="s">
        <v>2421</v>
      </c>
      <c r="L21" s="18" t="s">
        <v>2421</v>
      </c>
      <c r="M21" s="18" t="s">
        <v>2421</v>
      </c>
    </row>
    <row r="22" spans="1:101" s="18" customFormat="1" x14ac:dyDescent="0.25">
      <c r="A22" s="18" t="s">
        <v>2454</v>
      </c>
      <c r="B22" s="72" t="s">
        <v>3212</v>
      </c>
      <c r="C22" s="72" t="s">
        <v>3260</v>
      </c>
      <c r="D22" s="72" t="s">
        <v>3261</v>
      </c>
      <c r="E22" s="72" t="s">
        <v>3260</v>
      </c>
      <c r="F22" s="72" t="s">
        <v>3260</v>
      </c>
      <c r="G22" s="72" t="s">
        <v>3260</v>
      </c>
      <c r="H22" s="72" t="s">
        <v>3260</v>
      </c>
      <c r="I22" s="72" t="s">
        <v>3260</v>
      </c>
      <c r="J22" s="72" t="s">
        <v>3260</v>
      </c>
      <c r="K22" s="72" t="s">
        <v>3260</v>
      </c>
      <c r="L22" s="72" t="s">
        <v>3260</v>
      </c>
      <c r="M22" s="72" t="s">
        <v>3260</v>
      </c>
      <c r="N22" s="71"/>
      <c r="O22" s="71"/>
      <c r="P22" s="71"/>
      <c r="Q22" s="71"/>
      <c r="R22" s="71"/>
      <c r="S22" s="71"/>
      <c r="T22" s="71"/>
      <c r="U22" s="71"/>
      <c r="V22" s="71"/>
      <c r="W22" s="71"/>
      <c r="X22" s="71"/>
      <c r="Y22" s="71"/>
      <c r="Z22" s="71"/>
    </row>
    <row r="23" spans="1:101" s="18" customFormat="1" x14ac:dyDescent="0.25">
      <c r="A23" s="59" t="s">
        <v>3341</v>
      </c>
      <c r="B23" s="18" t="s">
        <v>17</v>
      </c>
      <c r="C23" s="18" t="s">
        <v>17</v>
      </c>
      <c r="D23" s="18" t="s">
        <v>17</v>
      </c>
      <c r="E23" s="18" t="s">
        <v>17</v>
      </c>
      <c r="F23" s="18" t="s">
        <v>17</v>
      </c>
      <c r="G23" s="18" t="s">
        <v>17</v>
      </c>
      <c r="H23" s="18" t="s">
        <v>17</v>
      </c>
      <c r="I23" s="18" t="s">
        <v>17</v>
      </c>
      <c r="J23" s="18" t="s">
        <v>17</v>
      </c>
      <c r="K23" s="18" t="s">
        <v>17</v>
      </c>
      <c r="L23" s="18" t="s">
        <v>17</v>
      </c>
      <c r="M23" s="18" t="s">
        <v>17</v>
      </c>
    </row>
    <row r="24" spans="1:101" s="18" customFormat="1" x14ac:dyDescent="0.25">
      <c r="A24" s="59" t="s">
        <v>3342</v>
      </c>
      <c r="B24" s="2" t="s">
        <v>3205</v>
      </c>
      <c r="C24" s="2" t="s">
        <v>3205</v>
      </c>
      <c r="D24" s="2" t="s">
        <v>3205</v>
      </c>
      <c r="E24" s="2" t="s">
        <v>3205</v>
      </c>
      <c r="F24" s="2" t="s">
        <v>3205</v>
      </c>
      <c r="G24" s="2" t="s">
        <v>3205</v>
      </c>
      <c r="H24" s="2" t="s">
        <v>3205</v>
      </c>
      <c r="I24" s="2" t="s">
        <v>3205</v>
      </c>
      <c r="J24" s="2" t="s">
        <v>3205</v>
      </c>
      <c r="K24" s="2" t="s">
        <v>3205</v>
      </c>
      <c r="L24" s="2" t="s">
        <v>3205</v>
      </c>
      <c r="M24" s="2" t="s">
        <v>3205</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3343</v>
      </c>
      <c r="B25" s="18" t="s">
        <v>212</v>
      </c>
      <c r="C25" s="18" t="s">
        <v>212</v>
      </c>
      <c r="D25" s="18" t="s">
        <v>239</v>
      </c>
      <c r="E25" s="18" t="s">
        <v>212</v>
      </c>
      <c r="F25" s="18" t="s">
        <v>212</v>
      </c>
      <c r="G25" s="18" t="s">
        <v>212</v>
      </c>
      <c r="H25" s="18" t="s">
        <v>212</v>
      </c>
      <c r="I25" s="18" t="s">
        <v>212</v>
      </c>
      <c r="J25" s="18" t="s">
        <v>212</v>
      </c>
      <c r="K25" s="18" t="s">
        <v>212</v>
      </c>
      <c r="L25" s="18" t="s">
        <v>212</v>
      </c>
      <c r="M25" s="18" t="s">
        <v>212</v>
      </c>
    </row>
    <row r="26" spans="1:101" s="18" customFormat="1" x14ac:dyDescent="0.25">
      <c r="A26" s="61" t="s">
        <v>3361</v>
      </c>
      <c r="B26" s="18" t="str">
        <f>IF(B$25="Employee",VLOOKUP(B27,Master!$A:$B,2,FALSE),IF(B$25="Professional",VLOOKUP(B27,Master!$DG:$DH,2,FALSE),IF(B$25="Non Professional",VLOOKUP(B27,Master!$DJ:$DK,2,FALSE),IF(B$25="Small Medium Enterprise",VLOOKUP(B27,Master!$DM:$DN,2,FALSE),VLOOKUP(B27,Master!$DP:$DQ,2,FALSE)))))</f>
        <v>CLG_STD</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DOC</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c r="G26" s="18" t="str">
        <f>IF(G$25="Employee",VLOOKUP(G27,Master!$A:$B,2,FALSE),IF(G$25="Professional",VLOOKUP(G27,Master!$DG:$DH,2,FALSE),IF(G$25="Non Professional",VLOOKUP(G27,Master!$DJ:$DK,2,FALSE),IF(G$25="Small Medium Enterprise",VLOOKUP(G27,Master!$DM:$DN,2,FALSE),VLOOKUP(G27,Master!$DP:$DQ,2,FALSE)))))</f>
        <v>HM_MKR</v>
      </c>
      <c r="H26" s="18" t="str">
        <f>IF(H$25="Employee",VLOOKUP(H27,Master!$A:$B,2,FALSE),IF(H$25="Professional",VLOOKUP(H27,Master!$DG:$DH,2,FALSE),IF(H$25="Non Professional",VLOOKUP(H27,Master!$DJ:$DK,2,FALSE),IF(H$25="Small Medium Enterprise",VLOOKUP(H27,Master!$DM:$DN,2,FALSE),VLOOKUP(H27,Master!$DP:$DQ,2,FALSE)))))</f>
        <v>HM_MKR</v>
      </c>
      <c r="I26" s="18" t="str">
        <f>IF(I$25="Employee",VLOOKUP(I27,Master!$A:$B,2,FALSE),IF(I$25="Professional",VLOOKUP(I27,Master!$DG:$DH,2,FALSE),IF(I$25="Non Professional",VLOOKUP(I27,Master!$DJ:$DK,2,FALSE),IF(I$25="Small Medium Enterprise",VLOOKUP(I27,Master!$DM:$DN,2,FALSE),VLOOKUP(I27,Master!$DP:$DQ,2,FALSE)))))</f>
        <v>HM_MKR</v>
      </c>
      <c r="J26" s="18" t="str">
        <f>IF(J$25="Employee",VLOOKUP(J27,Master!$A:$B,2,FALSE),IF(J$25="Professional",VLOOKUP(J27,Master!$DG:$DH,2,FALSE),IF(J$25="Non Professional",VLOOKUP(J27,Master!$DJ:$DK,2,FALSE),IF(J$25="Small Medium Enterprise",VLOOKUP(J27,Master!$DM:$DN,2,FALSE),VLOOKUP(J27,Master!$DP:$DQ,2,FALSE)))))</f>
        <v>HM_MKR</v>
      </c>
      <c r="K26" s="18" t="str">
        <f>IF(K$25="Employee",VLOOKUP(K27,Master!$A:$B,2,FALSE),IF(K$25="Professional",VLOOKUP(K27,Master!$DG:$DH,2,FALSE),IF(K$25="Non Professional",VLOOKUP(K27,Master!$DJ:$DK,2,FALSE),IF(K$25="Small Medium Enterprise",VLOOKUP(K27,Master!$DM:$DN,2,FALSE),VLOOKUP(K27,Master!$DP:$DQ,2,FALSE)))))</f>
        <v>HM_MKR</v>
      </c>
      <c r="L26" s="18" t="str">
        <f>IF(L$25="Employee",VLOOKUP(L27,Master!$A:$B,2,FALSE),IF(L$25="Professional",VLOOKUP(L27,Master!$DG:$DH,2,FALSE),IF(L$25="Non Professional",VLOOKUP(L27,Master!$DJ:$DK,2,FALSE),IF(L$25="Small Medium Enterprise",VLOOKUP(L27,Master!$DM:$DN,2,FALSE),VLOOKUP(L27,Master!$DP:$DQ,2,FALSE)))))</f>
        <v>HM_MKR</v>
      </c>
      <c r="M26" s="18" t="str">
        <f>IF(M$25="Employee",VLOOKUP(M27,Master!$A:$B,2,FALSE),IF(M$25="Professional",VLOOKUP(M27,Master!$DG:$DH,2,FALSE),IF(M$25="Non Professional",VLOOKUP(M27,Master!$DJ:$DK,2,FALSE),IF(M$25="Small Medium Enterprise",VLOOKUP(M27,Master!$DM:$DN,2,FALSE),VLOOKUP(M27,Master!$DP:$DQ,2,FALSE)))))</f>
        <v>HM_MKR</v>
      </c>
    </row>
    <row r="27" spans="1:101" s="18" customFormat="1" x14ac:dyDescent="0.25">
      <c r="A27" s="18" t="s">
        <v>19</v>
      </c>
      <c r="B27" s="18" t="s">
        <v>571</v>
      </c>
      <c r="C27" s="18" t="s">
        <v>564</v>
      </c>
      <c r="D27" s="18" t="s">
        <v>254</v>
      </c>
      <c r="E27" s="18" t="s">
        <v>564</v>
      </c>
      <c r="F27" s="18" t="s">
        <v>564</v>
      </c>
      <c r="G27" s="18" t="s">
        <v>564</v>
      </c>
      <c r="H27" s="18" t="s">
        <v>564</v>
      </c>
      <c r="I27" s="18" t="s">
        <v>564</v>
      </c>
      <c r="J27" s="18" t="s">
        <v>564</v>
      </c>
      <c r="K27" s="18" t="s">
        <v>564</v>
      </c>
      <c r="L27" s="18" t="s">
        <v>564</v>
      </c>
      <c r="M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3344</v>
      </c>
      <c r="B29" s="18" t="s">
        <v>21</v>
      </c>
      <c r="C29" s="18" t="s">
        <v>21</v>
      </c>
      <c r="D29" s="18" t="s">
        <v>21</v>
      </c>
      <c r="E29" s="18" t="s">
        <v>21</v>
      </c>
      <c r="F29" s="18" t="s">
        <v>21</v>
      </c>
      <c r="G29" s="18" t="s">
        <v>21</v>
      </c>
      <c r="H29" s="18" t="s">
        <v>21</v>
      </c>
      <c r="I29" s="18" t="s">
        <v>21</v>
      </c>
      <c r="J29" s="18" t="s">
        <v>21</v>
      </c>
      <c r="K29" s="18" t="s">
        <v>21</v>
      </c>
      <c r="L29" s="18" t="s">
        <v>21</v>
      </c>
      <c r="M29" s="18" t="s">
        <v>21</v>
      </c>
    </row>
    <row r="30" spans="1:101" s="18" customFormat="1" x14ac:dyDescent="0.25">
      <c r="A30" s="59" t="s">
        <v>3362</v>
      </c>
      <c r="B30" s="72" t="s">
        <v>3213</v>
      </c>
      <c r="C30" s="72" t="s">
        <v>3547</v>
      </c>
      <c r="D30" s="72" t="s">
        <v>3555</v>
      </c>
      <c r="E30" s="72" t="s">
        <v>3547</v>
      </c>
      <c r="F30" s="72" t="s">
        <v>3547</v>
      </c>
      <c r="G30" s="72" t="s">
        <v>3547</v>
      </c>
      <c r="H30" s="72" t="s">
        <v>3547</v>
      </c>
      <c r="I30" s="72" t="s">
        <v>3547</v>
      </c>
      <c r="J30" s="72" t="s">
        <v>3547</v>
      </c>
      <c r="K30" s="72" t="s">
        <v>3547</v>
      </c>
      <c r="L30" s="72" t="s">
        <v>3547</v>
      </c>
      <c r="M30" s="72" t="s">
        <v>3547</v>
      </c>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3346</v>
      </c>
      <c r="B31" s="2" t="s">
        <v>3520</v>
      </c>
      <c r="C31" s="2" t="s">
        <v>3525</v>
      </c>
      <c r="D31" s="2" t="s">
        <v>3556</v>
      </c>
      <c r="E31" s="2" t="s">
        <v>3525</v>
      </c>
      <c r="F31" s="2" t="s">
        <v>3525</v>
      </c>
      <c r="G31" s="2" t="s">
        <v>3525</v>
      </c>
      <c r="H31" s="2" t="s">
        <v>3525</v>
      </c>
      <c r="I31" s="2" t="s">
        <v>3525</v>
      </c>
      <c r="J31" s="2" t="s">
        <v>3525</v>
      </c>
      <c r="K31" s="2" t="s">
        <v>3525</v>
      </c>
      <c r="L31" s="2" t="s">
        <v>3525</v>
      </c>
      <c r="M31" s="2" t="s">
        <v>3525</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c r="G32" s="2"/>
      <c r="H32" s="2"/>
      <c r="I32" s="2"/>
      <c r="J32" s="2"/>
      <c r="K32" s="2"/>
      <c r="L32" s="2"/>
      <c r="M32" s="2"/>
    </row>
    <row r="33" spans="1:101" s="18" customFormat="1" x14ac:dyDescent="0.25">
      <c r="A33" s="59" t="s">
        <v>3347</v>
      </c>
      <c r="B33" s="18" t="s">
        <v>3536</v>
      </c>
      <c r="C33" s="18" t="s">
        <v>3214</v>
      </c>
      <c r="D33" s="18" t="s">
        <v>3557</v>
      </c>
      <c r="E33" s="18" t="s">
        <v>3214</v>
      </c>
      <c r="F33" s="18" t="s">
        <v>3214</v>
      </c>
      <c r="G33" s="18" t="s">
        <v>3214</v>
      </c>
      <c r="H33" s="18" t="s">
        <v>3214</v>
      </c>
      <c r="I33" s="18" t="s">
        <v>3214</v>
      </c>
      <c r="J33" s="18" t="s">
        <v>3214</v>
      </c>
      <c r="K33" s="18" t="s">
        <v>3214</v>
      </c>
      <c r="L33" s="18" t="s">
        <v>3214</v>
      </c>
      <c r="M33" s="18" t="s">
        <v>3214</v>
      </c>
    </row>
    <row r="34" spans="1:101" s="18" customFormat="1" x14ac:dyDescent="0.25">
      <c r="A34" s="59" t="s">
        <v>3348</v>
      </c>
      <c r="B34" s="3" t="s">
        <v>3537</v>
      </c>
      <c r="C34" s="3" t="s">
        <v>3215</v>
      </c>
      <c r="D34" s="3" t="s">
        <v>3558</v>
      </c>
      <c r="E34" s="3" t="s">
        <v>3215</v>
      </c>
      <c r="F34" s="3" t="s">
        <v>3215</v>
      </c>
      <c r="G34" s="3" t="s">
        <v>3215</v>
      </c>
      <c r="H34" s="3" t="s">
        <v>3215</v>
      </c>
      <c r="I34" s="3" t="s">
        <v>3215</v>
      </c>
      <c r="J34" s="3" t="s">
        <v>3215</v>
      </c>
      <c r="K34" s="3" t="s">
        <v>3215</v>
      </c>
      <c r="L34" s="3" t="s">
        <v>3215</v>
      </c>
      <c r="M34" s="3" t="s">
        <v>3215</v>
      </c>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c r="G35" s="18" t="s">
        <v>188</v>
      </c>
      <c r="H35" s="18" t="s">
        <v>188</v>
      </c>
      <c r="I35" s="18" t="s">
        <v>188</v>
      </c>
      <c r="J35" s="18" t="s">
        <v>188</v>
      </c>
      <c r="K35" s="18" t="s">
        <v>188</v>
      </c>
      <c r="L35" s="18" t="s">
        <v>188</v>
      </c>
      <c r="M35" s="18" t="s">
        <v>188</v>
      </c>
    </row>
    <row r="36" spans="1:101" s="18" customFormat="1" x14ac:dyDescent="0.25">
      <c r="A36" s="61" t="s">
        <v>3363</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c r="G36" s="18" t="str">
        <f>VLOOKUP(G37,Master!$E:$F,2,FALSE)</f>
        <v>COUNTRY002</v>
      </c>
      <c r="H36" s="18" t="str">
        <f>VLOOKUP(H37,Master!$E:$F,2,FALSE)</f>
        <v>COUNTRY002</v>
      </c>
      <c r="I36" s="18" t="str">
        <f>VLOOKUP(I37,Master!$E:$F,2,FALSE)</f>
        <v>COUNTRY002</v>
      </c>
      <c r="J36" s="18" t="str">
        <f>VLOOKUP(J37,Master!$E:$F,2,FALSE)</f>
        <v>COUNTRY002</v>
      </c>
      <c r="K36" s="18" t="str">
        <f>VLOOKUP(K37,Master!$E:$F,2,FALSE)</f>
        <v>COUNTRY002</v>
      </c>
      <c r="L36" s="18" t="str">
        <f>VLOOKUP(L37,Master!$E:$F,2,FALSE)</f>
        <v>COUNTRY002</v>
      </c>
      <c r="M36" s="18" t="str">
        <f>VLOOKUP(M37,Master!$E:$F,2,FALSE)</f>
        <v>COUNTRY002</v>
      </c>
    </row>
    <row r="37" spans="1:101" s="18" customFormat="1" x14ac:dyDescent="0.25">
      <c r="A37" s="59" t="s">
        <v>3364</v>
      </c>
      <c r="B37" s="18" t="s">
        <v>204</v>
      </c>
      <c r="C37" s="18" t="s">
        <v>204</v>
      </c>
      <c r="D37" s="18" t="s">
        <v>204</v>
      </c>
      <c r="E37" s="18" t="s">
        <v>204</v>
      </c>
      <c r="F37" s="18" t="s">
        <v>204</v>
      </c>
      <c r="G37" s="18" t="s">
        <v>204</v>
      </c>
      <c r="H37" s="18" t="s">
        <v>204</v>
      </c>
      <c r="I37" s="18" t="s">
        <v>204</v>
      </c>
      <c r="J37" s="18" t="s">
        <v>204</v>
      </c>
      <c r="K37" s="18" t="s">
        <v>204</v>
      </c>
      <c r="L37" s="18" t="s">
        <v>204</v>
      </c>
      <c r="M37" s="18" t="s">
        <v>204</v>
      </c>
    </row>
    <row r="38" spans="1:101" s="18" customFormat="1" x14ac:dyDescent="0.25">
      <c r="A38" s="61" t="s">
        <v>30</v>
      </c>
      <c r="B38" s="18" t="str">
        <f>VLOOKUP(B39,Master!$I:$J,2,FALSE)</f>
        <v>TAM</v>
      </c>
      <c r="C38" s="18" t="str">
        <f>VLOOKUP(C39,Master!$I:$J,2,FALSE)</f>
        <v>STAFF</v>
      </c>
      <c r="D38" s="18" t="e">
        <f>VLOOKUP(D39,Master!$I:$J,2,FALSE)</f>
        <v>#N/A</v>
      </c>
      <c r="E38" s="18" t="str">
        <f>VLOOKUP(E39,Master!$I:$J,2,FALSE)</f>
        <v>STAFF</v>
      </c>
      <c r="F38" s="18" t="str">
        <f>VLOOKUP(F39,Master!$I:$J,2,FALSE)</f>
        <v>STAFF</v>
      </c>
      <c r="G38" s="18" t="str">
        <f>VLOOKUP(G39,Master!$I:$J,2,FALSE)</f>
        <v>STAFF</v>
      </c>
      <c r="H38" s="18" t="str">
        <f>VLOOKUP(H39,Master!$I:$J,2,FALSE)</f>
        <v>STAFF</v>
      </c>
      <c r="I38" s="18" t="str">
        <f>VLOOKUP(I39,Master!$I:$J,2,FALSE)</f>
        <v>STAFF</v>
      </c>
      <c r="J38" s="18" t="str">
        <f>VLOOKUP(J39,Master!$I:$J,2,FALSE)</f>
        <v>STAFF</v>
      </c>
      <c r="K38" s="18" t="str">
        <f>VLOOKUP(K39,Master!$I:$J,2,FALSE)</f>
        <v>STAFF</v>
      </c>
      <c r="L38" s="18" t="str">
        <f>VLOOKUP(L39,Master!$I:$J,2,FALSE)</f>
        <v>STAFF</v>
      </c>
      <c r="M38" s="18" t="str">
        <f>VLOOKUP(M39,Master!$I:$J,2,FALSE)</f>
        <v>STAFF</v>
      </c>
    </row>
    <row r="39" spans="1:101" s="18" customFormat="1" x14ac:dyDescent="0.25">
      <c r="A39" s="18" t="s">
        <v>31</v>
      </c>
      <c r="B39" s="18" t="s">
        <v>3111</v>
      </c>
      <c r="C39" s="18" t="s">
        <v>3112</v>
      </c>
      <c r="E39" s="18" t="s">
        <v>3112</v>
      </c>
      <c r="F39" s="18" t="s">
        <v>3112</v>
      </c>
      <c r="G39" s="18" t="s">
        <v>3112</v>
      </c>
      <c r="H39" s="18" t="s">
        <v>3112</v>
      </c>
      <c r="I39" s="18" t="s">
        <v>3112</v>
      </c>
      <c r="J39" s="18" t="s">
        <v>3112</v>
      </c>
      <c r="K39" s="18" t="s">
        <v>3112</v>
      </c>
      <c r="L39" s="18" t="s">
        <v>3112</v>
      </c>
      <c r="M39" s="18" t="s">
        <v>3112</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3365</v>
      </c>
      <c r="B41" s="18" t="str">
        <f>VLOOKUP(B42,Master!$M:$N,2,FALSE)</f>
        <v>00651</v>
      </c>
      <c r="C41" s="18" t="str">
        <f>VLOOKUP(C42,Master!$M:$N,2,FALSE)</f>
        <v>00651</v>
      </c>
      <c r="D41" s="18" t="str">
        <f>VLOOKUP(D42,Master!$M:$N,2,FALSE)</f>
        <v>00651</v>
      </c>
      <c r="E41" s="18" t="str">
        <f>VLOOKUP(E42,Master!$M:$N,2,FALSE)</f>
        <v>00651</v>
      </c>
      <c r="F41" s="18" t="str">
        <f>VLOOKUP(F42,Master!$M:$N,2,FALSE)</f>
        <v>00651</v>
      </c>
      <c r="G41" s="18" t="str">
        <f>VLOOKUP(G42,Master!$M:$N,2,FALSE)</f>
        <v>00651</v>
      </c>
      <c r="H41" s="18" t="str">
        <f>VLOOKUP(H42,Master!$M:$N,2,FALSE)</f>
        <v>00651</v>
      </c>
      <c r="I41" s="18" t="str">
        <f>VLOOKUP(I42,Master!$M:$N,2,FALSE)</f>
        <v>00651</v>
      </c>
      <c r="J41" s="18" t="str">
        <f>VLOOKUP(J42,Master!$M:$N,2,FALSE)</f>
        <v>00651</v>
      </c>
      <c r="K41" s="18" t="str">
        <f>VLOOKUP(K42,Master!$M:$N,2,FALSE)</f>
        <v>00651</v>
      </c>
      <c r="L41" s="18" t="str">
        <f>VLOOKUP(L42,Master!$M:$N,2,FALSE)</f>
        <v>00651</v>
      </c>
      <c r="M41" s="18" t="str">
        <f>VLOOKUP(M42,Master!$M:$N,2,FALSE)</f>
        <v>00651</v>
      </c>
    </row>
    <row r="42" spans="1:101" s="18" customFormat="1" x14ac:dyDescent="0.25">
      <c r="A42" s="58" t="s">
        <v>3366</v>
      </c>
      <c r="B42" s="18" t="s">
        <v>34</v>
      </c>
      <c r="C42" s="18" t="s">
        <v>34</v>
      </c>
      <c r="D42" s="18" t="s">
        <v>34</v>
      </c>
      <c r="E42" s="18" t="s">
        <v>34</v>
      </c>
      <c r="F42" s="18" t="s">
        <v>34</v>
      </c>
      <c r="G42" s="18" t="s">
        <v>34</v>
      </c>
      <c r="H42" s="18" t="s">
        <v>34</v>
      </c>
      <c r="I42" s="18" t="s">
        <v>34</v>
      </c>
      <c r="J42" s="18" t="s">
        <v>34</v>
      </c>
      <c r="K42" s="18" t="s">
        <v>34</v>
      </c>
      <c r="L42" s="18" t="s">
        <v>34</v>
      </c>
      <c r="M42" s="18" t="s">
        <v>34</v>
      </c>
    </row>
    <row r="43" spans="1:101" s="18" customFormat="1" x14ac:dyDescent="0.25">
      <c r="A43" s="61" t="s">
        <v>35</v>
      </c>
      <c r="B43" s="18" t="str">
        <f>VLOOKUP(B44,Master!$Q:$R,2,FALSE)</f>
        <v>00831</v>
      </c>
      <c r="C43" s="18" t="str">
        <f>VLOOKUP(C44,Master!$Q:$R,2,FALSE)</f>
        <v>00837</v>
      </c>
      <c r="D43" s="18" t="e">
        <f>VLOOKUP(D44,Master!$Q:$R,2,FALSE)</f>
        <v>#N/A</v>
      </c>
      <c r="E43" s="18" t="str">
        <f>VLOOKUP(E44,Master!$Q:$R,2,FALSE)</f>
        <v>00837</v>
      </c>
      <c r="F43" s="18" t="str">
        <f>VLOOKUP(F44,Master!$Q:$R,2,FALSE)</f>
        <v>00837</v>
      </c>
      <c r="G43" s="18" t="str">
        <f>VLOOKUP(G44,Master!$Q:$R,2,FALSE)</f>
        <v>00837</v>
      </c>
      <c r="H43" s="18" t="str">
        <f>VLOOKUP(H44,Master!$Q:$R,2,FALSE)</f>
        <v>00837</v>
      </c>
      <c r="I43" s="18" t="str">
        <f>VLOOKUP(I44,Master!$Q:$R,2,FALSE)</f>
        <v>00837</v>
      </c>
      <c r="J43" s="18" t="str">
        <f>VLOOKUP(J44,Master!$Q:$R,2,FALSE)</f>
        <v>00837</v>
      </c>
      <c r="K43" s="18" t="str">
        <f>VLOOKUP(K44,Master!$Q:$R,2,FALSE)</f>
        <v>00837</v>
      </c>
      <c r="L43" s="18" t="str">
        <f>VLOOKUP(L44,Master!$Q:$R,2,FALSE)</f>
        <v>00837</v>
      </c>
      <c r="M43" s="18" t="str">
        <f>VLOOKUP(M44,Master!$Q:$R,2,FALSE)</f>
        <v>00837</v>
      </c>
    </row>
    <row r="44" spans="1:101" s="18" customFormat="1" x14ac:dyDescent="0.25">
      <c r="A44" s="18" t="s">
        <v>36</v>
      </c>
      <c r="B44" s="18" t="s">
        <v>187</v>
      </c>
      <c r="C44" s="18" t="s">
        <v>208</v>
      </c>
      <c r="E44" s="18" t="s">
        <v>208</v>
      </c>
      <c r="F44" s="18" t="s">
        <v>208</v>
      </c>
      <c r="G44" s="18" t="s">
        <v>208</v>
      </c>
      <c r="H44" s="18" t="s">
        <v>208</v>
      </c>
      <c r="I44" s="18" t="s">
        <v>208</v>
      </c>
      <c r="J44" s="18" t="s">
        <v>208</v>
      </c>
      <c r="K44" s="18" t="s">
        <v>208</v>
      </c>
      <c r="L44" s="18" t="s">
        <v>208</v>
      </c>
      <c r="M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38</v>
      </c>
      <c r="E46" s="18" t="s">
        <v>50</v>
      </c>
      <c r="F46" s="18" t="s">
        <v>50</v>
      </c>
      <c r="G46" s="18" t="s">
        <v>50</v>
      </c>
      <c r="H46" s="18" t="s">
        <v>50</v>
      </c>
      <c r="I46" s="18" t="s">
        <v>50</v>
      </c>
      <c r="J46" s="18" t="s">
        <v>50</v>
      </c>
      <c r="K46" s="18" t="s">
        <v>50</v>
      </c>
      <c r="L46" s="18" t="s">
        <v>50</v>
      </c>
      <c r="M46" s="18" t="s">
        <v>50</v>
      </c>
    </row>
    <row r="47" spans="1:101" s="18" customFormat="1" x14ac:dyDescent="0.25">
      <c r="A47" s="59" t="s">
        <v>3349</v>
      </c>
      <c r="B47" s="18" t="s">
        <v>3522</v>
      </c>
      <c r="C47" s="18" t="s">
        <v>39</v>
      </c>
      <c r="D47" s="18" t="s">
        <v>39</v>
      </c>
      <c r="E47" s="18" t="s">
        <v>39</v>
      </c>
      <c r="F47" s="18" t="s">
        <v>39</v>
      </c>
      <c r="G47" s="18" t="s">
        <v>39</v>
      </c>
      <c r="H47" s="18" t="s">
        <v>39</v>
      </c>
      <c r="I47" s="18" t="s">
        <v>39</v>
      </c>
      <c r="J47" s="18" t="s">
        <v>39</v>
      </c>
      <c r="K47" s="18" t="s">
        <v>39</v>
      </c>
      <c r="L47" s="18" t="s">
        <v>39</v>
      </c>
      <c r="M47" s="18" t="s">
        <v>39</v>
      </c>
    </row>
    <row r="48" spans="1:101" s="18" customFormat="1" x14ac:dyDescent="0.25">
      <c r="A48" s="59" t="s">
        <v>3350</v>
      </c>
      <c r="B48" s="2" t="s">
        <v>40</v>
      </c>
      <c r="C48" s="2" t="s">
        <v>40</v>
      </c>
      <c r="D48" s="2" t="s">
        <v>40</v>
      </c>
      <c r="E48" s="2" t="s">
        <v>40</v>
      </c>
      <c r="F48" s="2" t="s">
        <v>40</v>
      </c>
      <c r="G48" s="2" t="s">
        <v>40</v>
      </c>
      <c r="H48" s="2" t="s">
        <v>40</v>
      </c>
      <c r="I48" s="2" t="s">
        <v>40</v>
      </c>
      <c r="J48" s="2" t="s">
        <v>40</v>
      </c>
      <c r="K48" s="2" t="s">
        <v>40</v>
      </c>
      <c r="L48" s="2" t="s">
        <v>40</v>
      </c>
      <c r="M48" s="2" t="s">
        <v>40</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3351</v>
      </c>
      <c r="B49" s="2" t="s">
        <v>41</v>
      </c>
      <c r="C49" s="2"/>
      <c r="D49" s="2" t="s">
        <v>41</v>
      </c>
      <c r="E49" s="2" t="s">
        <v>41</v>
      </c>
      <c r="F49" s="2" t="s">
        <v>41</v>
      </c>
      <c r="G49" s="2" t="s">
        <v>41</v>
      </c>
      <c r="H49" s="2" t="s">
        <v>41</v>
      </c>
      <c r="I49" s="2" t="s">
        <v>41</v>
      </c>
      <c r="J49" s="2" t="s">
        <v>41</v>
      </c>
      <c r="K49" s="2" t="s">
        <v>41</v>
      </c>
      <c r="L49" s="2" t="s">
        <v>41</v>
      </c>
      <c r="M49" s="2" t="s">
        <v>41</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3367</v>
      </c>
      <c r="B50" s="2" t="s">
        <v>42</v>
      </c>
      <c r="C50" s="2" t="s">
        <v>42</v>
      </c>
      <c r="D50" s="2" t="s">
        <v>3559</v>
      </c>
      <c r="E50" s="2" t="s">
        <v>42</v>
      </c>
      <c r="F50" s="2" t="s">
        <v>42</v>
      </c>
      <c r="G50" s="2" t="s">
        <v>42</v>
      </c>
      <c r="H50" s="2" t="s">
        <v>42</v>
      </c>
      <c r="I50" s="2" t="s">
        <v>42</v>
      </c>
      <c r="J50" s="2" t="s">
        <v>42</v>
      </c>
      <c r="K50" s="2" t="s">
        <v>42</v>
      </c>
      <c r="L50" s="2" t="s">
        <v>42</v>
      </c>
      <c r="M50" s="2" t="s">
        <v>42</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3354</v>
      </c>
      <c r="B51" s="18" t="s">
        <v>43</v>
      </c>
      <c r="C51" s="18" t="s">
        <v>43</v>
      </c>
      <c r="D51" s="18" t="s">
        <v>43</v>
      </c>
      <c r="E51" s="18" t="s">
        <v>43</v>
      </c>
      <c r="F51" s="18" t="s">
        <v>43</v>
      </c>
      <c r="G51" s="18" t="s">
        <v>43</v>
      </c>
      <c r="H51" s="18" t="s">
        <v>43</v>
      </c>
      <c r="I51" s="18" t="s">
        <v>43</v>
      </c>
      <c r="J51" s="18" t="s">
        <v>43</v>
      </c>
      <c r="K51" s="18" t="s">
        <v>43</v>
      </c>
      <c r="L51" s="18" t="s">
        <v>43</v>
      </c>
      <c r="M51" s="18" t="s">
        <v>43</v>
      </c>
    </row>
    <row r="52" spans="1:101" s="18" customFormat="1" x14ac:dyDescent="0.25">
      <c r="A52" s="59" t="s">
        <v>3353</v>
      </c>
      <c r="B52" s="18" t="s">
        <v>43</v>
      </c>
      <c r="C52" s="18" t="s">
        <v>43</v>
      </c>
      <c r="D52" s="18" t="s">
        <v>43</v>
      </c>
      <c r="E52" s="18" t="s">
        <v>43</v>
      </c>
      <c r="F52" s="18" t="s">
        <v>43</v>
      </c>
      <c r="G52" s="18" t="s">
        <v>43</v>
      </c>
      <c r="H52" s="18" t="s">
        <v>43</v>
      </c>
      <c r="I52" s="18" t="s">
        <v>43</v>
      </c>
      <c r="J52" s="18" t="s">
        <v>43</v>
      </c>
      <c r="K52" s="18" t="s">
        <v>43</v>
      </c>
      <c r="L52" s="18" t="s">
        <v>43</v>
      </c>
      <c r="M52" s="18" t="s">
        <v>43</v>
      </c>
    </row>
    <row r="53" spans="1:101" s="18" customFormat="1" x14ac:dyDescent="0.25">
      <c r="A53" s="59" t="s">
        <v>3355</v>
      </c>
      <c r="B53" s="18" t="s">
        <v>2417</v>
      </c>
      <c r="C53" s="18" t="s">
        <v>2417</v>
      </c>
      <c r="D53" s="18" t="s">
        <v>2417</v>
      </c>
      <c r="E53" s="18" t="s">
        <v>2417</v>
      </c>
      <c r="F53" s="18" t="s">
        <v>2417</v>
      </c>
      <c r="G53" s="18" t="s">
        <v>2417</v>
      </c>
      <c r="H53" s="18" t="s">
        <v>2417</v>
      </c>
      <c r="I53" s="18" t="s">
        <v>2417</v>
      </c>
      <c r="J53" s="18" t="s">
        <v>2417</v>
      </c>
      <c r="K53" s="18" t="s">
        <v>2417</v>
      </c>
      <c r="L53" s="18" t="s">
        <v>2417</v>
      </c>
      <c r="M53" s="18" t="s">
        <v>2417</v>
      </c>
    </row>
    <row r="54" spans="1:101" s="18" customFormat="1" x14ac:dyDescent="0.25">
      <c r="A54" s="59" t="s">
        <v>3368</v>
      </c>
      <c r="B54" s="18" t="s">
        <v>44</v>
      </c>
      <c r="C54" s="18" t="s">
        <v>44</v>
      </c>
      <c r="D54" s="18" t="s">
        <v>44</v>
      </c>
      <c r="E54" s="18" t="s">
        <v>44</v>
      </c>
      <c r="F54" s="18" t="s">
        <v>44</v>
      </c>
      <c r="G54" s="18" t="s">
        <v>44</v>
      </c>
      <c r="H54" s="18" t="s">
        <v>44</v>
      </c>
      <c r="I54" s="18" t="s">
        <v>44</v>
      </c>
      <c r="J54" s="18" t="s">
        <v>44</v>
      </c>
      <c r="K54" s="18" t="s">
        <v>44</v>
      </c>
      <c r="L54" s="18" t="s">
        <v>44</v>
      </c>
      <c r="M54" s="18" t="s">
        <v>44</v>
      </c>
    </row>
    <row r="60" spans="1:101" ht="15" customHeight="1" x14ac:dyDescent="0.25">
      <c r="A60" s="121" t="s">
        <v>101</v>
      </c>
      <c r="B60" s="121" t="s">
        <v>3158</v>
      </c>
    </row>
    <row r="61" spans="1:101" x14ac:dyDescent="0.25">
      <c r="A61" s="122"/>
      <c r="B61" s="122"/>
    </row>
  </sheetData>
  <mergeCells count="4">
    <mergeCell ref="A40:XFD40"/>
    <mergeCell ref="A45:XFD45"/>
    <mergeCell ref="B60:B61"/>
    <mergeCell ref="A60:A61"/>
  </mergeCells>
  <conditionalFormatting sqref="A15:F17 N15:XFD17">
    <cfRule type="expression" dxfId="275" priority="36">
      <formula>A$13="Input Data"</formula>
    </cfRule>
  </conditionalFormatting>
  <conditionalFormatting sqref="A31:A32 N29:XFD34 A33:D34 A19:D24 A29:D30 N19:XFD24 A46:XFD54">
    <cfRule type="expression" dxfId="274" priority="35">
      <formula>A$13="LookUp"</formula>
    </cfRule>
  </conditionalFormatting>
  <conditionalFormatting sqref="A22:D22 N22:XFD22">
    <cfRule type="expression" dxfId="273" priority="32">
      <formula>OR(A$21="E-KTP",A$21="AKTA",A$21="NPWP")</formula>
    </cfRule>
  </conditionalFormatting>
  <conditionalFormatting sqref="A36:D37 N36:XFD37">
    <cfRule type="expression" dxfId="272" priority="31">
      <formula>AND(A$35&lt;&gt;"Foreigner",A$35&lt;&gt;"Nationality",A$35&lt;&gt;"")</formula>
    </cfRule>
  </conditionalFormatting>
  <conditionalFormatting sqref="A47:XFD54">
    <cfRule type="expression" dxfId="271" priority="30">
      <formula>A$46="Yes"</formula>
    </cfRule>
  </conditionalFormatting>
  <conditionalFormatting sqref="B31:D32">
    <cfRule type="expression" dxfId="270" priority="29">
      <formula>B$13="LookUp"</formula>
    </cfRule>
  </conditionalFormatting>
  <conditionalFormatting sqref="E33:E34 E19:E24 E29:E30">
    <cfRule type="expression" dxfId="61" priority="28">
      <formula>E$13="LookUp"</formula>
    </cfRule>
  </conditionalFormatting>
  <conditionalFormatting sqref="E22">
    <cfRule type="expression" dxfId="60" priority="27">
      <formula>OR(E$21="E-KTP",E$21="AKTA",E$21="NPWP")</formula>
    </cfRule>
  </conditionalFormatting>
  <conditionalFormatting sqref="E36:E37">
    <cfRule type="expression" dxfId="59" priority="26">
      <formula>AND(E$35&lt;&gt;"Foreigner",E$35&lt;&gt;"Nationality",E$35&lt;&gt;"")</formula>
    </cfRule>
  </conditionalFormatting>
  <conditionalFormatting sqref="E31:E32">
    <cfRule type="expression" dxfId="58" priority="25">
      <formula>E$13="LookUp"</formula>
    </cfRule>
  </conditionalFormatting>
  <conditionalFormatting sqref="F33:F34 F19:F24 F29:F30">
    <cfRule type="expression" dxfId="47" priority="24">
      <formula>F$13="LookUp"</formula>
    </cfRule>
  </conditionalFormatting>
  <conditionalFormatting sqref="F22">
    <cfRule type="expression" dxfId="46" priority="23">
      <formula>OR(F$21="E-KTP",F$21="AKTA",F$21="NPWP")</formula>
    </cfRule>
  </conditionalFormatting>
  <conditionalFormatting sqref="F36:F37">
    <cfRule type="expression" dxfId="45" priority="22">
      <formula>AND(F$35&lt;&gt;"Foreigner",F$35&lt;&gt;"Nationality",F$35&lt;&gt;"")</formula>
    </cfRule>
  </conditionalFormatting>
  <conditionalFormatting sqref="F31:F32">
    <cfRule type="expression" dxfId="44" priority="21">
      <formula>F$13="LookUp"</formula>
    </cfRule>
  </conditionalFormatting>
  <conditionalFormatting sqref="G15:G17">
    <cfRule type="expression" dxfId="33" priority="20">
      <formula>G$13="Input Data"</formula>
    </cfRule>
  </conditionalFormatting>
  <conditionalFormatting sqref="G33:G34 G19:G24 G29:G30">
    <cfRule type="expression" dxfId="32" priority="19">
      <formula>G$13="LookUp"</formula>
    </cfRule>
  </conditionalFormatting>
  <conditionalFormatting sqref="G22">
    <cfRule type="expression" dxfId="31" priority="18">
      <formula>OR(G$21="E-KTP",G$21="AKTA",G$21="NPWP")</formula>
    </cfRule>
  </conditionalFormatting>
  <conditionalFormatting sqref="G36:G37">
    <cfRule type="expression" dxfId="30" priority="17">
      <formula>AND(G$35&lt;&gt;"Foreigner",G$35&lt;&gt;"Nationality",G$35&lt;&gt;"")</formula>
    </cfRule>
  </conditionalFormatting>
  <conditionalFormatting sqref="G31:G32">
    <cfRule type="expression" dxfId="29" priority="16">
      <formula>G$13="LookUp"</formula>
    </cfRule>
  </conditionalFormatting>
  <conditionalFormatting sqref="H15:H17">
    <cfRule type="expression" dxfId="28" priority="15">
      <formula>H$13="Input Data"</formula>
    </cfRule>
  </conditionalFormatting>
  <conditionalFormatting sqref="H33:H34 H19:H24 H29:H30">
    <cfRule type="expression" dxfId="27" priority="14">
      <formula>H$13="LookUp"</formula>
    </cfRule>
  </conditionalFormatting>
  <conditionalFormatting sqref="H22">
    <cfRule type="expression" dxfId="26" priority="13">
      <formula>OR(H$21="E-KTP",H$21="AKTA",H$21="NPWP")</formula>
    </cfRule>
  </conditionalFormatting>
  <conditionalFormatting sqref="H36:H37">
    <cfRule type="expression" dxfId="25" priority="12">
      <formula>AND(H$35&lt;&gt;"Foreigner",H$35&lt;&gt;"Nationality",H$35&lt;&gt;"")</formula>
    </cfRule>
  </conditionalFormatting>
  <conditionalFormatting sqref="H31:H32">
    <cfRule type="expression" dxfId="24" priority="11">
      <formula>H$13="LookUp"</formula>
    </cfRule>
  </conditionalFormatting>
  <conditionalFormatting sqref="I15:I17">
    <cfRule type="expression" dxfId="23" priority="10">
      <formula>I$13="Input Data"</formula>
    </cfRule>
  </conditionalFormatting>
  <conditionalFormatting sqref="I33:I34 I19:I24 I29:I30">
    <cfRule type="expression" dxfId="22" priority="9">
      <formula>I$13="LookUp"</formula>
    </cfRule>
  </conditionalFormatting>
  <conditionalFormatting sqref="I22">
    <cfRule type="expression" dxfId="21" priority="8">
      <formula>OR(I$21="E-KTP",I$21="AKTA",I$21="NPWP")</formula>
    </cfRule>
  </conditionalFormatting>
  <conditionalFormatting sqref="I36:I37">
    <cfRule type="expression" dxfId="20" priority="7">
      <formula>AND(I$35&lt;&gt;"Foreigner",I$35&lt;&gt;"Nationality",I$35&lt;&gt;"")</formula>
    </cfRule>
  </conditionalFormatting>
  <conditionalFormatting sqref="I31:I32">
    <cfRule type="expression" dxfId="19" priority="6">
      <formula>I$13="LookUp"</formula>
    </cfRule>
  </conditionalFormatting>
  <conditionalFormatting sqref="J15:M17">
    <cfRule type="expression" dxfId="18" priority="5">
      <formula>J$13="Input Data"</formula>
    </cfRule>
  </conditionalFormatting>
  <conditionalFormatting sqref="J33:M34 J19:M24 J29:M30">
    <cfRule type="expression" dxfId="17" priority="4">
      <formula>J$13="LookUp"</formula>
    </cfRule>
  </conditionalFormatting>
  <conditionalFormatting sqref="J22:M22">
    <cfRule type="expression" dxfId="16" priority="3">
      <formula>OR(J$21="E-KTP",J$21="AKTA",J$21="NPWP")</formula>
    </cfRule>
  </conditionalFormatting>
  <conditionalFormatting sqref="J36:M37">
    <cfRule type="expression" dxfId="15" priority="2">
      <formula>AND(J$35&lt;&gt;"Foreigner",J$35&lt;&gt;"Nationality",J$35&lt;&gt;"")</formula>
    </cfRule>
  </conditionalFormatting>
  <conditionalFormatting sqref="J31:M32">
    <cfRule type="expression" dxfId="14" priority="1">
      <formula>J$13="LookUp"</formula>
    </cfRule>
  </conditionalFormatting>
  <dataValidations count="37">
    <dataValidation type="list" showInputMessage="1" showErrorMessage="1" sqref="N46:CW46">
      <formula1>"Yes, No"</formula1>
    </dataValidation>
    <dataValidation type="list" allowBlank="1" showInputMessage="1" showErrorMessage="1" sqref="N42:CW42 N44:CW44 N35:CW35 N27:CW27 N37:CW37 N39:CW39 N54:CW54">
      <formula1>#REF!</formula1>
    </dataValidation>
    <dataValidation type="list" showInputMessage="1" showErrorMessage="1" sqref="N25:CW25 N23:CW23 N21:CW21 N29:CW29 N18:CW18">
      <formula1>#REF!</formula1>
    </dataValidation>
    <dataValidation type="custom" errorStyle="information" allowBlank="1" showInputMessage="1" showErrorMessage="1" sqref="B15:M15">
      <formula1>B13="LookUp"</formula1>
    </dataValidation>
    <dataValidation type="custom" errorStyle="information" allowBlank="1" showInputMessage="1" showErrorMessage="1" sqref="B16:M16">
      <formula1>B13="LookUp"</formula1>
    </dataValidation>
    <dataValidation type="custom" errorStyle="information" allowBlank="1" showInputMessage="1" showErrorMessage="1" sqref="B17:M17">
      <formula1>B13="LookUp"</formula1>
    </dataValidation>
    <dataValidation type="custom" errorStyle="information" allowBlank="1" showInputMessage="1" showErrorMessage="1" sqref="B19:M19">
      <formula1>B13="Input Data"</formula1>
    </dataValidation>
    <dataValidation type="custom" errorStyle="information" allowBlank="1" showInputMessage="1" showErrorMessage="1" sqref="B20:M20">
      <formula1>B13="Input Data"</formula1>
    </dataValidation>
    <dataValidation type="custom" errorStyle="information" allowBlank="1" showInputMessage="1" showErrorMessage="1" sqref="B24:M24">
      <formula1>B13="Input Data"</formula1>
    </dataValidation>
    <dataValidation type="custom" errorStyle="information" allowBlank="1" showInputMessage="1" showErrorMessage="1" sqref="B30:M30">
      <formula1>B13="Input Data"</formula1>
    </dataValidation>
    <dataValidation type="custom" errorStyle="information" allowBlank="1" showInputMessage="1" showErrorMessage="1" sqref="B33:M33">
      <formula1>B13="Input Data"</formula1>
    </dataValidation>
    <dataValidation type="custom" errorStyle="information" allowBlank="1" showInputMessage="1" showErrorMessage="1" sqref="B34:M34">
      <formula1>B13="Input Data"</formula1>
    </dataValidation>
    <dataValidation type="custom" errorStyle="information" allowBlank="1" showInputMessage="1" showErrorMessage="1" sqref="B47:M47">
      <formula1>B13="Input Data"</formula1>
    </dataValidation>
    <dataValidation type="custom" errorStyle="information" allowBlank="1" showInputMessage="1" showErrorMessage="1" sqref="B48:M48">
      <formula1>B13="Input Data"</formula1>
    </dataValidation>
    <dataValidation type="custom" errorStyle="information" allowBlank="1" showInputMessage="1" showErrorMessage="1" sqref="B49:M49">
      <formula1>B13="Input Data"</formula1>
    </dataValidation>
    <dataValidation type="custom" errorStyle="information" allowBlank="1" showInputMessage="1" showErrorMessage="1" sqref="B50:M50">
      <formula1>B13="Input Data"</formula1>
    </dataValidation>
    <dataValidation type="custom" errorStyle="information" allowBlank="1" showInputMessage="1" showErrorMessage="1" sqref="B51:M51">
      <formula1>B13="Input Data"</formula1>
    </dataValidation>
    <dataValidation type="custom" errorStyle="information" allowBlank="1" showInputMessage="1" showErrorMessage="1" sqref="B52:M52">
      <formula1>B13="Input Data"</formula1>
    </dataValidation>
    <dataValidation type="custom" errorStyle="information" allowBlank="1" showInputMessage="1" showErrorMessage="1" sqref="B53:M53">
      <formula1>B13="Input Data"</formula1>
    </dataValidation>
    <dataValidation type="list" errorStyle="information" allowBlank="1" showInputMessage="1" showErrorMessage="1" sqref="B44:M44">
      <formula1>ListAuthorityAML</formula1>
    </dataValidation>
    <dataValidation type="list" errorStyle="information" allowBlank="1" showInputMessage="1" showErrorMessage="1" sqref="B39:M39">
      <formula1>ListJobPosition</formula1>
    </dataValidation>
    <dataValidation type="list" errorStyle="information" allowBlank="1" showInputMessage="1" showErrorMessage="1" sqref="B42:M42">
      <formula1>ListDepartmentAML</formula1>
    </dataValidation>
    <dataValidation type="list" errorStyle="information" showInputMessage="1" showErrorMessage="1" sqref="B18:M18">
      <formula1>ListCustomerRelationship</formula1>
    </dataValidation>
    <dataValidation type="list" errorStyle="information" allowBlank="1" showInputMessage="1" showErrorMessage="1" sqref="B13:M13">
      <formula1>"Input Data, LookUp"</formula1>
    </dataValidation>
    <dataValidation type="custom" errorStyle="information" allowBlank="1" showInputMessage="1" showErrorMessage="1" sqref="B22:M22">
      <formula1>AND(B13="Input Data", B21&lt;&gt;"E-KTP", B21&lt;&gt;"AKTA", B21&lt;&gt;"NPWP")</formula1>
    </dataValidation>
    <dataValidation type="list" errorStyle="information" showInputMessage="1" showErrorMessage="1" sqref="B25:M25">
      <formula1>ListCustomerModelPersonal</formula1>
    </dataValidation>
    <dataValidation errorStyle="information" allowBlank="1" showInputMessage="1" showErrorMessage="1" sqref="B36:M36 B38:M38 B28:M28 B41:M41 B26:M26 B43:M43"/>
    <dataValidation type="custom" errorStyle="information" allowBlank="1" showInputMessage="1" showErrorMessage="1" sqref="B31:M31">
      <formula1>AND(B13="Input Data",IF(B21="E-KTP",LEN(B31)=16,LEN(B31)&gt;0),IF(B21="NPWP",LEN(B31)=15,LEN(B31)&gt;0))</formula1>
    </dataValidation>
    <dataValidation type="custom" errorStyle="information" allowBlank="1" showInputMessage="1" showErrorMessage="1" sqref="B32:M32">
      <formula1>AND(B13="Input Data",LEN(B32)=15)</formula1>
    </dataValidation>
    <dataValidation type="list" errorStyle="information" showInputMessage="1" showErrorMessage="1" sqref="B21:M21">
      <formula1>ListIdType</formula1>
    </dataValidation>
    <dataValidation type="list" errorStyle="information" showInputMessage="1" showErrorMessage="1" sqref="B23:M23">
      <formula1>ListMaritalStatus</formula1>
    </dataValidation>
    <dataValidation type="list" errorStyle="information" allowBlank="1" showInputMessage="1" showErrorMessage="1" sqref="B27:M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M29">
      <formula1>ListGender</formula1>
    </dataValidation>
    <dataValidation type="list" errorStyle="information" allowBlank="1" showInputMessage="1" showErrorMessage="1" sqref="B35:M35">
      <formula1>ListNationality</formula1>
    </dataValidation>
    <dataValidation type="list" errorStyle="information" allowBlank="1" showInputMessage="1" showErrorMessage="1" sqref="B37:M37">
      <formula1>ListCountry</formula1>
    </dataValidation>
    <dataValidation type="list" errorStyle="information" allowBlank="1" showInputMessage="1" showErrorMessage="1" sqref="B54:M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 ref="G34" r:id="rId7"/>
    <hyperlink ref="H34" r:id="rId8"/>
    <hyperlink ref="I34" r:id="rId9"/>
    <hyperlink ref="J34" r:id="rId10"/>
    <hyperlink ref="K34" r:id="rId11"/>
    <hyperlink ref="L34" r:id="rId12"/>
    <hyperlink ref="M34" r:id="rId13"/>
  </hyperlinks>
  <pageMargins left="0.7" right="0.7" top="0.75" bottom="0.75" header="0.3" footer="0.3"/>
  <pageSetup paperSize="9" orientation="portrait" r:id="rId14"/>
  <legacyDrawing r:id="rId1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B46:M46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E12" sqref="E12"/>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c r="G1" s="18" t="s">
        <v>8</v>
      </c>
      <c r="H1" s="18" t="s">
        <v>8</v>
      </c>
      <c r="I1" s="18" t="s">
        <v>8</v>
      </c>
      <c r="J1" s="18" t="s">
        <v>8</v>
      </c>
      <c r="K1" s="18" t="s">
        <v>8</v>
      </c>
      <c r="L1" s="18" t="s">
        <v>8</v>
      </c>
      <c r="M1" s="18" t="s">
        <v>8</v>
      </c>
      <c r="N1" s="18" t="s">
        <v>8</v>
      </c>
      <c r="O1" s="18" t="s">
        <v>8</v>
      </c>
      <c r="P1" s="18" t="s">
        <v>8</v>
      </c>
    </row>
    <row r="2" spans="1:26" s="18" customFormat="1" x14ac:dyDescent="0.25">
      <c r="A2" s="18" t="s">
        <v>3255</v>
      </c>
      <c r="B2" s="18" t="s">
        <v>3053</v>
      </c>
      <c r="C2" s="18" t="s">
        <v>3053</v>
      </c>
      <c r="D2" s="18" t="s">
        <v>3053</v>
      </c>
      <c r="E2" s="18" t="s">
        <v>3053</v>
      </c>
      <c r="F2" s="18" t="s">
        <v>3053</v>
      </c>
      <c r="G2" s="18" t="s">
        <v>3053</v>
      </c>
      <c r="H2" s="18" t="s">
        <v>3053</v>
      </c>
      <c r="I2" s="18" t="s">
        <v>3053</v>
      </c>
      <c r="J2" s="18" t="s">
        <v>3053</v>
      </c>
      <c r="K2" s="18" t="s">
        <v>3053</v>
      </c>
      <c r="L2" s="18" t="s">
        <v>3053</v>
      </c>
      <c r="M2" s="18" t="s">
        <v>3053</v>
      </c>
      <c r="N2" s="18" t="s">
        <v>3053</v>
      </c>
      <c r="O2" s="18" t="s">
        <v>3053</v>
      </c>
      <c r="P2" s="18" t="s">
        <v>3053</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3256</v>
      </c>
      <c r="B3" s="18" t="str">
        <f>'1.TabCustomerMainData'!$B$3</f>
        <v>ScnP-001</v>
      </c>
      <c r="D3" s="18" t="s">
        <v>3542</v>
      </c>
      <c r="H3" s="18" t="s">
        <v>3566</v>
      </c>
      <c r="I3" s="18" t="s">
        <v>3567</v>
      </c>
      <c r="J3" s="18" t="s">
        <v>3568</v>
      </c>
      <c r="K3" s="18" t="s">
        <v>3569</v>
      </c>
      <c r="L3" s="18" t="s">
        <v>3570</v>
      </c>
      <c r="M3" s="18" t="s">
        <v>3571</v>
      </c>
      <c r="N3" s="18" t="s">
        <v>3572</v>
      </c>
      <c r="O3" s="18" t="s">
        <v>3573</v>
      </c>
      <c r="P3" s="18" t="s">
        <v>3574</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app001</v>
      </c>
      <c r="D12" s="18" t="str">
        <f>'1.TabCustomerMainData'!$D$13</f>
        <v>app003</v>
      </c>
      <c r="H12" s="18" t="str">
        <f>'1.TabCustomerMainData'!$H$13</f>
        <v>app007</v>
      </c>
      <c r="I12" s="18" t="str">
        <f>'1.TabCustomerMainData'!I$13</f>
        <v>app008</v>
      </c>
      <c r="J12" s="18" t="str">
        <f>'1.TabCustomerMainData'!J$13</f>
        <v>app009</v>
      </c>
      <c r="K12" s="18" t="str">
        <f>'1.TabCustomerMainData'!K$13</f>
        <v>app010</v>
      </c>
      <c r="L12" s="18" t="str">
        <f>'1.TabCustomerMainData'!L$13</f>
        <v>app011</v>
      </c>
      <c r="M12" s="18" t="str">
        <f>'1.TabCustomerMainData'!M$13</f>
        <v>app012</v>
      </c>
      <c r="N12" s="18" t="str">
        <f>'1.TabCustomerMainData'!N$13</f>
        <v>app013</v>
      </c>
      <c r="O12" s="18" t="str">
        <f>'1.TabCustomerMainData'!O$13</f>
        <v>app014</v>
      </c>
      <c r="P12" s="18" t="str">
        <f>'1.TabCustomerMainData'!P$13</f>
        <v>app015</v>
      </c>
    </row>
    <row r="14" spans="1:26" ht="60" customHeight="1" x14ac:dyDescent="0.25">
      <c r="A14" s="11" t="s">
        <v>101</v>
      </c>
      <c r="B14" s="123" t="s">
        <v>3159</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J48" sqref="J48"/>
    </sheetView>
  </sheetViews>
  <sheetFormatPr defaultRowHeight="15" x14ac:dyDescent="0.25"/>
  <cols>
    <col min="1" max="1" width="28.7109375" bestFit="1" customWidth="1" collapsed="1"/>
    <col min="2" max="2" width="20.7109375" style="17" bestFit="1" customWidth="1" collapsed="1"/>
    <col min="3" max="5" width="20.7109375" bestFit="1" customWidth="1" collapsed="1"/>
    <col min="6" max="6" width="19.85546875" bestFit="1" customWidth="1" collapsed="1"/>
  </cols>
  <sheetData>
    <row r="1" spans="1:11" s="18" customFormat="1" x14ac:dyDescent="0.25">
      <c r="A1" s="18" t="s">
        <v>4</v>
      </c>
      <c r="B1" s="18" t="s">
        <v>8</v>
      </c>
      <c r="C1" s="18" t="s">
        <v>8</v>
      </c>
      <c r="D1" s="18" t="s">
        <v>8</v>
      </c>
      <c r="E1" s="18" t="s">
        <v>8</v>
      </c>
      <c r="F1" s="18" t="s">
        <v>8</v>
      </c>
      <c r="G1" s="18" t="s">
        <v>8</v>
      </c>
      <c r="H1" s="18" t="s">
        <v>8</v>
      </c>
      <c r="I1" s="18" t="s">
        <v>8</v>
      </c>
      <c r="J1" s="18" t="s">
        <v>8</v>
      </c>
      <c r="K1" s="18" t="s">
        <v>8</v>
      </c>
    </row>
    <row r="2" spans="1:11" s="18" customFormat="1" x14ac:dyDescent="0.25">
      <c r="A2" s="18" t="s">
        <v>3255</v>
      </c>
      <c r="B2" s="18" t="s">
        <v>3053</v>
      </c>
      <c r="C2" s="18" t="s">
        <v>3053</v>
      </c>
      <c r="D2" s="18" t="s">
        <v>3053</v>
      </c>
      <c r="E2" s="18" t="s">
        <v>3053</v>
      </c>
    </row>
    <row r="3" spans="1:11" s="18" customFormat="1" x14ac:dyDescent="0.25">
      <c r="A3" s="18" t="s">
        <v>3256</v>
      </c>
      <c r="B3" s="18" t="s">
        <v>3542</v>
      </c>
      <c r="C3" s="18" t="s">
        <v>3566</v>
      </c>
      <c r="D3" s="18" t="s">
        <v>3567</v>
      </c>
      <c r="E3" s="18" t="s">
        <v>3568</v>
      </c>
      <c r="F3" s="18" t="s">
        <v>3569</v>
      </c>
      <c r="G3" s="18" t="s">
        <v>3570</v>
      </c>
      <c r="H3" s="18" t="s">
        <v>3571</v>
      </c>
      <c r="I3" s="18" t="s">
        <v>3572</v>
      </c>
      <c r="J3" s="18" t="s">
        <v>3573</v>
      </c>
      <c r="K3" s="18" t="s">
        <v>3574</v>
      </c>
    </row>
    <row r="4" spans="1:11" s="18" customFormat="1" ht="16.5" x14ac:dyDescent="0.3">
      <c r="A4" s="33" t="s">
        <v>3358</v>
      </c>
      <c r="B4" s="108">
        <f t="shared" ref="B4" si="0">IF(B13="Input Data",COUNTIFS($A18:$A21,"*$*",B18:B21,"")+COUNTIFS($A23:$A28,"*$*",B23:B28,"")+COUNTIFS($A30:$A31,"*$*",B30:B31,"")+COUNTIFS($A33:$A34,"*$*",B33:B34,"")+IF(B38 = "No",COUNTIFS($A39:$A46,"*$*",B39:B46,""),0),IF(B13="LookUp",COUNTIFS($A15:$A18,"*$*",B15:B18,"")+COUNTIFS($A25,"*$*",B25,"")+COUNTIFS($A33:$A34,"*$*",$A33:$A34,"")))</f>
        <v>0</v>
      </c>
      <c r="C4" s="108">
        <f t="shared" ref="C4:K4" si="1">IF(C13="Input Data",COUNTIFS($A18:$A21,"*$*",C18:C21,"")+COUNTIFS($A23:$A28,"*$*",C23:C28,"")+COUNTIFS($A30:$A31,"*$*",C30:C31,"")+COUNTIFS($A33:$A34,"*$*",C33:C34,"")+IF(C38 = "No",COUNTIFS($A39:$A46,"*$*",C39:C46,""),0),IF(C13="LookUp",COUNTIFS($A15:$A18,"*$*",C15:C18,"")+COUNTIFS($A25,"*$*",C25,"")+COUNTIFS($A33:$A34,"*$*",$A33:$A34,"")))</f>
        <v>0</v>
      </c>
      <c r="D4" s="108">
        <f t="shared" si="1"/>
        <v>0</v>
      </c>
      <c r="E4" s="108">
        <f t="shared" si="1"/>
        <v>0</v>
      </c>
      <c r="F4" s="108">
        <f t="shared" si="1"/>
        <v>0</v>
      </c>
      <c r="G4" s="108">
        <f t="shared" si="1"/>
        <v>0</v>
      </c>
      <c r="H4" s="108">
        <f t="shared" si="1"/>
        <v>0</v>
      </c>
      <c r="I4" s="108">
        <f t="shared" si="1"/>
        <v>0</v>
      </c>
      <c r="J4" s="108">
        <f t="shared" si="1"/>
        <v>0</v>
      </c>
      <c r="K4" s="108">
        <f t="shared" si="1"/>
        <v>0</v>
      </c>
    </row>
    <row r="5" spans="1:11" s="18" customFormat="1" x14ac:dyDescent="0.25"/>
    <row r="6" spans="1:11" s="18" customFormat="1" x14ac:dyDescent="0.25"/>
    <row r="7" spans="1:11" s="18" customFormat="1" x14ac:dyDescent="0.25"/>
    <row r="8" spans="1:11" s="18" customFormat="1" x14ac:dyDescent="0.25"/>
    <row r="9" spans="1:11" s="18" customFormat="1" x14ac:dyDescent="0.25">
      <c r="A9" s="18" t="s">
        <v>3529</v>
      </c>
    </row>
    <row r="10" spans="1:11" s="18" customFormat="1" x14ac:dyDescent="0.25">
      <c r="A10" s="33" t="s">
        <v>3503</v>
      </c>
      <c r="B10" s="18" t="str">
        <f>'1.TabCustomerMainData'!$D$10</f>
        <v>No</v>
      </c>
      <c r="C10" s="18" t="str">
        <f>'1.TabCustomerMainData'!$D$10</f>
        <v>No</v>
      </c>
      <c r="D10" s="18" t="str">
        <f>'1.TabCustomerMainData'!$D$10</f>
        <v>No</v>
      </c>
      <c r="E10" s="18" t="str">
        <f>'1.TabCustomerMainData'!$D$10</f>
        <v>No</v>
      </c>
      <c r="F10" s="18" t="str">
        <f>'1.TabCustomerMainData'!$D$10</f>
        <v>No</v>
      </c>
      <c r="G10" s="18" t="str">
        <f>'1.TabCustomerMainData'!$D$10</f>
        <v>No</v>
      </c>
      <c r="H10" s="18" t="str">
        <f>'1.TabCustomerMainData'!$D$10</f>
        <v>No</v>
      </c>
      <c r="I10" s="18" t="str">
        <f>'1.TabCustomerMainData'!$D$10</f>
        <v>No</v>
      </c>
      <c r="J10" s="18" t="str">
        <f>'1.TabCustomerMainData'!$D$10</f>
        <v>No</v>
      </c>
      <c r="K10" s="18" t="str">
        <f>'1.TabCustomerMainData'!$D$10</f>
        <v>No</v>
      </c>
    </row>
    <row r="11" spans="1:11" s="105" customFormat="1" x14ac:dyDescent="0.25">
      <c r="B11" s="104"/>
      <c r="C11" s="104"/>
      <c r="D11" s="104"/>
    </row>
    <row r="12" spans="1:11" s="18" customFormat="1" x14ac:dyDescent="0.25">
      <c r="A12" s="75" t="s">
        <v>7</v>
      </c>
      <c r="B12" s="52" t="str">
        <f>'1.TabCustomerMainData'!$D$13</f>
        <v>app003</v>
      </c>
      <c r="C12" s="52" t="str">
        <f>'1.TabCustomerMainData'!$H$13</f>
        <v>app007</v>
      </c>
      <c r="D12" s="52" t="str">
        <f>'1.TabCustomerMainData'!I$13</f>
        <v>app008</v>
      </c>
      <c r="E12" s="52" t="str">
        <f>'1.TabCustomerMainData'!J$13</f>
        <v>app009</v>
      </c>
      <c r="F12" s="52" t="str">
        <f>'1.TabCustomerMainData'!K$13</f>
        <v>app010</v>
      </c>
      <c r="G12" s="52" t="str">
        <f>'1.TabCustomerMainData'!L$13</f>
        <v>app011</v>
      </c>
      <c r="H12" s="52" t="str">
        <f>'1.TabCustomerMainData'!M$13</f>
        <v>app012</v>
      </c>
      <c r="I12" s="52" t="str">
        <f>'1.TabCustomerMainData'!N$13</f>
        <v>app013</v>
      </c>
      <c r="J12" s="52" t="str">
        <f>'1.TabCustomerMainData'!O$13</f>
        <v>app014</v>
      </c>
      <c r="K12" s="52" t="str">
        <f>'1.TabCustomerMainData'!P$13</f>
        <v>app015</v>
      </c>
    </row>
    <row r="13" spans="1:11" s="18" customFormat="1" x14ac:dyDescent="0.25">
      <c r="A13" s="57" t="s">
        <v>2415</v>
      </c>
      <c r="B13" s="18" t="s">
        <v>2416</v>
      </c>
      <c r="C13" s="18" t="s">
        <v>2416</v>
      </c>
      <c r="D13" s="18" t="s">
        <v>2416</v>
      </c>
      <c r="E13" s="18" t="s">
        <v>2416</v>
      </c>
      <c r="F13" s="18" t="s">
        <v>2416</v>
      </c>
      <c r="G13" s="18" t="s">
        <v>2416</v>
      </c>
      <c r="H13" s="18" t="s">
        <v>2416</v>
      </c>
      <c r="I13" s="18" t="s">
        <v>2416</v>
      </c>
      <c r="J13" s="18" t="s">
        <v>2416</v>
      </c>
      <c r="K13" s="18" t="s">
        <v>2416</v>
      </c>
    </row>
    <row r="14" spans="1:11" s="116" customFormat="1" x14ac:dyDescent="0.25">
      <c r="A14" s="116" t="s">
        <v>3019</v>
      </c>
    </row>
    <row r="15" spans="1:11" s="54" customFormat="1" x14ac:dyDescent="0.25">
      <c r="A15" s="59" t="s">
        <v>3335</v>
      </c>
      <c r="B15" s="18"/>
      <c r="C15" s="18"/>
      <c r="D15" s="18"/>
      <c r="E15" s="18"/>
      <c r="F15" s="18"/>
      <c r="G15" s="18"/>
      <c r="H15" s="18"/>
      <c r="I15" s="18"/>
      <c r="J15" s="18"/>
      <c r="K15" s="18"/>
    </row>
    <row r="16" spans="1:11" s="54" customFormat="1" x14ac:dyDescent="0.25">
      <c r="A16" s="59" t="s">
        <v>3336</v>
      </c>
      <c r="B16" s="18"/>
      <c r="C16" s="18"/>
      <c r="D16" s="18"/>
      <c r="E16" s="18"/>
      <c r="F16" s="18"/>
      <c r="G16" s="18"/>
      <c r="H16" s="18"/>
      <c r="I16" s="18"/>
      <c r="J16" s="18"/>
      <c r="K16" s="18"/>
    </row>
    <row r="17" spans="1:11" s="54" customFormat="1" x14ac:dyDescent="0.25">
      <c r="A17" s="59" t="s">
        <v>3337</v>
      </c>
      <c r="B17" s="18"/>
      <c r="C17" s="18"/>
      <c r="D17" s="18"/>
      <c r="E17" s="18"/>
      <c r="F17" s="18"/>
      <c r="G17" s="18"/>
      <c r="H17" s="18"/>
      <c r="I17" s="18"/>
      <c r="J17" s="18"/>
      <c r="K17" s="18"/>
    </row>
    <row r="18" spans="1:11" s="18" customFormat="1" x14ac:dyDescent="0.25">
      <c r="A18" s="58" t="s">
        <v>3369</v>
      </c>
      <c r="B18" s="18" t="s">
        <v>9</v>
      </c>
      <c r="C18" s="18" t="s">
        <v>9</v>
      </c>
      <c r="D18" s="18" t="s">
        <v>9</v>
      </c>
      <c r="E18" s="18" t="s">
        <v>9</v>
      </c>
      <c r="F18" s="18" t="s">
        <v>9</v>
      </c>
      <c r="G18" s="18" t="s">
        <v>9</v>
      </c>
      <c r="H18" s="18" t="s">
        <v>9</v>
      </c>
      <c r="I18" s="18" t="s">
        <v>9</v>
      </c>
      <c r="J18" s="18" t="s">
        <v>9</v>
      </c>
      <c r="K18" s="18" t="s">
        <v>9</v>
      </c>
    </row>
    <row r="19" spans="1:11" s="18" customFormat="1" x14ac:dyDescent="0.25">
      <c r="A19" s="59" t="s">
        <v>3370</v>
      </c>
      <c r="B19" s="18" t="s">
        <v>3523</v>
      </c>
      <c r="C19" s="18" t="s">
        <v>3523</v>
      </c>
      <c r="D19" s="18" t="s">
        <v>3523</v>
      </c>
      <c r="E19" s="18" t="s">
        <v>3523</v>
      </c>
      <c r="F19" s="18" t="s">
        <v>3523</v>
      </c>
      <c r="G19" s="18" t="s">
        <v>3523</v>
      </c>
      <c r="H19" s="18" t="s">
        <v>3523</v>
      </c>
      <c r="I19" s="18" t="s">
        <v>3523</v>
      </c>
      <c r="J19" s="18" t="s">
        <v>3523</v>
      </c>
      <c r="K19" s="18" t="s">
        <v>3523</v>
      </c>
    </row>
    <row r="20" spans="1:11" s="18" customFormat="1" x14ac:dyDescent="0.25">
      <c r="A20" s="59" t="s">
        <v>3339</v>
      </c>
      <c r="B20" s="18" t="s">
        <v>14</v>
      </c>
      <c r="C20" s="18" t="s">
        <v>14</v>
      </c>
      <c r="D20" s="18" t="s">
        <v>14</v>
      </c>
      <c r="E20" s="18" t="s">
        <v>14</v>
      </c>
      <c r="F20" s="18" t="s">
        <v>14</v>
      </c>
      <c r="G20" s="18" t="s">
        <v>14</v>
      </c>
      <c r="H20" s="18" t="s">
        <v>14</v>
      </c>
      <c r="I20" s="18" t="s">
        <v>14</v>
      </c>
      <c r="J20" s="18" t="s">
        <v>14</v>
      </c>
      <c r="K20" s="18" t="s">
        <v>14</v>
      </c>
    </row>
    <row r="21" spans="1:11" s="18" customFormat="1" x14ac:dyDescent="0.25">
      <c r="A21" s="59" t="s">
        <v>3340</v>
      </c>
      <c r="B21" s="18" t="s">
        <v>16</v>
      </c>
      <c r="C21" s="18" t="s">
        <v>16</v>
      </c>
      <c r="D21" s="18" t="s">
        <v>16</v>
      </c>
      <c r="E21" s="18" t="s">
        <v>16</v>
      </c>
      <c r="F21" s="18" t="s">
        <v>16</v>
      </c>
      <c r="G21" s="18" t="s">
        <v>16</v>
      </c>
      <c r="H21" s="18" t="s">
        <v>16</v>
      </c>
      <c r="I21" s="18" t="s">
        <v>16</v>
      </c>
      <c r="J21" s="18" t="s">
        <v>16</v>
      </c>
      <c r="K21" s="18" t="s">
        <v>16</v>
      </c>
    </row>
    <row r="22" spans="1:11" s="18" customFormat="1" x14ac:dyDescent="0.25">
      <c r="A22" s="18" t="s">
        <v>2454</v>
      </c>
      <c r="B22" s="71">
        <v>45907</v>
      </c>
      <c r="C22" s="71">
        <v>45907</v>
      </c>
      <c r="D22" s="71">
        <v>45907</v>
      </c>
      <c r="E22" s="71">
        <v>45907</v>
      </c>
      <c r="F22" s="71">
        <v>45907</v>
      </c>
      <c r="G22" s="71">
        <v>45907</v>
      </c>
      <c r="H22" s="71">
        <v>45907</v>
      </c>
      <c r="I22" s="71">
        <v>45907</v>
      </c>
      <c r="J22" s="71">
        <v>45907</v>
      </c>
      <c r="K22" s="71">
        <v>45907</v>
      </c>
    </row>
    <row r="23" spans="1:11" s="18" customFormat="1" x14ac:dyDescent="0.25">
      <c r="A23" s="59" t="s">
        <v>3341</v>
      </c>
      <c r="B23" s="18" t="s">
        <v>17</v>
      </c>
      <c r="C23" s="18" t="s">
        <v>17</v>
      </c>
      <c r="D23" s="18" t="s">
        <v>17</v>
      </c>
      <c r="E23" s="18" t="s">
        <v>17</v>
      </c>
      <c r="F23" s="18" t="s">
        <v>17</v>
      </c>
      <c r="G23" s="18" t="s">
        <v>17</v>
      </c>
      <c r="H23" s="18" t="s">
        <v>17</v>
      </c>
      <c r="I23" s="18" t="s">
        <v>17</v>
      </c>
      <c r="J23" s="18" t="s">
        <v>17</v>
      </c>
      <c r="K23" s="18" t="s">
        <v>17</v>
      </c>
    </row>
    <row r="24" spans="1:11" s="18" customFormat="1" x14ac:dyDescent="0.25">
      <c r="A24" s="59" t="s">
        <v>3342</v>
      </c>
      <c r="B24" s="2" t="s">
        <v>3206</v>
      </c>
      <c r="C24" s="2" t="s">
        <v>3206</v>
      </c>
      <c r="D24" s="2" t="s">
        <v>3206</v>
      </c>
      <c r="E24" s="2" t="s">
        <v>3206</v>
      </c>
      <c r="F24" s="2" t="s">
        <v>3206</v>
      </c>
      <c r="G24" s="2" t="s">
        <v>3206</v>
      </c>
      <c r="H24" s="2" t="s">
        <v>3206</v>
      </c>
      <c r="I24" s="2" t="s">
        <v>3206</v>
      </c>
      <c r="J24" s="2" t="s">
        <v>3206</v>
      </c>
      <c r="K24" s="2" t="s">
        <v>3206</v>
      </c>
    </row>
    <row r="25" spans="1:11" s="18" customFormat="1" x14ac:dyDescent="0.25">
      <c r="A25" s="58" t="s">
        <v>3343</v>
      </c>
      <c r="B25" s="18" t="s">
        <v>18</v>
      </c>
      <c r="C25" s="18" t="s">
        <v>18</v>
      </c>
      <c r="D25" s="18" t="s">
        <v>18</v>
      </c>
      <c r="E25" s="18" t="s">
        <v>18</v>
      </c>
      <c r="F25" s="18" t="s">
        <v>18</v>
      </c>
      <c r="G25" s="18" t="s">
        <v>18</v>
      </c>
      <c r="H25" s="18" t="s">
        <v>18</v>
      </c>
      <c r="I25" s="18" t="s">
        <v>18</v>
      </c>
      <c r="J25" s="18" t="s">
        <v>18</v>
      </c>
      <c r="K25" s="18" t="s">
        <v>18</v>
      </c>
    </row>
    <row r="26" spans="1:11" s="18" customFormat="1" x14ac:dyDescent="0.25">
      <c r="A26" s="59" t="s">
        <v>3344</v>
      </c>
      <c r="B26" s="18" t="s">
        <v>21</v>
      </c>
      <c r="C26" s="18" t="s">
        <v>21</v>
      </c>
      <c r="D26" s="18" t="s">
        <v>21</v>
      </c>
      <c r="E26" s="18" t="s">
        <v>21</v>
      </c>
      <c r="F26" s="18" t="s">
        <v>21</v>
      </c>
      <c r="G26" s="18" t="s">
        <v>21</v>
      </c>
      <c r="H26" s="18" t="s">
        <v>21</v>
      </c>
      <c r="I26" s="18" t="s">
        <v>21</v>
      </c>
      <c r="J26" s="18" t="s">
        <v>21</v>
      </c>
      <c r="K26" s="18" t="s">
        <v>21</v>
      </c>
    </row>
    <row r="27" spans="1:11" s="18" customFormat="1" x14ac:dyDescent="0.25">
      <c r="A27" s="59" t="s">
        <v>3362</v>
      </c>
      <c r="B27" s="72" t="s">
        <v>3262</v>
      </c>
      <c r="C27" s="72" t="s">
        <v>3262</v>
      </c>
      <c r="D27" s="72" t="s">
        <v>3262</v>
      </c>
      <c r="E27" s="72" t="s">
        <v>3262</v>
      </c>
      <c r="F27" s="72" t="s">
        <v>3262</v>
      </c>
      <c r="G27" s="72" t="s">
        <v>3262</v>
      </c>
      <c r="H27" s="72" t="s">
        <v>3262</v>
      </c>
      <c r="I27" s="72" t="s">
        <v>3262</v>
      </c>
      <c r="J27" s="72" t="s">
        <v>3262</v>
      </c>
      <c r="K27" s="72" t="s">
        <v>3262</v>
      </c>
    </row>
    <row r="28" spans="1:11" s="18" customFormat="1" x14ac:dyDescent="0.25">
      <c r="A28" s="59" t="s">
        <v>3346</v>
      </c>
      <c r="B28" s="2" t="s">
        <v>3524</v>
      </c>
      <c r="C28" s="2" t="s">
        <v>3524</v>
      </c>
      <c r="D28" s="2" t="s">
        <v>3524</v>
      </c>
      <c r="E28" s="2" t="s">
        <v>3524</v>
      </c>
      <c r="F28" s="2" t="s">
        <v>3524</v>
      </c>
      <c r="G28" s="2" t="s">
        <v>3524</v>
      </c>
      <c r="H28" s="2" t="s">
        <v>3524</v>
      </c>
      <c r="I28" s="2" t="s">
        <v>3524</v>
      </c>
      <c r="J28" s="2" t="s">
        <v>3524</v>
      </c>
      <c r="K28" s="2" t="s">
        <v>3524</v>
      </c>
    </row>
    <row r="29" spans="1:11" s="18" customFormat="1" x14ac:dyDescent="0.25">
      <c r="A29" s="18" t="s">
        <v>22</v>
      </c>
      <c r="B29" s="2"/>
      <c r="C29" s="2"/>
      <c r="D29" s="2"/>
      <c r="E29" s="2"/>
      <c r="F29" s="2"/>
      <c r="G29" s="2"/>
      <c r="H29" s="2"/>
      <c r="I29" s="2"/>
      <c r="J29" s="2"/>
      <c r="K29" s="2"/>
    </row>
    <row r="30" spans="1:11" s="18" customFormat="1" x14ac:dyDescent="0.25">
      <c r="A30" s="59" t="s">
        <v>3347</v>
      </c>
      <c r="B30" s="18" t="s">
        <v>3216</v>
      </c>
      <c r="C30" s="18" t="s">
        <v>3216</v>
      </c>
      <c r="D30" s="18" t="s">
        <v>3216</v>
      </c>
      <c r="E30" s="18" t="s">
        <v>3216</v>
      </c>
      <c r="F30" s="18" t="s">
        <v>3216</v>
      </c>
      <c r="G30" s="18" t="s">
        <v>3216</v>
      </c>
      <c r="H30" s="18" t="s">
        <v>3216</v>
      </c>
      <c r="I30" s="18" t="s">
        <v>3216</v>
      </c>
      <c r="J30" s="18" t="s">
        <v>3216</v>
      </c>
      <c r="K30" s="18" t="s">
        <v>3216</v>
      </c>
    </row>
    <row r="31" spans="1:11" s="18" customFormat="1" x14ac:dyDescent="0.25">
      <c r="A31" s="59" t="s">
        <v>3348</v>
      </c>
      <c r="B31" s="3" t="s">
        <v>3217</v>
      </c>
      <c r="C31" s="3" t="s">
        <v>3217</v>
      </c>
      <c r="D31" s="3" t="s">
        <v>3217</v>
      </c>
      <c r="E31" s="3" t="s">
        <v>3217</v>
      </c>
      <c r="F31" s="3" t="s">
        <v>3217</v>
      </c>
      <c r="G31" s="3" t="s">
        <v>3217</v>
      </c>
      <c r="H31" s="3" t="s">
        <v>3217</v>
      </c>
      <c r="I31" s="3" t="s">
        <v>3217</v>
      </c>
      <c r="J31" s="3" t="s">
        <v>3217</v>
      </c>
      <c r="K31" s="3" t="s">
        <v>3217</v>
      </c>
    </row>
    <row r="32" spans="1:11" s="116" customFormat="1" x14ac:dyDescent="0.25">
      <c r="A32" s="116" t="s">
        <v>3015</v>
      </c>
    </row>
    <row r="33" spans="1:11" s="18" customFormat="1" x14ac:dyDescent="0.25">
      <c r="A33" s="61" t="s">
        <v>3365</v>
      </c>
      <c r="B33" s="18" t="str">
        <f>VLOOKUP(B34,Master!$M:$N,2,FALSE)</f>
        <v>00653</v>
      </c>
      <c r="C33" s="18" t="str">
        <f>VLOOKUP(C34,Master!$M:$N,2,FALSE)</f>
        <v>00653</v>
      </c>
      <c r="D33" s="18" t="str">
        <f>VLOOKUP(D34,Master!$M:$N,2,FALSE)</f>
        <v>00653</v>
      </c>
      <c r="E33" s="18" t="str">
        <f>VLOOKUP(E34,Master!$M:$N,2,FALSE)</f>
        <v>00653</v>
      </c>
      <c r="F33" s="18" t="str">
        <f>VLOOKUP(F34,Master!$M:$N,2,FALSE)</f>
        <v>00653</v>
      </c>
      <c r="G33" s="18" t="str">
        <f>VLOOKUP(G34,Master!$M:$N,2,FALSE)</f>
        <v>00653</v>
      </c>
      <c r="H33" s="18" t="str">
        <f>VLOOKUP(H34,Master!$M:$N,2,FALSE)</f>
        <v>00653</v>
      </c>
      <c r="I33" s="18" t="str">
        <f>VLOOKUP(I34,Master!$M:$N,2,FALSE)</f>
        <v>00653</v>
      </c>
      <c r="J33" s="18" t="str">
        <f>VLOOKUP(J34,Master!$M:$N,2,FALSE)</f>
        <v>00653</v>
      </c>
      <c r="K33" s="18" t="str">
        <f>VLOOKUP(K34,Master!$M:$N,2,FALSE)</f>
        <v>00653</v>
      </c>
    </row>
    <row r="34" spans="1:11" s="18" customFormat="1" x14ac:dyDescent="0.25">
      <c r="A34" s="58" t="s">
        <v>3357</v>
      </c>
      <c r="B34" s="18" t="s">
        <v>258</v>
      </c>
      <c r="C34" s="18" t="s">
        <v>258</v>
      </c>
      <c r="D34" s="18" t="s">
        <v>258</v>
      </c>
      <c r="E34" s="18" t="s">
        <v>258</v>
      </c>
      <c r="F34" s="18" t="s">
        <v>258</v>
      </c>
      <c r="G34" s="18" t="s">
        <v>258</v>
      </c>
      <c r="H34" s="18" t="s">
        <v>258</v>
      </c>
      <c r="I34" s="18" t="s">
        <v>258</v>
      </c>
      <c r="J34" s="18" t="s">
        <v>258</v>
      </c>
      <c r="K34" s="18" t="s">
        <v>258</v>
      </c>
    </row>
    <row r="35" spans="1:11"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c r="G35" s="18" t="str">
        <f>VLOOKUP(G36,Master!$Q:$R,2,FALSE)</f>
        <v>00838</v>
      </c>
      <c r="H35" s="18" t="str">
        <f>VLOOKUP(H36,Master!$Q:$R,2,FALSE)</f>
        <v>00838</v>
      </c>
      <c r="I35" s="18" t="str">
        <f>VLOOKUP(I36,Master!$Q:$R,2,FALSE)</f>
        <v>00838</v>
      </c>
      <c r="J35" s="18" t="str">
        <f>VLOOKUP(J36,Master!$Q:$R,2,FALSE)</f>
        <v>00838</v>
      </c>
      <c r="K35" s="18" t="str">
        <f>VLOOKUP(K36,Master!$Q:$R,2,FALSE)</f>
        <v>00838</v>
      </c>
    </row>
    <row r="36" spans="1:11" s="18" customFormat="1" x14ac:dyDescent="0.25">
      <c r="A36" s="18" t="s">
        <v>49</v>
      </c>
      <c r="B36" s="18" t="s">
        <v>34</v>
      </c>
      <c r="C36" s="18" t="s">
        <v>34</v>
      </c>
      <c r="D36" s="18" t="s">
        <v>34</v>
      </c>
      <c r="E36" s="18" t="s">
        <v>34</v>
      </c>
      <c r="F36" s="18" t="s">
        <v>34</v>
      </c>
      <c r="G36" s="18" t="s">
        <v>34</v>
      </c>
      <c r="H36" s="18" t="s">
        <v>34</v>
      </c>
      <c r="I36" s="18" t="s">
        <v>34</v>
      </c>
      <c r="J36" s="18" t="s">
        <v>34</v>
      </c>
      <c r="K36" s="18" t="s">
        <v>34</v>
      </c>
    </row>
    <row r="37" spans="1:11" s="116" customFormat="1" x14ac:dyDescent="0.25">
      <c r="A37" s="116" t="s">
        <v>3016</v>
      </c>
    </row>
    <row r="38" spans="1:11" s="18" customFormat="1" x14ac:dyDescent="0.25">
      <c r="A38" s="57" t="s">
        <v>37</v>
      </c>
      <c r="B38" s="18" t="s">
        <v>38</v>
      </c>
      <c r="C38" s="18" t="s">
        <v>38</v>
      </c>
      <c r="D38" s="18" t="s">
        <v>38</v>
      </c>
      <c r="E38" s="18" t="s">
        <v>38</v>
      </c>
      <c r="F38" s="18" t="s">
        <v>38</v>
      </c>
      <c r="G38" s="18" t="s">
        <v>38</v>
      </c>
      <c r="H38" s="18" t="s">
        <v>38</v>
      </c>
      <c r="I38" s="18" t="s">
        <v>38</v>
      </c>
      <c r="J38" s="18" t="s">
        <v>38</v>
      </c>
      <c r="K38" s="18" t="s">
        <v>38</v>
      </c>
    </row>
    <row r="39" spans="1:11" s="18" customFormat="1" x14ac:dyDescent="0.25">
      <c r="A39" s="59" t="s">
        <v>3349</v>
      </c>
      <c r="B39" s="18" t="s">
        <v>3073</v>
      </c>
      <c r="C39" s="18" t="s">
        <v>3073</v>
      </c>
      <c r="D39" s="18" t="s">
        <v>3073</v>
      </c>
      <c r="E39" s="18" t="s">
        <v>3073</v>
      </c>
      <c r="F39" s="18" t="s">
        <v>3073</v>
      </c>
      <c r="G39" s="18" t="s">
        <v>3073</v>
      </c>
      <c r="H39" s="18" t="s">
        <v>3073</v>
      </c>
      <c r="I39" s="18" t="s">
        <v>3073</v>
      </c>
      <c r="J39" s="18" t="s">
        <v>3073</v>
      </c>
      <c r="K39" s="18" t="s">
        <v>3073</v>
      </c>
    </row>
    <row r="40" spans="1:11" s="18" customFormat="1" x14ac:dyDescent="0.25">
      <c r="A40" s="59" t="s">
        <v>3350</v>
      </c>
      <c r="B40" s="2" t="s">
        <v>3072</v>
      </c>
      <c r="C40" s="2" t="s">
        <v>3072</v>
      </c>
      <c r="D40" s="2" t="s">
        <v>3072</v>
      </c>
      <c r="E40" s="2" t="s">
        <v>3072</v>
      </c>
      <c r="F40" s="2" t="s">
        <v>3072</v>
      </c>
      <c r="G40" s="2" t="s">
        <v>3072</v>
      </c>
      <c r="H40" s="2" t="s">
        <v>3072</v>
      </c>
      <c r="I40" s="2" t="s">
        <v>3072</v>
      </c>
      <c r="J40" s="2" t="s">
        <v>3072</v>
      </c>
      <c r="K40" s="2" t="s">
        <v>3072</v>
      </c>
    </row>
    <row r="41" spans="1:11" s="18" customFormat="1" x14ac:dyDescent="0.25">
      <c r="A41" s="59" t="s">
        <v>3351</v>
      </c>
      <c r="B41" s="2" t="s">
        <v>111</v>
      </c>
      <c r="C41" s="2" t="s">
        <v>111</v>
      </c>
      <c r="D41" s="2" t="s">
        <v>111</v>
      </c>
      <c r="E41" s="2" t="s">
        <v>111</v>
      </c>
      <c r="F41" s="2" t="s">
        <v>111</v>
      </c>
      <c r="G41" s="2" t="s">
        <v>111</v>
      </c>
      <c r="H41" s="2" t="s">
        <v>111</v>
      </c>
      <c r="I41" s="2" t="s">
        <v>111</v>
      </c>
      <c r="J41" s="2" t="s">
        <v>111</v>
      </c>
      <c r="K41" s="2" t="s">
        <v>111</v>
      </c>
    </row>
    <row r="42" spans="1:11" s="18" customFormat="1" x14ac:dyDescent="0.25">
      <c r="A42" s="59" t="s">
        <v>3352</v>
      </c>
      <c r="B42" s="2" t="s">
        <v>42</v>
      </c>
      <c r="C42" s="2" t="s">
        <v>42</v>
      </c>
      <c r="D42" s="2" t="s">
        <v>42</v>
      </c>
      <c r="E42" s="2" t="s">
        <v>42</v>
      </c>
      <c r="F42" s="2" t="s">
        <v>42</v>
      </c>
      <c r="G42" s="2" t="s">
        <v>42</v>
      </c>
      <c r="H42" s="2" t="s">
        <v>42</v>
      </c>
      <c r="I42" s="2" t="s">
        <v>42</v>
      </c>
      <c r="J42" s="2" t="s">
        <v>42</v>
      </c>
      <c r="K42" s="2" t="s">
        <v>42</v>
      </c>
    </row>
    <row r="43" spans="1:11" s="18" customFormat="1" x14ac:dyDescent="0.25">
      <c r="A43" s="59" t="s">
        <v>3353</v>
      </c>
      <c r="B43" s="18" t="s">
        <v>43</v>
      </c>
      <c r="C43" s="18" t="s">
        <v>43</v>
      </c>
      <c r="D43" s="18" t="s">
        <v>43</v>
      </c>
      <c r="E43" s="18" t="s">
        <v>43</v>
      </c>
      <c r="F43" s="18" t="s">
        <v>43</v>
      </c>
      <c r="G43" s="18" t="s">
        <v>43</v>
      </c>
      <c r="H43" s="18" t="s">
        <v>43</v>
      </c>
      <c r="I43" s="18" t="s">
        <v>43</v>
      </c>
      <c r="J43" s="18" t="s">
        <v>43</v>
      </c>
      <c r="K43" s="18" t="s">
        <v>43</v>
      </c>
    </row>
    <row r="44" spans="1:11" s="18" customFormat="1" x14ac:dyDescent="0.25">
      <c r="A44" s="59" t="s">
        <v>3354</v>
      </c>
      <c r="B44" s="18" t="s">
        <v>43</v>
      </c>
      <c r="C44" s="18" t="s">
        <v>43</v>
      </c>
      <c r="D44" s="18" t="s">
        <v>43</v>
      </c>
      <c r="E44" s="18" t="s">
        <v>43</v>
      </c>
      <c r="F44" s="18" t="s">
        <v>43</v>
      </c>
      <c r="G44" s="18" t="s">
        <v>43</v>
      </c>
      <c r="H44" s="18" t="s">
        <v>43</v>
      </c>
      <c r="I44" s="18" t="s">
        <v>43</v>
      </c>
      <c r="J44" s="18" t="s">
        <v>43</v>
      </c>
      <c r="K44" s="18" t="s">
        <v>43</v>
      </c>
    </row>
    <row r="45" spans="1:11" s="18" customFormat="1" x14ac:dyDescent="0.25">
      <c r="A45" s="59" t="s">
        <v>3355</v>
      </c>
      <c r="B45" s="18" t="s">
        <v>2417</v>
      </c>
      <c r="C45" s="18" t="s">
        <v>2417</v>
      </c>
      <c r="D45" s="18" t="s">
        <v>2417</v>
      </c>
      <c r="E45" s="18" t="s">
        <v>2417</v>
      </c>
      <c r="F45" s="18" t="s">
        <v>2417</v>
      </c>
      <c r="G45" s="18" t="s">
        <v>2417</v>
      </c>
      <c r="H45" s="18" t="s">
        <v>2417</v>
      </c>
      <c r="I45" s="18" t="s">
        <v>2417</v>
      </c>
      <c r="J45" s="18" t="s">
        <v>2417</v>
      </c>
      <c r="K45" s="18" t="s">
        <v>2417</v>
      </c>
    </row>
    <row r="46" spans="1:11" s="18" customFormat="1" x14ac:dyDescent="0.25">
      <c r="A46" s="59" t="s">
        <v>3371</v>
      </c>
      <c r="B46" s="18" t="s">
        <v>45</v>
      </c>
      <c r="C46" s="18" t="s">
        <v>45</v>
      </c>
      <c r="D46" s="18" t="s">
        <v>45</v>
      </c>
      <c r="E46" s="18" t="s">
        <v>45</v>
      </c>
      <c r="F46" s="18" t="s">
        <v>45</v>
      </c>
      <c r="G46" s="18" t="s">
        <v>45</v>
      </c>
      <c r="H46" s="18" t="s">
        <v>45</v>
      </c>
      <c r="I46" s="18" t="s">
        <v>45</v>
      </c>
      <c r="J46" s="18" t="s">
        <v>45</v>
      </c>
      <c r="K46" s="18" t="s">
        <v>45</v>
      </c>
    </row>
  </sheetData>
  <mergeCells count="3">
    <mergeCell ref="A37:XFD37"/>
    <mergeCell ref="A32:XFD32"/>
    <mergeCell ref="A14:XFD14"/>
  </mergeCells>
  <conditionalFormatting sqref="C15:D17 L15:XFD17">
    <cfRule type="expression" dxfId="269" priority="26">
      <formula>C$13="Input Data"</formula>
    </cfRule>
  </conditionalFormatting>
  <conditionalFormatting sqref="L19:XFD24 L26:XFD31 A38 L38:XFD46">
    <cfRule type="expression" dxfId="268" priority="25">
      <formula>A$13="LookUp"</formula>
    </cfRule>
  </conditionalFormatting>
  <conditionalFormatting sqref="L22:XFD22">
    <cfRule type="expression" dxfId="267" priority="24">
      <formula>OR(L$21="E-KTP",L$21="AKTA",L$21="NPWP")</formula>
    </cfRule>
  </conditionalFormatting>
  <conditionalFormatting sqref="L39:XFD46">
    <cfRule type="expression" dxfId="266" priority="23">
      <formula>L$38="Yes"</formula>
    </cfRule>
  </conditionalFormatting>
  <conditionalFormatting sqref="A15:A17">
    <cfRule type="expression" dxfId="265" priority="22">
      <formula>A$13="Input Data"</formula>
    </cfRule>
  </conditionalFormatting>
  <conditionalFormatting sqref="A19:A24 A26:A31">
    <cfRule type="expression" dxfId="264" priority="21">
      <formula>A$13="LookUp"</formula>
    </cfRule>
  </conditionalFormatting>
  <conditionalFormatting sqref="A22">
    <cfRule type="expression" dxfId="263" priority="20">
      <formula>OR(A$21="E-KTP",A$21="AKTA",A$21="NPWP")</formula>
    </cfRule>
  </conditionalFormatting>
  <conditionalFormatting sqref="A39:A46">
    <cfRule type="expression" dxfId="262" priority="19">
      <formula>A$13="LookUp"</formula>
    </cfRule>
  </conditionalFormatting>
  <conditionalFormatting sqref="A39:A46">
    <cfRule type="expression" dxfId="261" priority="18">
      <formula>A$38="Yes"</formula>
    </cfRule>
  </conditionalFormatting>
  <conditionalFormatting sqref="B15:B17">
    <cfRule type="expression" dxfId="260" priority="17">
      <formula>B$13="Input Data"</formula>
    </cfRule>
  </conditionalFormatting>
  <conditionalFormatting sqref="B19:B24 B26:B31 B38:B46">
    <cfRule type="expression" dxfId="259" priority="16">
      <formula>B$13="LookUp"</formula>
    </cfRule>
  </conditionalFormatting>
  <conditionalFormatting sqref="B22">
    <cfRule type="expression" dxfId="258" priority="15">
      <formula>OR(B$21="E-KTP",B$21="AKTA",B$21="NPWP")</formula>
    </cfRule>
  </conditionalFormatting>
  <conditionalFormatting sqref="B39:B46">
    <cfRule type="expression" dxfId="257" priority="14">
      <formula>B$38="Yes"</formula>
    </cfRule>
  </conditionalFormatting>
  <conditionalFormatting sqref="C19:C24 C26:C31">
    <cfRule type="expression" dxfId="57" priority="13">
      <formula>C$13="LookUp"</formula>
    </cfRule>
  </conditionalFormatting>
  <conditionalFormatting sqref="C22">
    <cfRule type="expression" dxfId="56" priority="12">
      <formula>OR(C$21="E-KTP",C$21="AKTA",C$21="NPWP")</formula>
    </cfRule>
  </conditionalFormatting>
  <conditionalFormatting sqref="C38:C46">
    <cfRule type="expression" dxfId="55" priority="11">
      <formula>C$13="LookUp"</formula>
    </cfRule>
  </conditionalFormatting>
  <conditionalFormatting sqref="C39:C46">
    <cfRule type="expression" dxfId="54" priority="10">
      <formula>C$38="Yes"</formula>
    </cfRule>
  </conditionalFormatting>
  <conditionalFormatting sqref="D19:D24 D26:D31">
    <cfRule type="expression" dxfId="43" priority="9">
      <formula>D$13="LookUp"</formula>
    </cfRule>
  </conditionalFormatting>
  <conditionalFormatting sqref="D22">
    <cfRule type="expression" dxfId="42" priority="8">
      <formula>OR(D$21="E-KTP",D$21="AKTA",D$21="NPWP")</formula>
    </cfRule>
  </conditionalFormatting>
  <conditionalFormatting sqref="D38:D46">
    <cfRule type="expression" dxfId="41" priority="7">
      <formula>D$13="LookUp"</formula>
    </cfRule>
  </conditionalFormatting>
  <conditionalFormatting sqref="D39:D46">
    <cfRule type="expression" dxfId="40" priority="6">
      <formula>D$38="Yes"</formula>
    </cfRule>
  </conditionalFormatting>
  <conditionalFormatting sqref="E15:K17">
    <cfRule type="expression" dxfId="13" priority="5">
      <formula>E$13="Input Data"</formula>
    </cfRule>
  </conditionalFormatting>
  <conditionalFormatting sqref="E19:K24 E26:K31">
    <cfRule type="expression" dxfId="12" priority="4">
      <formula>E$13="LookUp"</formula>
    </cfRule>
  </conditionalFormatting>
  <conditionalFormatting sqref="E22:K22">
    <cfRule type="expression" dxfId="11" priority="3">
      <formula>OR(E$21="E-KTP",E$21="AKTA",E$21="NPWP")</formula>
    </cfRule>
  </conditionalFormatting>
  <conditionalFormatting sqref="E38:K46">
    <cfRule type="expression" dxfId="10" priority="2">
      <formula>E$13="LookUp"</formula>
    </cfRule>
  </conditionalFormatting>
  <conditionalFormatting sqref="E39:K46">
    <cfRule type="expression" dxfId="9" priority="1">
      <formula>E$38="Yes"</formula>
    </cfRule>
  </conditionalFormatting>
  <dataValidations count="29">
    <dataValidation type="custom" errorStyle="information" allowBlank="1" showInputMessage="1" showErrorMessage="1" sqref="B15:K15">
      <formula1>B13="LookUp"</formula1>
    </dataValidation>
    <dataValidation type="custom" errorStyle="information" allowBlank="1" showInputMessage="1" showErrorMessage="1" sqref="B16:K16">
      <formula1>B13="LookUp"</formula1>
    </dataValidation>
    <dataValidation type="custom" errorStyle="information" allowBlank="1" showInputMessage="1" showErrorMessage="1" sqref="B17:K17">
      <formula1>B13="LookUp"</formula1>
    </dataValidation>
    <dataValidation type="custom" errorStyle="information" allowBlank="1" showInputMessage="1" showErrorMessage="1" sqref="B19:K19">
      <formula1>B13="Input Data"</formula1>
    </dataValidation>
    <dataValidation type="custom" errorStyle="information" allowBlank="1" showInputMessage="1" showErrorMessage="1" sqref="B20:K20">
      <formula1>B13="Input Data"</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AND(B13="Input Data",OR(IF(B21="E-KTP",LEN(B28)=16),IF(B21="NPWP",LEN(B28)=15,LEN(B31)&gt;0)))</formula1>
    </dataValidation>
    <dataValidation type="custom" errorStyle="information" allowBlank="1" showInputMessage="1" showErrorMessage="1" sqref="B29:K29">
      <formula1>AND(B13="Input Data",LEN(B29)=15)</formula1>
    </dataValidation>
    <dataValidation type="custom" errorStyle="information" allowBlank="1" showInputMessage="1" showErrorMessage="1" sqref="B30:K30">
      <formula1>B13="Input Data"</formula1>
    </dataValidation>
    <dataValidation type="custom" errorStyle="information" allowBlank="1" showInputMessage="1" showErrorMessage="1" sqref="B31:K31">
      <formula1>B13="Input Data"</formula1>
    </dataValidation>
    <dataValidation type="custom" errorStyle="information" allowBlank="1" showInputMessage="1" showErrorMessage="1" sqref="B39:K39">
      <formula1>B13="Input Data"</formula1>
    </dataValidation>
    <dataValidation type="custom" errorStyle="information" allowBlank="1" showInputMessage="1" showErrorMessage="1" sqref="B40:K40">
      <formula1>B13="Input Data"</formula1>
    </dataValidation>
    <dataValidation type="custom" errorStyle="information" allowBlank="1" showInputMessage="1" showErrorMessage="1" sqref="B41:K41">
      <formula1>B13="Input Data"</formula1>
    </dataValidation>
    <dataValidation type="custom" errorStyle="information" allowBlank="1" showInputMessage="1" showErrorMessage="1" sqref="B42:K42">
      <formula1>B13="Input Data"</formula1>
    </dataValidation>
    <dataValidation type="custom" errorStyle="information" allowBlank="1" showInputMessage="1" showErrorMessage="1" sqref="B43:K43">
      <formula1>B13="Input Data"</formula1>
    </dataValidation>
    <dataValidation type="custom" errorStyle="information" allowBlank="1" showInputMessage="1" showErrorMessage="1" sqref="B44:K44">
      <formula1>B13="Input Data"</formula1>
    </dataValidation>
    <dataValidation type="custom" errorStyle="information" allowBlank="1" showInputMessage="1" showErrorMessage="1" sqref="B45:K45">
      <formula1>B13="Input Data"</formula1>
    </dataValidation>
    <dataValidation type="custom" errorStyle="information" allowBlank="1" showInputMessage="1" showErrorMessage="1" sqref="B22:K22">
      <formula1>AND(B13="Input Data",B21&lt;&gt;"E-KTP",B21&lt;&gt;"AKTA",B21&lt;&gt;"NPWP")</formula1>
    </dataValidation>
    <dataValidation type="list" errorStyle="information" showInputMessage="1" showErrorMessage="1" sqref="B18:K18">
      <formula1>ListGuarantorRelationshipPersonal</formula1>
    </dataValidation>
    <dataValidation type="list" errorStyle="information" showInputMessage="1" showErrorMessage="1" sqref="B25:K25">
      <formula1>ListCustomerModelPersonal</formula1>
    </dataValidation>
    <dataValidation type="list" errorStyle="information" allowBlank="1" showInputMessage="1" showErrorMessage="1" sqref="B36:K36">
      <formula1>ListAuthorityAML</formula1>
    </dataValidation>
    <dataValidation type="list" errorStyle="information" allowBlank="1" showInputMessage="1" showErrorMessage="1" sqref="B34:K34">
      <formula1>ListDepartmentAML</formula1>
    </dataValidation>
    <dataValidation type="list" errorStyle="information" allowBlank="1" showInputMessage="1" showErrorMessage="1" sqref="B13:K13">
      <formula1>"Input Data, LookUp"</formula1>
    </dataValidation>
    <dataValidation errorStyle="information" allowBlank="1" showInputMessage="1" showErrorMessage="1" sqref="B33:K33 B35:K35"/>
    <dataValidation type="list" errorStyle="information" showInputMessage="1" showErrorMessage="1" sqref="B21:K21">
      <formula1>ListIdType</formula1>
    </dataValidation>
    <dataValidation type="list" errorStyle="information" showInputMessage="1" showErrorMessage="1" sqref="B23:K23">
      <formula1>ListMaritalStatus</formula1>
    </dataValidation>
    <dataValidation type="list" errorStyle="information" showInputMessage="1" showErrorMessage="1" sqref="B26:K26">
      <formula1>ListGender</formula1>
    </dataValidation>
    <dataValidation type="list" errorStyle="information" allowBlank="1" showInputMessage="1" showErrorMessage="1" sqref="B46:K46">
      <formula1>ListOwnership</formula1>
    </dataValidation>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s>
  <pageMargins left="0.7" right="0.7" top="0.75" bottom="0.75" header="0.3" footer="0.3"/>
  <legacyDrawing r:id="rId11"/>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B38:K38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B1" activePane="topRight" state="frozen"/>
      <selection pane="topRight" activeCell="H34" sqref="H3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11" s="18" customFormat="1" x14ac:dyDescent="0.25">
      <c r="A1" s="18" t="s">
        <v>4</v>
      </c>
      <c r="B1" s="18" t="s">
        <v>8</v>
      </c>
      <c r="C1" s="18" t="s">
        <v>8</v>
      </c>
      <c r="D1" s="18" t="s">
        <v>8</v>
      </c>
      <c r="E1" s="18" t="s">
        <v>8</v>
      </c>
      <c r="F1" s="18" t="s">
        <v>8</v>
      </c>
      <c r="G1" s="18" t="s">
        <v>8</v>
      </c>
      <c r="H1" s="18" t="s">
        <v>8</v>
      </c>
      <c r="I1" s="18" t="s">
        <v>8</v>
      </c>
      <c r="J1" s="18" t="s">
        <v>8</v>
      </c>
      <c r="K1" s="18" t="s">
        <v>8</v>
      </c>
    </row>
    <row r="2" spans="1:11" s="18" customFormat="1" x14ac:dyDescent="0.25">
      <c r="A2" s="18" t="s">
        <v>3255</v>
      </c>
      <c r="B2" s="18" t="s">
        <v>3053</v>
      </c>
      <c r="C2" s="18" t="s">
        <v>3053</v>
      </c>
      <c r="D2" s="18" t="s">
        <v>3053</v>
      </c>
      <c r="E2" s="18" t="s">
        <v>3053</v>
      </c>
      <c r="F2" s="18" t="s">
        <v>3053</v>
      </c>
      <c r="G2" s="18" t="s">
        <v>3053</v>
      </c>
      <c r="H2" s="18" t="s">
        <v>3053</v>
      </c>
      <c r="I2" s="18" t="s">
        <v>3053</v>
      </c>
      <c r="J2" s="18" t="s">
        <v>3053</v>
      </c>
      <c r="K2" s="18" t="s">
        <v>3053</v>
      </c>
    </row>
    <row r="3" spans="1:11" s="18" customFormat="1" x14ac:dyDescent="0.25">
      <c r="A3" s="18" t="s">
        <v>3256</v>
      </c>
      <c r="B3" s="18" t="s">
        <v>3542</v>
      </c>
      <c r="C3" s="18" t="s">
        <v>3566</v>
      </c>
      <c r="D3" s="18" t="s">
        <v>3567</v>
      </c>
      <c r="E3" s="18" t="s">
        <v>3568</v>
      </c>
      <c r="F3" s="18" t="s">
        <v>3569</v>
      </c>
      <c r="G3" s="18" t="s">
        <v>3570</v>
      </c>
      <c r="H3" s="18" t="s">
        <v>3571</v>
      </c>
      <c r="I3" s="18" t="s">
        <v>3572</v>
      </c>
      <c r="J3" s="18" t="s">
        <v>3573</v>
      </c>
      <c r="K3" s="18" t="s">
        <v>3574</v>
      </c>
    </row>
    <row r="4" spans="1:11" s="18" customFormat="1" ht="16.5" x14ac:dyDescent="0.3">
      <c r="A4" s="33" t="s">
        <v>3358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c r="G4" s="108">
        <f t="shared" ref="G4:K4" si="0">IF(G13="Input Data",COUNTIFS($A17:$A21,"*$*",G17:G21,"")+IF(G23 = "No",COUNTIFS($A24:$A31,"*$*",G24:G31,""),0),IF(G13="LookUp",COUNTIFS($A15:$A16,"*$*",G15:G16,"")))</f>
        <v>0</v>
      </c>
      <c r="H4" s="108">
        <f t="shared" si="0"/>
        <v>0</v>
      </c>
      <c r="I4" s="108">
        <f t="shared" si="0"/>
        <v>0</v>
      </c>
      <c r="J4" s="108">
        <f t="shared" si="0"/>
        <v>0</v>
      </c>
      <c r="K4" s="108">
        <f t="shared" si="0"/>
        <v>0</v>
      </c>
    </row>
    <row r="5" spans="1:11" s="18" customFormat="1" x14ac:dyDescent="0.25"/>
    <row r="6" spans="1:11" s="18" customFormat="1" x14ac:dyDescent="0.25"/>
    <row r="7" spans="1:11" s="18" customFormat="1" x14ac:dyDescent="0.25"/>
    <row r="8" spans="1:11" s="18" customFormat="1" x14ac:dyDescent="0.25"/>
    <row r="9" spans="1:11" s="18" customFormat="1" x14ac:dyDescent="0.25">
      <c r="A9" s="18" t="s">
        <v>3529</v>
      </c>
    </row>
    <row r="10" spans="1:11" s="18" customFormat="1" x14ac:dyDescent="0.25">
      <c r="A10" s="33" t="s">
        <v>3503</v>
      </c>
      <c r="B10" s="33" t="str">
        <f>'1.TabCustomerMainData'!$B$10</f>
        <v>No</v>
      </c>
      <c r="C10" s="18" t="str">
        <f>'1.TabCustomerMainData'!$D$10</f>
        <v>No</v>
      </c>
      <c r="D10" s="18" t="str">
        <f>'1.TabCustomerMainData'!$D$10</f>
        <v>No</v>
      </c>
    </row>
    <row r="11" spans="1:11" s="105" customFormat="1" x14ac:dyDescent="0.25">
      <c r="B11" s="104"/>
      <c r="C11" s="104"/>
      <c r="D11" s="104"/>
    </row>
    <row r="12" spans="1:11" s="18" customFormat="1" x14ac:dyDescent="0.25">
      <c r="A12" s="75" t="s">
        <v>7</v>
      </c>
      <c r="B12" s="52" t="str">
        <f>'1.TabCustomerMainData'!$D$13</f>
        <v>app003</v>
      </c>
      <c r="C12" s="52" t="str">
        <f>'1.TabCustomerMainData'!$H$13</f>
        <v>app007</v>
      </c>
      <c r="D12" s="52" t="str">
        <f>'1.TabCustomerMainData'!I$13</f>
        <v>app008</v>
      </c>
      <c r="E12" s="52" t="str">
        <f>'1.TabCustomerMainData'!J$13</f>
        <v>app009</v>
      </c>
      <c r="F12" s="52" t="str">
        <f>'1.TabCustomerMainData'!K$13</f>
        <v>app010</v>
      </c>
      <c r="G12" s="52" t="str">
        <f>'1.TabCustomerMainData'!L$13</f>
        <v>app011</v>
      </c>
      <c r="H12" s="52" t="str">
        <f>'1.TabCustomerMainData'!M$13</f>
        <v>app012</v>
      </c>
      <c r="I12" s="52" t="str">
        <f>'1.TabCustomerMainData'!N$13</f>
        <v>app013</v>
      </c>
      <c r="J12" s="52" t="str">
        <f>'1.TabCustomerMainData'!O$13</f>
        <v>app014</v>
      </c>
      <c r="K12" s="52" t="str">
        <f>'1.TabCustomerMainData'!P$13</f>
        <v>app015</v>
      </c>
    </row>
    <row r="13" spans="1:11" s="18" customFormat="1" x14ac:dyDescent="0.25">
      <c r="A13" s="57" t="s">
        <v>2415</v>
      </c>
      <c r="B13" s="18" t="s">
        <v>2416</v>
      </c>
      <c r="C13" s="18" t="s">
        <v>2416</v>
      </c>
      <c r="D13" s="18" t="s">
        <v>2416</v>
      </c>
      <c r="E13" s="18" t="s">
        <v>2416</v>
      </c>
      <c r="F13" s="18" t="s">
        <v>2416</v>
      </c>
      <c r="G13" s="18" t="s">
        <v>2416</v>
      </c>
      <c r="H13" s="18" t="s">
        <v>2416</v>
      </c>
      <c r="I13" s="18" t="s">
        <v>2416</v>
      </c>
      <c r="J13" s="18" t="s">
        <v>2416</v>
      </c>
      <c r="K13" s="18" t="s">
        <v>2416</v>
      </c>
    </row>
    <row r="14" spans="1:11" s="116" customFormat="1" x14ac:dyDescent="0.25">
      <c r="A14" s="116" t="s">
        <v>3019</v>
      </c>
    </row>
    <row r="15" spans="1:11" s="54" customFormat="1" x14ac:dyDescent="0.25">
      <c r="A15" s="59" t="s">
        <v>3335</v>
      </c>
      <c r="B15" s="18"/>
      <c r="C15" s="18"/>
      <c r="D15" s="18"/>
      <c r="E15" s="18"/>
      <c r="F15" s="18"/>
    </row>
    <row r="16" spans="1:11" s="54" customFormat="1" x14ac:dyDescent="0.25">
      <c r="A16" s="59" t="s">
        <v>3336</v>
      </c>
      <c r="B16" s="18"/>
      <c r="C16" s="18"/>
      <c r="D16" s="18"/>
      <c r="E16" s="18"/>
      <c r="F16" s="18"/>
    </row>
    <row r="17" spans="1:11" s="18" customFormat="1" x14ac:dyDescent="0.25">
      <c r="A17" s="58" t="s">
        <v>3372</v>
      </c>
      <c r="B17" s="18" t="s">
        <v>53</v>
      </c>
      <c r="C17" s="18" t="s">
        <v>53</v>
      </c>
      <c r="D17" s="18" t="s">
        <v>53</v>
      </c>
      <c r="E17" s="18" t="s">
        <v>53</v>
      </c>
      <c r="F17" s="18" t="s">
        <v>53</v>
      </c>
      <c r="G17" s="18" t="s">
        <v>53</v>
      </c>
      <c r="H17" s="18" t="s">
        <v>53</v>
      </c>
      <c r="I17" s="18" t="s">
        <v>53</v>
      </c>
      <c r="J17" s="18" t="s">
        <v>53</v>
      </c>
      <c r="K17" s="18" t="s">
        <v>53</v>
      </c>
    </row>
    <row r="18" spans="1:11" s="18" customFormat="1" x14ac:dyDescent="0.25">
      <c r="A18" s="59" t="s">
        <v>3370</v>
      </c>
      <c r="B18" s="18" t="s">
        <v>3218</v>
      </c>
      <c r="C18" s="18" t="s">
        <v>3218</v>
      </c>
      <c r="D18" s="18" t="s">
        <v>3218</v>
      </c>
      <c r="E18" s="18" t="s">
        <v>3218</v>
      </c>
      <c r="F18" s="18" t="s">
        <v>3218</v>
      </c>
      <c r="G18" s="18" t="s">
        <v>3218</v>
      </c>
      <c r="H18" s="18" t="s">
        <v>3218</v>
      </c>
      <c r="I18" s="18" t="s">
        <v>3218</v>
      </c>
      <c r="J18" s="18" t="s">
        <v>3218</v>
      </c>
      <c r="K18" s="18" t="s">
        <v>3218</v>
      </c>
    </row>
    <row r="19" spans="1:11" s="18" customFormat="1" x14ac:dyDescent="0.25">
      <c r="A19" s="59" t="s">
        <v>3373</v>
      </c>
      <c r="B19" s="2" t="s">
        <v>3219</v>
      </c>
      <c r="C19" s="2" t="s">
        <v>3219</v>
      </c>
      <c r="D19" s="2" t="s">
        <v>3219</v>
      </c>
      <c r="E19" s="2" t="s">
        <v>3219</v>
      </c>
      <c r="F19" s="2" t="s">
        <v>3219</v>
      </c>
      <c r="G19" s="2" t="s">
        <v>3219</v>
      </c>
      <c r="H19" s="2" t="s">
        <v>3219</v>
      </c>
      <c r="I19" s="2" t="s">
        <v>3219</v>
      </c>
      <c r="J19" s="2" t="s">
        <v>3219</v>
      </c>
      <c r="K19" s="2" t="s">
        <v>3219</v>
      </c>
    </row>
    <row r="20" spans="1:11" s="18" customFormat="1" x14ac:dyDescent="0.25">
      <c r="A20" s="58" t="s">
        <v>3374</v>
      </c>
      <c r="B20" s="18" t="s">
        <v>190</v>
      </c>
      <c r="C20" s="18" t="s">
        <v>190</v>
      </c>
      <c r="D20" s="18" t="s">
        <v>190</v>
      </c>
      <c r="E20" s="18" t="s">
        <v>190</v>
      </c>
      <c r="F20" s="18" t="s">
        <v>190</v>
      </c>
      <c r="G20" s="18" t="s">
        <v>190</v>
      </c>
      <c r="H20" s="18" t="s">
        <v>190</v>
      </c>
      <c r="I20" s="18" t="s">
        <v>190</v>
      </c>
      <c r="J20" s="18" t="s">
        <v>190</v>
      </c>
      <c r="K20" s="18" t="s">
        <v>190</v>
      </c>
    </row>
    <row r="21" spans="1:11" s="18" customFormat="1" x14ac:dyDescent="0.25">
      <c r="A21" s="59" t="s">
        <v>3343</v>
      </c>
      <c r="B21" s="18" t="s">
        <v>55</v>
      </c>
      <c r="C21" s="18" t="s">
        <v>55</v>
      </c>
      <c r="D21" s="18" t="s">
        <v>55</v>
      </c>
      <c r="E21" s="18" t="s">
        <v>55</v>
      </c>
      <c r="F21" s="18" t="s">
        <v>55</v>
      </c>
      <c r="G21" s="18" t="s">
        <v>55</v>
      </c>
      <c r="H21" s="18" t="s">
        <v>55</v>
      </c>
      <c r="I21" s="18" t="s">
        <v>55</v>
      </c>
      <c r="J21" s="18" t="s">
        <v>55</v>
      </c>
      <c r="K21" s="18" t="s">
        <v>55</v>
      </c>
    </row>
    <row r="22" spans="1:11" s="116" customFormat="1" x14ac:dyDescent="0.25">
      <c r="A22" s="116" t="s">
        <v>3016</v>
      </c>
    </row>
    <row r="23" spans="1:11" s="18" customFormat="1" x14ac:dyDescent="0.25">
      <c r="A23" s="57" t="s">
        <v>37</v>
      </c>
      <c r="B23" s="18" t="s">
        <v>38</v>
      </c>
      <c r="C23" s="18" t="s">
        <v>38</v>
      </c>
      <c r="D23" s="18" t="s">
        <v>38</v>
      </c>
      <c r="E23" s="18" t="s">
        <v>38</v>
      </c>
      <c r="F23" s="18" t="s">
        <v>38</v>
      </c>
      <c r="G23" s="18" t="s">
        <v>38</v>
      </c>
      <c r="H23" s="18" t="s">
        <v>38</v>
      </c>
      <c r="I23" s="18" t="s">
        <v>38</v>
      </c>
      <c r="J23" s="18" t="s">
        <v>38</v>
      </c>
      <c r="K23" s="18" t="s">
        <v>38</v>
      </c>
    </row>
    <row r="24" spans="1:11" s="18" customFormat="1" x14ac:dyDescent="0.25">
      <c r="A24" s="59" t="s">
        <v>3349</v>
      </c>
      <c r="B24" s="18" t="s">
        <v>3521</v>
      </c>
      <c r="C24" s="18" t="s">
        <v>3521</v>
      </c>
      <c r="D24" s="18" t="s">
        <v>3521</v>
      </c>
      <c r="E24" s="18" t="s">
        <v>3521</v>
      </c>
      <c r="F24" s="18" t="s">
        <v>3521</v>
      </c>
      <c r="G24" s="18" t="s">
        <v>3521</v>
      </c>
      <c r="H24" s="18" t="s">
        <v>3521</v>
      </c>
      <c r="I24" s="18" t="s">
        <v>3521</v>
      </c>
      <c r="J24" s="18" t="s">
        <v>3521</v>
      </c>
      <c r="K24" s="18" t="s">
        <v>3521</v>
      </c>
    </row>
    <row r="25" spans="1:11" s="18" customFormat="1" x14ac:dyDescent="0.25">
      <c r="A25" s="59" t="s">
        <v>3350</v>
      </c>
      <c r="B25" s="2">
        <v>6</v>
      </c>
      <c r="C25" s="2">
        <v>6</v>
      </c>
      <c r="D25" s="2">
        <v>6</v>
      </c>
      <c r="E25" s="2">
        <v>6</v>
      </c>
      <c r="F25" s="2">
        <v>6</v>
      </c>
      <c r="G25" s="2">
        <v>6</v>
      </c>
      <c r="H25" s="2">
        <v>6</v>
      </c>
      <c r="I25" s="2">
        <v>6</v>
      </c>
      <c r="J25" s="2">
        <v>6</v>
      </c>
      <c r="K25" s="2">
        <v>6</v>
      </c>
    </row>
    <row r="26" spans="1:11" s="18" customFormat="1" x14ac:dyDescent="0.25">
      <c r="A26" s="59" t="s">
        <v>3351</v>
      </c>
      <c r="B26" s="2">
        <v>2</v>
      </c>
      <c r="C26" s="2">
        <v>2</v>
      </c>
      <c r="D26" s="2">
        <v>2</v>
      </c>
      <c r="E26" s="2">
        <v>2</v>
      </c>
      <c r="F26" s="2">
        <v>2</v>
      </c>
      <c r="G26" s="2">
        <v>2</v>
      </c>
      <c r="H26" s="2">
        <v>2</v>
      </c>
      <c r="I26" s="2">
        <v>2</v>
      </c>
      <c r="J26" s="2">
        <v>2</v>
      </c>
      <c r="K26" s="2">
        <v>2</v>
      </c>
    </row>
    <row r="27" spans="1:11" s="18" customFormat="1" x14ac:dyDescent="0.25">
      <c r="A27" s="59" t="s">
        <v>3352</v>
      </c>
      <c r="B27" s="2" t="s">
        <v>42</v>
      </c>
      <c r="C27" s="2" t="s">
        <v>42</v>
      </c>
      <c r="D27" s="2" t="s">
        <v>42</v>
      </c>
      <c r="E27" s="2" t="s">
        <v>42</v>
      </c>
      <c r="F27" s="2" t="s">
        <v>42</v>
      </c>
      <c r="G27" s="2" t="s">
        <v>42</v>
      </c>
      <c r="H27" s="2" t="s">
        <v>42</v>
      </c>
      <c r="I27" s="2" t="s">
        <v>42</v>
      </c>
      <c r="J27" s="2" t="s">
        <v>42</v>
      </c>
      <c r="K27" s="2" t="s">
        <v>42</v>
      </c>
    </row>
    <row r="28" spans="1:11" s="18" customFormat="1" x14ac:dyDescent="0.25">
      <c r="A28" s="59" t="s">
        <v>3353</v>
      </c>
      <c r="B28" s="18" t="s">
        <v>56</v>
      </c>
      <c r="C28" s="18" t="s">
        <v>56</v>
      </c>
      <c r="D28" s="18" t="s">
        <v>56</v>
      </c>
      <c r="E28" s="18" t="s">
        <v>56</v>
      </c>
      <c r="F28" s="18" t="s">
        <v>56</v>
      </c>
      <c r="G28" s="18" t="s">
        <v>56</v>
      </c>
      <c r="H28" s="18" t="s">
        <v>56</v>
      </c>
      <c r="I28" s="18" t="s">
        <v>56</v>
      </c>
      <c r="J28" s="18" t="s">
        <v>56</v>
      </c>
      <c r="K28" s="18" t="s">
        <v>56</v>
      </c>
    </row>
    <row r="29" spans="1:11" s="18" customFormat="1" x14ac:dyDescent="0.25">
      <c r="A29" s="59" t="s">
        <v>3354</v>
      </c>
      <c r="B29" s="18" t="s">
        <v>56</v>
      </c>
      <c r="C29" s="18" t="s">
        <v>56</v>
      </c>
      <c r="D29" s="18" t="s">
        <v>56</v>
      </c>
      <c r="E29" s="18" t="s">
        <v>56</v>
      </c>
      <c r="F29" s="18" t="s">
        <v>56</v>
      </c>
      <c r="G29" s="18" t="s">
        <v>56</v>
      </c>
      <c r="H29" s="18" t="s">
        <v>56</v>
      </c>
      <c r="I29" s="18" t="s">
        <v>56</v>
      </c>
      <c r="J29" s="18" t="s">
        <v>56</v>
      </c>
      <c r="K29" s="18" t="s">
        <v>56</v>
      </c>
    </row>
    <row r="30" spans="1:11" s="18" customFormat="1" x14ac:dyDescent="0.25">
      <c r="A30" s="59" t="s">
        <v>3355</v>
      </c>
      <c r="B30" s="18" t="s">
        <v>2417</v>
      </c>
      <c r="C30" s="18" t="s">
        <v>2417</v>
      </c>
      <c r="D30" s="18" t="s">
        <v>2417</v>
      </c>
      <c r="E30" s="18" t="s">
        <v>2417</v>
      </c>
      <c r="F30" s="18" t="s">
        <v>2417</v>
      </c>
      <c r="G30" s="18" t="s">
        <v>2417</v>
      </c>
      <c r="H30" s="18" t="s">
        <v>2417</v>
      </c>
      <c r="I30" s="18" t="s">
        <v>2417</v>
      </c>
      <c r="J30" s="18" t="s">
        <v>2417</v>
      </c>
      <c r="K30" s="18" t="s">
        <v>2417</v>
      </c>
    </row>
    <row r="31" spans="1:11" s="18" customFormat="1" x14ac:dyDescent="0.25">
      <c r="A31" s="59" t="s">
        <v>3371</v>
      </c>
      <c r="B31" s="18" t="s">
        <v>44</v>
      </c>
      <c r="C31" s="18" t="s">
        <v>44</v>
      </c>
      <c r="D31" s="18" t="s">
        <v>44</v>
      </c>
      <c r="E31" s="18" t="s">
        <v>44</v>
      </c>
      <c r="F31" s="18" t="s">
        <v>44</v>
      </c>
      <c r="G31" s="18" t="s">
        <v>44</v>
      </c>
      <c r="H31" s="18" t="s">
        <v>44</v>
      </c>
      <c r="I31" s="18" t="s">
        <v>44</v>
      </c>
      <c r="J31" s="18" t="s">
        <v>44</v>
      </c>
      <c r="K31" s="18" t="s">
        <v>44</v>
      </c>
    </row>
  </sheetData>
  <mergeCells count="2">
    <mergeCell ref="A14:XFD14"/>
    <mergeCell ref="A22:XFD22"/>
  </mergeCells>
  <conditionalFormatting sqref="B15:XFD16">
    <cfRule type="expression" dxfId="256" priority="16">
      <formula>B$13="Input Data"</formula>
    </cfRule>
  </conditionalFormatting>
  <conditionalFormatting sqref="B18:B19 B21 A23:B23 B24:B31 L21:XFD21 L18:XFD19 L23:XFD31">
    <cfRule type="expression" dxfId="255" priority="15">
      <formula>A$13="LookUp"</formula>
    </cfRule>
  </conditionalFormatting>
  <conditionalFormatting sqref="B24:B31 L24:XFD31">
    <cfRule type="expression" dxfId="254" priority="14">
      <formula>B$23="Yes"</formula>
    </cfRule>
  </conditionalFormatting>
  <conditionalFormatting sqref="A15">
    <cfRule type="expression" dxfId="253" priority="13">
      <formula>A$13="Input Data"</formula>
    </cfRule>
  </conditionalFormatting>
  <conditionalFormatting sqref="A21 A18:A19">
    <cfRule type="expression" dxfId="252" priority="12">
      <formula>A$13="LookUp"</formula>
    </cfRule>
  </conditionalFormatting>
  <conditionalFormatting sqref="A24:A31">
    <cfRule type="expression" dxfId="251" priority="11">
      <formula>A$13="LookUp"</formula>
    </cfRule>
  </conditionalFormatting>
  <conditionalFormatting sqref="A24:A31">
    <cfRule type="expression" dxfId="250" priority="10">
      <formula>A$23="Yes"</formula>
    </cfRule>
  </conditionalFormatting>
  <conditionalFormatting sqref="C18:C19 C21">
    <cfRule type="expression" dxfId="53" priority="9">
      <formula>C$13="LookUp"</formula>
    </cfRule>
  </conditionalFormatting>
  <conditionalFormatting sqref="C23:C31">
    <cfRule type="expression" dxfId="52" priority="8">
      <formula>C$13="LookUp"</formula>
    </cfRule>
  </conditionalFormatting>
  <conditionalFormatting sqref="C24:C31">
    <cfRule type="expression" dxfId="51" priority="7">
      <formula>C$23="Yes"</formula>
    </cfRule>
  </conditionalFormatting>
  <conditionalFormatting sqref="D18:D19 D21">
    <cfRule type="expression" dxfId="39" priority="6">
      <formula>D$13="LookUp"</formula>
    </cfRule>
  </conditionalFormatting>
  <conditionalFormatting sqref="D23:D31">
    <cfRule type="expression" dxfId="38" priority="5">
      <formula>D$13="LookUp"</formula>
    </cfRule>
  </conditionalFormatting>
  <conditionalFormatting sqref="D24:D31">
    <cfRule type="expression" dxfId="37" priority="4">
      <formula>D$23="Yes"</formula>
    </cfRule>
  </conditionalFormatting>
  <conditionalFormatting sqref="E18:K19 E21:K21">
    <cfRule type="expression" dxfId="8" priority="3">
      <formula>E$13="LookUp"</formula>
    </cfRule>
  </conditionalFormatting>
  <conditionalFormatting sqref="E23:K31">
    <cfRule type="expression" dxfId="7" priority="2">
      <formula>E$13="LookUp"</formula>
    </cfRule>
  </conditionalFormatting>
  <conditionalFormatting sqref="E24:K31">
    <cfRule type="expression" dxfId="6" priority="1">
      <formula>E$23="Yes"</formula>
    </cfRule>
  </conditionalFormatting>
  <dataValidations count="17">
    <dataValidation type="custom" errorStyle="information" allowBlank="1" showInputMessage="1" showErrorMessage="1" sqref="B18:K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allowBlank="1" showInputMessage="1" showErrorMessage="1" sqref="B13:K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K21">
      <formula1>ListCustomerModelCompany</formula1>
    </dataValidation>
    <dataValidation type="list" errorStyle="information" showInputMessage="1" showErrorMessage="1" sqref="B31:K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B23:K23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J23"/>
  <sheetViews>
    <sheetView workbookViewId="0">
      <pane xSplit="1" topLeftCell="B1" activePane="topRight" state="frozen"/>
      <selection pane="topRight" activeCell="L6" sqref="L6"/>
    </sheetView>
  </sheetViews>
  <sheetFormatPr defaultRowHeight="15" x14ac:dyDescent="0.25"/>
  <cols>
    <col min="1" max="1" width="22" bestFit="1" customWidth="1" collapsed="1"/>
    <col min="2" max="2" width="31.28515625" customWidth="1" collapsed="1"/>
    <col min="3" max="5" width="11.7109375" bestFit="1" customWidth="1" collapsed="1"/>
  </cols>
  <sheetData>
    <row r="1" spans="1:10" s="18" customFormat="1" x14ac:dyDescent="0.25">
      <c r="A1" s="18" t="s">
        <v>4</v>
      </c>
      <c r="B1" t="s">
        <v>8</v>
      </c>
      <c r="C1" s="18" t="s">
        <v>8</v>
      </c>
      <c r="D1" s="18" t="s">
        <v>8</v>
      </c>
      <c r="E1" s="18" t="s">
        <v>8</v>
      </c>
      <c r="F1" s="18" t="s">
        <v>8</v>
      </c>
      <c r="G1" s="18" t="s">
        <v>8</v>
      </c>
      <c r="H1" s="18" t="s">
        <v>8</v>
      </c>
      <c r="I1" s="18" t="s">
        <v>8</v>
      </c>
      <c r="J1" s="18" t="s">
        <v>8</v>
      </c>
    </row>
    <row r="2" spans="1:10" s="18" customFormat="1" x14ac:dyDescent="0.25">
      <c r="A2" s="18" t="s">
        <v>3255</v>
      </c>
      <c r="B2" t="s">
        <v>3053</v>
      </c>
      <c r="C2" s="18" t="s">
        <v>3053</v>
      </c>
      <c r="D2" s="18" t="s">
        <v>3053</v>
      </c>
      <c r="E2" s="18" t="s">
        <v>3053</v>
      </c>
      <c r="F2" s="18" t="s">
        <v>3053</v>
      </c>
      <c r="G2" s="18" t="s">
        <v>3053</v>
      </c>
      <c r="H2" s="18" t="s">
        <v>3053</v>
      </c>
      <c r="I2" s="18" t="s">
        <v>3053</v>
      </c>
      <c r="J2" s="18" t="s">
        <v>3053</v>
      </c>
    </row>
    <row r="3" spans="1:10" s="18" customFormat="1" x14ac:dyDescent="0.25">
      <c r="A3" s="18" t="s">
        <v>3256</v>
      </c>
      <c r="B3" s="18" t="s">
        <v>3566</v>
      </c>
      <c r="C3" s="18" t="s">
        <v>3567</v>
      </c>
      <c r="D3" s="18" t="s">
        <v>3568</v>
      </c>
      <c r="E3" s="18" t="s">
        <v>3569</v>
      </c>
      <c r="F3" s="18" t="s">
        <v>3570</v>
      </c>
      <c r="G3" s="18" t="s">
        <v>3571</v>
      </c>
      <c r="H3" s="18" t="s">
        <v>3572</v>
      </c>
      <c r="I3" s="18" t="s">
        <v>3573</v>
      </c>
      <c r="J3" s="18" t="s">
        <v>3574</v>
      </c>
    </row>
    <row r="4" spans="1:10" s="18" customFormat="1" ht="16.5" x14ac:dyDescent="0.3">
      <c r="A4" s="33" t="s">
        <v>3358</v>
      </c>
      <c r="B4" s="108">
        <f>COUNTIFS($A$12:$A$21, "*$*",B12:B21, "")</f>
        <v>0</v>
      </c>
      <c r="C4" s="108">
        <f t="shared" ref="C4:J4" si="0">COUNTIFS($A$12:$A$21, "*$*",C12:C21, "")</f>
        <v>0</v>
      </c>
      <c r="D4" s="108">
        <f t="shared" si="0"/>
        <v>0</v>
      </c>
      <c r="E4" s="108">
        <f t="shared" si="0"/>
        <v>0</v>
      </c>
      <c r="F4" s="108">
        <f t="shared" si="0"/>
        <v>0</v>
      </c>
      <c r="G4" s="108">
        <f t="shared" si="0"/>
        <v>0</v>
      </c>
      <c r="H4" s="108">
        <f t="shared" si="0"/>
        <v>0</v>
      </c>
      <c r="I4" s="108">
        <f t="shared" si="0"/>
        <v>0</v>
      </c>
      <c r="J4" s="10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33"/>
    </row>
    <row r="11" spans="1:10" s="105" customFormat="1" x14ac:dyDescent="0.25">
      <c r="B11" s="104"/>
    </row>
    <row r="12" spans="1:10" s="18" customFormat="1" x14ac:dyDescent="0.25">
      <c r="A12" s="75" t="s">
        <v>3423</v>
      </c>
      <c r="B12" s="18" t="str">
        <f>'1.TabCustomerMainData'!$H$13</f>
        <v>app007</v>
      </c>
      <c r="C12" s="18" t="str">
        <f>'1.TabCustomerMainData'!I$13</f>
        <v>app008</v>
      </c>
      <c r="D12" s="18" t="str">
        <f>'1.TabCustomerMainData'!J$13</f>
        <v>app009</v>
      </c>
      <c r="E12" s="18" t="str">
        <f>'1.TabCustomerMainData'!K$13</f>
        <v>app010</v>
      </c>
      <c r="F12" s="18" t="str">
        <f>'1.TabCustomerMainData'!L$13</f>
        <v>app011</v>
      </c>
      <c r="G12" s="18" t="str">
        <f>'1.TabCustomerMainData'!M$13</f>
        <v>app012</v>
      </c>
      <c r="H12" s="18" t="str">
        <f>'1.TabCustomerMainData'!N$13</f>
        <v>app013</v>
      </c>
      <c r="I12" s="18" t="str">
        <f>'1.TabCustomerMainData'!O$13</f>
        <v>app014</v>
      </c>
      <c r="J12" s="18" t="str">
        <f>'1.TabCustomerMainData'!P$13</f>
        <v>app015</v>
      </c>
    </row>
    <row r="13" spans="1:10" s="18" customFormat="1" x14ac:dyDescent="0.25">
      <c r="A13" s="85" t="s">
        <v>3336</v>
      </c>
      <c r="B13" s="86" t="s">
        <v>3207</v>
      </c>
      <c r="C13" s="86" t="s">
        <v>3207</v>
      </c>
      <c r="D13" s="86" t="s">
        <v>3207</v>
      </c>
      <c r="E13" s="86" t="s">
        <v>3207</v>
      </c>
      <c r="F13" s="86" t="s">
        <v>3207</v>
      </c>
      <c r="G13" s="86" t="s">
        <v>3207</v>
      </c>
      <c r="H13" s="86" t="s">
        <v>3207</v>
      </c>
      <c r="I13" s="86" t="s">
        <v>3207</v>
      </c>
      <c r="J13" s="86" t="s">
        <v>3207</v>
      </c>
    </row>
    <row r="14" spans="1:10" s="18" customFormat="1" ht="60" x14ac:dyDescent="0.25">
      <c r="A14" s="85" t="s">
        <v>3424</v>
      </c>
      <c r="B14" s="86" t="s">
        <v>3498</v>
      </c>
      <c r="C14" s="86" t="s">
        <v>3498</v>
      </c>
      <c r="D14" s="86" t="s">
        <v>3498</v>
      </c>
      <c r="E14" s="86" t="s">
        <v>3498</v>
      </c>
      <c r="F14" s="86" t="s">
        <v>3498</v>
      </c>
      <c r="G14" s="86" t="s">
        <v>3498</v>
      </c>
      <c r="H14" s="86" t="s">
        <v>3498</v>
      </c>
      <c r="I14" s="86" t="s">
        <v>3498</v>
      </c>
      <c r="J14" s="86" t="s">
        <v>3498</v>
      </c>
    </row>
    <row r="15" spans="1:10" s="18" customFormat="1" x14ac:dyDescent="0.25">
      <c r="A15" s="85" t="s">
        <v>3499</v>
      </c>
      <c r="B15" s="86" t="s">
        <v>50</v>
      </c>
      <c r="C15" s="86" t="s">
        <v>50</v>
      </c>
      <c r="D15" s="86" t="s">
        <v>50</v>
      </c>
      <c r="E15" s="86" t="s">
        <v>50</v>
      </c>
      <c r="F15" s="86" t="s">
        <v>50</v>
      </c>
      <c r="G15" s="86" t="s">
        <v>50</v>
      </c>
      <c r="H15" s="86" t="s">
        <v>50</v>
      </c>
      <c r="I15" s="86" t="s">
        <v>50</v>
      </c>
      <c r="J15" s="86" t="s">
        <v>50</v>
      </c>
    </row>
    <row r="16" spans="1:10" s="18" customFormat="1" x14ac:dyDescent="0.25">
      <c r="A16" s="85" t="s">
        <v>3425</v>
      </c>
      <c r="B16" s="86" t="s">
        <v>3211</v>
      </c>
      <c r="C16" s="86" t="s">
        <v>3211</v>
      </c>
      <c r="D16" s="86" t="s">
        <v>3211</v>
      </c>
      <c r="E16" s="86" t="s">
        <v>3211</v>
      </c>
      <c r="F16" s="86" t="s">
        <v>3211</v>
      </c>
      <c r="G16" s="86" t="s">
        <v>3211</v>
      </c>
      <c r="H16" s="86" t="s">
        <v>3211</v>
      </c>
      <c r="I16" s="86" t="s">
        <v>3211</v>
      </c>
      <c r="J16" s="86" t="s">
        <v>3211</v>
      </c>
    </row>
    <row r="17" spans="1:10" s="18" customFormat="1" ht="60" x14ac:dyDescent="0.25">
      <c r="A17" s="85" t="s">
        <v>3426</v>
      </c>
      <c r="B17" s="86" t="s">
        <v>3498</v>
      </c>
      <c r="C17" s="86" t="s">
        <v>3498</v>
      </c>
      <c r="D17" s="86" t="s">
        <v>3498</v>
      </c>
      <c r="E17" s="86" t="s">
        <v>3498</v>
      </c>
      <c r="F17" s="86" t="s">
        <v>3498</v>
      </c>
      <c r="G17" s="86" t="s">
        <v>3498</v>
      </c>
      <c r="H17" s="86" t="s">
        <v>3498</v>
      </c>
      <c r="I17" s="86" t="s">
        <v>3498</v>
      </c>
      <c r="J17" s="86" t="s">
        <v>3498</v>
      </c>
    </row>
    <row r="18" spans="1:10" s="18" customFormat="1" x14ac:dyDescent="0.25">
      <c r="A18" s="85" t="s">
        <v>3499</v>
      </c>
      <c r="B18" s="86" t="s">
        <v>3500</v>
      </c>
      <c r="C18" s="86" t="s">
        <v>3500</v>
      </c>
      <c r="D18" s="86" t="s">
        <v>3500</v>
      </c>
      <c r="E18" s="86" t="s">
        <v>3500</v>
      </c>
      <c r="F18" s="86" t="s">
        <v>3500</v>
      </c>
      <c r="G18" s="86" t="s">
        <v>3500</v>
      </c>
      <c r="H18" s="86" t="s">
        <v>3500</v>
      </c>
      <c r="I18" s="86" t="s">
        <v>3500</v>
      </c>
      <c r="J18" s="86" t="s">
        <v>3500</v>
      </c>
    </row>
    <row r="19" spans="1:10" s="18" customFormat="1" ht="42.75" x14ac:dyDescent="0.25">
      <c r="A19" s="85" t="s">
        <v>3427</v>
      </c>
      <c r="B19" s="114" t="s">
        <v>3594</v>
      </c>
      <c r="C19" s="114" t="s">
        <v>3594</v>
      </c>
      <c r="D19" s="114" t="s">
        <v>3594</v>
      </c>
      <c r="E19" s="114" t="s">
        <v>3594</v>
      </c>
      <c r="F19" s="114" t="s">
        <v>3594</v>
      </c>
      <c r="G19" s="114" t="s">
        <v>3594</v>
      </c>
      <c r="H19" s="114" t="s">
        <v>3594</v>
      </c>
      <c r="I19" s="114" t="s">
        <v>3594</v>
      </c>
      <c r="J19" s="114" t="s">
        <v>3594</v>
      </c>
    </row>
    <row r="20" spans="1:10" s="18" customFormat="1" ht="105" x14ac:dyDescent="0.25">
      <c r="A20" s="85" t="s">
        <v>3428</v>
      </c>
      <c r="B20" s="86" t="s">
        <v>3501</v>
      </c>
      <c r="C20" s="86" t="s">
        <v>3501</v>
      </c>
      <c r="D20" s="86" t="s">
        <v>3501</v>
      </c>
      <c r="E20" s="86" t="s">
        <v>3501</v>
      </c>
      <c r="F20" s="86" t="s">
        <v>3501</v>
      </c>
      <c r="G20" s="86" t="s">
        <v>3501</v>
      </c>
      <c r="H20" s="86" t="s">
        <v>3501</v>
      </c>
      <c r="I20" s="86" t="s">
        <v>3501</v>
      </c>
      <c r="J20" s="86" t="s">
        <v>3501</v>
      </c>
    </row>
    <row r="21" spans="1:10" s="18" customFormat="1" x14ac:dyDescent="0.25">
      <c r="A21" s="85" t="s">
        <v>3499</v>
      </c>
      <c r="B21" s="18" t="s">
        <v>3500</v>
      </c>
      <c r="C21" s="18" t="s">
        <v>3500</v>
      </c>
      <c r="D21" s="18" t="s">
        <v>3500</v>
      </c>
      <c r="E21" s="18" t="s">
        <v>3500</v>
      </c>
      <c r="F21" s="18" t="s">
        <v>3500</v>
      </c>
      <c r="G21" s="18" t="s">
        <v>3500</v>
      </c>
      <c r="H21" s="18" t="s">
        <v>3500</v>
      </c>
      <c r="I21" s="18" t="s">
        <v>3500</v>
      </c>
      <c r="J21" s="18" t="s">
        <v>3500</v>
      </c>
    </row>
    <row r="23" spans="1:10" ht="66" x14ac:dyDescent="0.25">
      <c r="A23" s="70" t="s">
        <v>101</v>
      </c>
      <c r="B23" s="70" t="s">
        <v>3062</v>
      </c>
    </row>
  </sheetData>
  <dataValidations count="2">
    <dataValidation type="list" errorStyle="information" showInputMessage="1" showErrorMessage="1" sqref="B14:J15">
      <formula1>"New, Select SimilarData, Select ApplicationInProcess"</formula1>
    </dataValidation>
    <dataValidation showInputMessage="1" showErrorMessage="1" sqref="B20:J20 B17:J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17" sqref="D17"/>
    </sheetView>
  </sheetViews>
  <sheetFormatPr defaultRowHeight="15" x14ac:dyDescent="0.25"/>
  <cols>
    <col min="1" max="1" width="22.140625" bestFit="1" customWidth="1" collapsed="1"/>
    <col min="2" max="2" width="19.85546875" bestFit="1" customWidth="1" collapsed="1"/>
    <col min="3" max="3" width="24.570312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s="18" t="s">
        <v>8</v>
      </c>
      <c r="C1" s="18" t="s">
        <v>8</v>
      </c>
      <c r="D1" s="18" t="s">
        <v>8</v>
      </c>
      <c r="E1" s="18" t="s">
        <v>8</v>
      </c>
      <c r="F1" s="18" t="s">
        <v>3071</v>
      </c>
      <c r="G1" s="18" t="s">
        <v>3071</v>
      </c>
      <c r="H1" s="18" t="s">
        <v>3071</v>
      </c>
      <c r="I1" s="18" t="s">
        <v>3071</v>
      </c>
      <c r="J1" s="18" t="s">
        <v>5</v>
      </c>
    </row>
    <row r="2" spans="1:10" s="18" customFormat="1" x14ac:dyDescent="0.25">
      <c r="A2" s="18" t="s">
        <v>3255</v>
      </c>
      <c r="B2" s="18" t="s">
        <v>3053</v>
      </c>
      <c r="C2" s="18" t="s">
        <v>3053</v>
      </c>
      <c r="D2" s="18" t="s">
        <v>3053</v>
      </c>
      <c r="E2" s="18" t="s">
        <v>3053</v>
      </c>
    </row>
    <row r="3" spans="1:10" s="18" customFormat="1" x14ac:dyDescent="0.25">
      <c r="A3" s="18" t="s">
        <v>3256</v>
      </c>
      <c r="B3" s="18" t="s">
        <v>3566</v>
      </c>
      <c r="C3" s="18" t="s">
        <v>3566</v>
      </c>
      <c r="D3" s="18" t="s">
        <v>3567</v>
      </c>
    </row>
    <row r="4" spans="1:10" s="18" customFormat="1" x14ac:dyDescent="0.25">
      <c r="A4" s="18" t="s">
        <v>3358</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18" t="s">
        <v>3529</v>
      </c>
    </row>
    <row r="10" spans="1:10" s="18" customFormat="1" x14ac:dyDescent="0.25">
      <c r="A10" s="18" t="s">
        <v>3503</v>
      </c>
      <c r="B10" s="18" t="s">
        <v>38</v>
      </c>
      <c r="C10" s="18" t="s">
        <v>38</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'1.TabCustomerMainData'!$H$13</f>
        <v>app007</v>
      </c>
      <c r="C12" s="52" t="str">
        <f>'1.TabCustomerMainData'!$H$13</f>
        <v>app007</v>
      </c>
      <c r="D12" s="52" t="str">
        <f>'1.TabCustomerMainData'!$I$13</f>
        <v>app008</v>
      </c>
      <c r="E12" s="52"/>
      <c r="F12" s="52"/>
      <c r="G12" s="52"/>
      <c r="H12" s="52"/>
      <c r="I12" s="52"/>
      <c r="J12" s="52"/>
    </row>
    <row r="13" spans="1:10" s="18" customFormat="1" x14ac:dyDescent="0.25">
      <c r="A13" s="58" t="s">
        <v>3375</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3376</v>
      </c>
      <c r="B14" s="18" t="s">
        <v>3514</v>
      </c>
      <c r="C14" s="18" t="s">
        <v>3514</v>
      </c>
      <c r="D14" s="18" t="s">
        <v>3595</v>
      </c>
      <c r="E14" s="18" t="s">
        <v>3225</v>
      </c>
      <c r="F14" s="18" t="s">
        <v>3225</v>
      </c>
      <c r="G14" s="18" t="s">
        <v>3225</v>
      </c>
      <c r="H14" s="18" t="s">
        <v>3225</v>
      </c>
      <c r="I14" s="18" t="s">
        <v>3225</v>
      </c>
      <c r="J14" s="18" t="s">
        <v>3225</v>
      </c>
    </row>
    <row r="15" spans="1:10" s="18" customFormat="1" x14ac:dyDescent="0.25">
      <c r="A15" s="13" t="s">
        <v>59</v>
      </c>
    </row>
    <row r="16" spans="1:10" s="18" customFormat="1" x14ac:dyDescent="0.25">
      <c r="A16" s="58" t="s">
        <v>3377</v>
      </c>
      <c r="B16" s="18">
        <v>1</v>
      </c>
      <c r="C16" s="18">
        <v>1</v>
      </c>
      <c r="D16" s="18">
        <v>1</v>
      </c>
      <c r="E16" s="18">
        <v>4</v>
      </c>
      <c r="F16" s="18">
        <v>5</v>
      </c>
      <c r="G16" s="18">
        <v>6</v>
      </c>
      <c r="H16" s="18">
        <v>7</v>
      </c>
      <c r="I16" s="18">
        <v>8</v>
      </c>
      <c r="J16" s="18">
        <v>9</v>
      </c>
    </row>
    <row r="17" spans="1:10" s="18" customFormat="1" x14ac:dyDescent="0.25">
      <c r="A17" s="58" t="s">
        <v>3378</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tabSelected="1" workbookViewId="0">
      <pane xSplit="1" topLeftCell="C1" activePane="topRight" state="frozen"/>
      <selection activeCell="A34" sqref="A34"/>
      <selection pane="topRight" activeCell="C2" sqref="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16" s="18" customFormat="1" x14ac:dyDescent="0.25">
      <c r="A1" s="18" t="s">
        <v>4</v>
      </c>
      <c r="B1" t="s">
        <v>3071</v>
      </c>
      <c r="J1" s="18" t="s">
        <v>8</v>
      </c>
      <c r="K1" s="18" t="s">
        <v>8</v>
      </c>
      <c r="L1" s="18" t="s">
        <v>8</v>
      </c>
      <c r="M1" s="18" t="s">
        <v>8</v>
      </c>
      <c r="N1" s="18" t="s">
        <v>8</v>
      </c>
      <c r="O1" s="18" t="s">
        <v>8</v>
      </c>
      <c r="P1" s="18" t="s">
        <v>8</v>
      </c>
    </row>
    <row r="2" spans="1:16" s="18" customFormat="1" x14ac:dyDescent="0.25">
      <c r="A2" s="18" t="s">
        <v>3255</v>
      </c>
      <c r="B2" t="s">
        <v>3519</v>
      </c>
      <c r="C2" s="18" t="s">
        <v>3053</v>
      </c>
      <c r="D2" s="18" t="s">
        <v>3053</v>
      </c>
      <c r="E2" s="18" t="s">
        <v>3053</v>
      </c>
      <c r="J2" s="18" t="s">
        <v>3053</v>
      </c>
      <c r="K2" s="18" t="s">
        <v>3053</v>
      </c>
      <c r="L2" s="18" t="s">
        <v>3053</v>
      </c>
      <c r="M2" s="18" t="s">
        <v>3053</v>
      </c>
      <c r="N2" s="18" t="s">
        <v>3053</v>
      </c>
      <c r="O2" s="18" t="s">
        <v>3053</v>
      </c>
      <c r="P2" s="18" t="s">
        <v>3053</v>
      </c>
    </row>
    <row r="3" spans="1:16" s="18" customFormat="1" x14ac:dyDescent="0.25">
      <c r="A3" s="18" t="s">
        <v>3256</v>
      </c>
      <c r="J3" s="18" t="s">
        <v>3568</v>
      </c>
      <c r="K3" s="18" t="s">
        <v>3569</v>
      </c>
      <c r="L3" s="18" t="s">
        <v>3570</v>
      </c>
      <c r="M3" s="18" t="s">
        <v>3571</v>
      </c>
      <c r="N3" s="18" t="s">
        <v>3572</v>
      </c>
      <c r="O3" s="18" t="s">
        <v>3573</v>
      </c>
      <c r="P3" s="18" t="s">
        <v>3574</v>
      </c>
    </row>
    <row r="4" spans="1:16" s="18" customFormat="1" x14ac:dyDescent="0.25">
      <c r="A4" s="18" t="s">
        <v>3358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t="b">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J4" s="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K4" s="18">
        <f>IF(AND(ISBLANK(K30),K50="Credit / Pembayaran yang Di Restrukturisasi", K25="Auto Debit"),COUNTIFS($A12:$A61,"*$*",K12:K61,""),IF(AND(NOT(ISBLANK(K30)),K50="Credit / Pembayaran yang Di Restrukturisasi", K25="Auto Debit"),COUNTIFS($A12:$A27,"*$*",K12:K27,"")+COUNTIFS($A50:$A61,"*$*",K50:K61,""),IF(AND(ISBLANK(K30),K50="Lainnya", K25="Auto Debit"),COUNTIFS($A12:$A50,"*$*",K12:K50,"")+COUNTIFS($A54:$A61,"*$*",K54:K61,""),IF(AND(NOT(ISBLANK(K30)),K50="Lainnya", K25="Auto Debit"),COUNTIFS($A12:$A27,"*$*",K12:K27,"")+COUNTIFS($A50:$A50,"*$*",K50:K50,"")+COUNTIFS($A54:$A61,"*$*",K54:K61,""),IF(AND(ISBLANK(K30),K50="Lainnya", K25&lt;&gt;"Auto Debit"),COUNTIFS($A12:$A25,"*$*",K12:K25,"")+COUNTIFS($A27:$A50,"*$*",K27:K50,"")+COUNTIFS($A54:$A61,"*$*",K54:K61,""),IF(AND(NOT(ISBLANK(K30)),K50="Lainnya", K25&lt;&gt;"Auto Debit"),COUNTIFS($A12:$A25,"*$*",K12:K25,"")+COUNTIFS($A27:$A27,"*$*",K27:K27,"")+COUNTIFS($A50:$A50,"*$*",K50:K50,"")+COUNTIFS($A54:$A61,"*$*",K54:K61,""),IF(AND(ISBLANK(K30),K50="Credit / Pembayaran yang Di Restrukturisasi", K25&lt;&gt;"Auto Debit"),COUNTIFS($A12:$A25,"*$*",K12:K25,"")+COUNTIFS($A27:$A61,"*$*",K27:K61,""),IF(AND(NOT(ISBLANK(K30)),K50="Credit / Pembayaran yang Di Restrukturisasi", K25&lt;&gt;"Auto Debit"),COUNTIFS($A12:$A25,"*$*",K12:K25,"")+COUNTIFS($A27:$A27,"*$*",K27:K27,"")+COUNTIFS($A50:$A61,"*$*",K50:K61,"")))))))))</f>
        <v>0</v>
      </c>
      <c r="L4" s="18">
        <f t="shared" ref="L4:P4" si="0">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8">
        <f t="shared" si="0"/>
        <v>0</v>
      </c>
      <c r="N4" s="18">
        <f t="shared" si="0"/>
        <v>0</v>
      </c>
      <c r="O4" s="18">
        <f t="shared" si="0"/>
        <v>0</v>
      </c>
      <c r="P4" s="18">
        <f t="shared" si="0"/>
        <v>0</v>
      </c>
    </row>
    <row r="5" spans="1:16" s="18" customFormat="1" x14ac:dyDescent="0.25"/>
    <row r="6" spans="1:16" s="18" customFormat="1" x14ac:dyDescent="0.25"/>
    <row r="7" spans="1:16" s="18" customFormat="1" x14ac:dyDescent="0.25"/>
    <row r="8" spans="1:16" s="18" customFormat="1" x14ac:dyDescent="0.25"/>
    <row r="9" spans="1:16" s="18" customFormat="1" x14ac:dyDescent="0.25">
      <c r="A9" s="18" t="s">
        <v>3529</v>
      </c>
    </row>
    <row r="10" spans="1:16" s="18" customFormat="1" x14ac:dyDescent="0.25">
      <c r="A10" s="18" t="s">
        <v>3503</v>
      </c>
      <c r="B10" s="18" t="str">
        <f>'1.TabCustomerMainData'!$B$10</f>
        <v>No</v>
      </c>
      <c r="J10" s="18" t="s">
        <v>38</v>
      </c>
      <c r="K10" s="18" t="s">
        <v>38</v>
      </c>
      <c r="L10" s="18" t="s">
        <v>38</v>
      </c>
      <c r="M10" s="18" t="s">
        <v>38</v>
      </c>
      <c r="N10" s="18" t="s">
        <v>38</v>
      </c>
      <c r="O10" s="18" t="s">
        <v>38</v>
      </c>
      <c r="P10" s="18" t="s">
        <v>38</v>
      </c>
    </row>
    <row r="11" spans="1:16" s="116" customFormat="1" x14ac:dyDescent="0.25">
      <c r="A11" s="116" t="s">
        <v>3020</v>
      </c>
    </row>
    <row r="12" spans="1:16" s="18" customFormat="1" x14ac:dyDescent="0.25">
      <c r="A12" s="58" t="s">
        <v>3379</v>
      </c>
      <c r="B12" s="2" t="s">
        <v>3476</v>
      </c>
      <c r="C12" s="2"/>
      <c r="J12" s="18" t="s">
        <v>3476</v>
      </c>
      <c r="K12" s="18" t="s">
        <v>3476</v>
      </c>
      <c r="L12" s="18" t="s">
        <v>3476</v>
      </c>
      <c r="M12" s="18" t="s">
        <v>3476</v>
      </c>
      <c r="N12" s="18" t="s">
        <v>3476</v>
      </c>
      <c r="O12" s="18" t="s">
        <v>3476</v>
      </c>
      <c r="P12" s="18" t="s">
        <v>3476</v>
      </c>
    </row>
    <row r="13" spans="1:16" s="18" customFormat="1" x14ac:dyDescent="0.25">
      <c r="A13" s="13" t="s">
        <v>60</v>
      </c>
    </row>
    <row r="14" spans="1:16" s="18" customFormat="1" x14ac:dyDescent="0.25">
      <c r="A14" s="58" t="s">
        <v>3380</v>
      </c>
      <c r="B14" s="18" t="s">
        <v>3477</v>
      </c>
      <c r="J14" s="18" t="s">
        <v>3477</v>
      </c>
      <c r="K14" s="18" t="s">
        <v>3477</v>
      </c>
      <c r="L14" s="18" t="s">
        <v>3477</v>
      </c>
      <c r="M14" s="18" t="s">
        <v>3477</v>
      </c>
      <c r="N14" s="18" t="s">
        <v>3477</v>
      </c>
      <c r="O14" s="18" t="s">
        <v>3477</v>
      </c>
      <c r="P14" s="18" t="s">
        <v>3477</v>
      </c>
    </row>
    <row r="15" spans="1:16" s="18" customFormat="1" x14ac:dyDescent="0.25">
      <c r="A15" s="18" t="s">
        <v>3481</v>
      </c>
    </row>
    <row r="16" spans="1:16" s="116" customFormat="1" x14ac:dyDescent="0.25">
      <c r="A16" s="116" t="s">
        <v>3021</v>
      </c>
    </row>
    <row r="17" spans="1:16" s="18" customFormat="1" x14ac:dyDescent="0.25">
      <c r="A17" s="58" t="s">
        <v>3381</v>
      </c>
      <c r="B17" s="18" t="s">
        <v>266</v>
      </c>
      <c r="J17" s="18" t="s">
        <v>266</v>
      </c>
      <c r="K17" s="18" t="s">
        <v>266</v>
      </c>
      <c r="L17" s="18" t="s">
        <v>266</v>
      </c>
      <c r="M17" s="18" t="s">
        <v>266</v>
      </c>
      <c r="N17" s="18" t="s">
        <v>266</v>
      </c>
      <c r="O17" s="18" t="s">
        <v>266</v>
      </c>
      <c r="P17" s="18" t="s">
        <v>266</v>
      </c>
    </row>
    <row r="18" spans="1:16" s="18" customFormat="1" x14ac:dyDescent="0.25">
      <c r="A18" s="18" t="s">
        <v>62</v>
      </c>
      <c r="B18" s="18" t="s">
        <v>221</v>
      </c>
      <c r="J18" s="18" t="s">
        <v>221</v>
      </c>
      <c r="K18" s="18" t="s">
        <v>63</v>
      </c>
      <c r="L18" s="18" t="s">
        <v>63</v>
      </c>
      <c r="M18" s="18" t="s">
        <v>63</v>
      </c>
      <c r="N18" s="18" t="s">
        <v>63</v>
      </c>
      <c r="O18" s="18" t="s">
        <v>63</v>
      </c>
      <c r="P18" s="18" t="s">
        <v>63</v>
      </c>
    </row>
    <row r="19" spans="1:16" s="18" customFormat="1" x14ac:dyDescent="0.25">
      <c r="A19" s="58" t="s">
        <v>3382</v>
      </c>
      <c r="B19" s="18" t="s">
        <v>69</v>
      </c>
      <c r="J19" s="18" t="s">
        <v>69</v>
      </c>
      <c r="K19" s="18" t="s">
        <v>69</v>
      </c>
      <c r="L19" s="18" t="s">
        <v>69</v>
      </c>
      <c r="M19" s="18" t="s">
        <v>69</v>
      </c>
      <c r="N19" s="18" t="s">
        <v>69</v>
      </c>
      <c r="O19" s="18" t="s">
        <v>69</v>
      </c>
      <c r="P19" s="18" t="s">
        <v>69</v>
      </c>
    </row>
    <row r="20" spans="1:16" s="18" customFormat="1" x14ac:dyDescent="0.25">
      <c r="A20" s="58" t="s">
        <v>3383</v>
      </c>
      <c r="B20" s="18">
        <v>12</v>
      </c>
      <c r="J20" s="18">
        <v>0</v>
      </c>
      <c r="K20" s="18">
        <v>12</v>
      </c>
      <c r="L20" s="18">
        <v>12</v>
      </c>
      <c r="M20" s="18">
        <v>12</v>
      </c>
      <c r="N20" s="18">
        <v>12</v>
      </c>
      <c r="O20" s="18">
        <v>12</v>
      </c>
      <c r="P20" s="18">
        <v>12</v>
      </c>
    </row>
    <row r="21" spans="1:16" s="18" customFormat="1" x14ac:dyDescent="0.25">
      <c r="A21" s="18" t="s">
        <v>65</v>
      </c>
      <c r="B21" s="18" t="s">
        <v>223</v>
      </c>
      <c r="J21" s="18" t="s">
        <v>223</v>
      </c>
      <c r="K21" s="18" t="s">
        <v>223</v>
      </c>
      <c r="L21" s="18" t="s">
        <v>223</v>
      </c>
      <c r="M21" s="18" t="s">
        <v>223</v>
      </c>
      <c r="N21" s="18" t="s">
        <v>223</v>
      </c>
      <c r="O21" s="18" t="s">
        <v>223</v>
      </c>
      <c r="P21" s="18" t="s">
        <v>223</v>
      </c>
    </row>
    <row r="22" spans="1:16" s="18" customFormat="1" x14ac:dyDescent="0.25">
      <c r="A22" s="13" t="s">
        <v>67</v>
      </c>
      <c r="B22" s="33" t="s">
        <v>195</v>
      </c>
      <c r="C22" s="33"/>
      <c r="J22" s="33" t="s">
        <v>195</v>
      </c>
      <c r="K22" s="33" t="s">
        <v>195</v>
      </c>
      <c r="L22" s="33" t="s">
        <v>195</v>
      </c>
      <c r="M22" s="33" t="s">
        <v>195</v>
      </c>
      <c r="N22" s="33" t="s">
        <v>195</v>
      </c>
      <c r="O22" s="33" t="s">
        <v>195</v>
      </c>
      <c r="P22" s="33" t="s">
        <v>195</v>
      </c>
    </row>
    <row r="23" spans="1:16" s="18" customFormat="1" x14ac:dyDescent="0.25">
      <c r="A23" s="58" t="s">
        <v>3384</v>
      </c>
      <c r="J23" s="18" t="s">
        <v>246</v>
      </c>
      <c r="K23" s="18" t="s">
        <v>246</v>
      </c>
      <c r="L23" s="18" t="s">
        <v>246</v>
      </c>
      <c r="M23" s="18" t="s">
        <v>246</v>
      </c>
      <c r="N23" s="18" t="s">
        <v>246</v>
      </c>
      <c r="O23" s="18" t="s">
        <v>246</v>
      </c>
      <c r="P23" s="18" t="s">
        <v>246</v>
      </c>
    </row>
    <row r="24" spans="1:16" s="18" customFormat="1" x14ac:dyDescent="0.25">
      <c r="A24" s="58" t="s">
        <v>3385</v>
      </c>
      <c r="B24" s="18" t="s">
        <v>196</v>
      </c>
      <c r="J24" s="18" t="s">
        <v>196</v>
      </c>
      <c r="K24" s="18" t="s">
        <v>196</v>
      </c>
      <c r="L24" s="18" t="s">
        <v>196</v>
      </c>
      <c r="M24" s="18" t="s">
        <v>196</v>
      </c>
      <c r="N24" s="18" t="s">
        <v>196</v>
      </c>
      <c r="O24" s="18" t="s">
        <v>196</v>
      </c>
      <c r="P24" s="18" t="s">
        <v>196</v>
      </c>
    </row>
    <row r="25" spans="1:16" s="18" customFormat="1" x14ac:dyDescent="0.25">
      <c r="A25" s="58" t="s">
        <v>3386</v>
      </c>
      <c r="B25" s="18" t="s">
        <v>198</v>
      </c>
      <c r="J25" s="18" t="s">
        <v>70</v>
      </c>
      <c r="K25" s="18" t="s">
        <v>70</v>
      </c>
      <c r="L25" s="18" t="s">
        <v>70</v>
      </c>
      <c r="M25" s="18" t="s">
        <v>70</v>
      </c>
      <c r="N25" s="18" t="s">
        <v>70</v>
      </c>
      <c r="O25" s="18" t="s">
        <v>70</v>
      </c>
      <c r="P25" s="18" t="s">
        <v>70</v>
      </c>
    </row>
    <row r="26" spans="1:16" s="18" customFormat="1" x14ac:dyDescent="0.25">
      <c r="A26" s="59" t="s">
        <v>3387</v>
      </c>
      <c r="B26" s="18">
        <v>1</v>
      </c>
    </row>
    <row r="27" spans="1:16" s="18" customFormat="1" x14ac:dyDescent="0.25">
      <c r="A27" s="58" t="s">
        <v>3388</v>
      </c>
      <c r="B27" s="18" t="s">
        <v>71</v>
      </c>
      <c r="J27" s="18" t="s">
        <v>71</v>
      </c>
      <c r="K27" s="18" t="s">
        <v>71</v>
      </c>
      <c r="L27" s="18" t="s">
        <v>71</v>
      </c>
      <c r="M27" s="18" t="s">
        <v>71</v>
      </c>
      <c r="N27" s="18" t="s">
        <v>71</v>
      </c>
      <c r="O27" s="18" t="s">
        <v>71</v>
      </c>
      <c r="P27" s="18" t="s">
        <v>71</v>
      </c>
    </row>
    <row r="28" spans="1:16" s="18" customFormat="1" x14ac:dyDescent="0.25">
      <c r="A28" s="18" t="s">
        <v>72</v>
      </c>
      <c r="B28" s="18" t="s">
        <v>73</v>
      </c>
      <c r="J28" s="18" t="s">
        <v>73</v>
      </c>
      <c r="K28" s="18" t="s">
        <v>73</v>
      </c>
      <c r="L28" s="18" t="s">
        <v>73</v>
      </c>
      <c r="M28" s="18" t="s">
        <v>73</v>
      </c>
      <c r="N28" s="18" t="s">
        <v>73</v>
      </c>
      <c r="O28" s="18" t="s">
        <v>73</v>
      </c>
      <c r="P28" s="18" t="s">
        <v>73</v>
      </c>
    </row>
    <row r="29" spans="1:16" s="116" customFormat="1" x14ac:dyDescent="0.25">
      <c r="A29" s="116" t="s">
        <v>3022</v>
      </c>
    </row>
    <row r="30" spans="1:16" s="18" customFormat="1" x14ac:dyDescent="0.25">
      <c r="A30" s="18" t="s">
        <v>74</v>
      </c>
      <c r="J30" s="18" t="s">
        <v>75</v>
      </c>
      <c r="K30" s="18" t="s">
        <v>75</v>
      </c>
      <c r="L30" s="18" t="s">
        <v>75</v>
      </c>
      <c r="M30" s="18" t="s">
        <v>75</v>
      </c>
      <c r="N30" s="18" t="s">
        <v>75</v>
      </c>
      <c r="O30" s="18" t="s">
        <v>75</v>
      </c>
      <c r="P30" s="18" t="s">
        <v>75</v>
      </c>
    </row>
    <row r="31" spans="1:16" s="18" customFormat="1" x14ac:dyDescent="0.25">
      <c r="A31" s="59" t="s">
        <v>3349</v>
      </c>
      <c r="B31" s="18" t="s">
        <v>3517</v>
      </c>
    </row>
    <row r="32" spans="1:16" s="18" customFormat="1" x14ac:dyDescent="0.25">
      <c r="A32" s="59" t="s">
        <v>3350</v>
      </c>
      <c r="B32" s="2">
        <v>1</v>
      </c>
      <c r="C32" s="2"/>
    </row>
    <row r="33" spans="1:3" s="18" customFormat="1" x14ac:dyDescent="0.25">
      <c r="A33" s="59" t="s">
        <v>3351</v>
      </c>
      <c r="B33" s="2">
        <v>1</v>
      </c>
      <c r="C33" s="2"/>
    </row>
    <row r="34" spans="1:3" s="18" customFormat="1" x14ac:dyDescent="0.25">
      <c r="A34" s="59" t="s">
        <v>3352</v>
      </c>
      <c r="B34" s="18">
        <v>11530</v>
      </c>
    </row>
    <row r="35" spans="1:3" s="18" customFormat="1" x14ac:dyDescent="0.25">
      <c r="A35" s="59" t="s">
        <v>3353</v>
      </c>
      <c r="B35" s="18" t="s">
        <v>3250</v>
      </c>
    </row>
    <row r="36" spans="1:3" s="18" customFormat="1" x14ac:dyDescent="0.25">
      <c r="A36" s="59" t="s">
        <v>3354</v>
      </c>
      <c r="B36" s="18" t="s">
        <v>3250</v>
      </c>
    </row>
    <row r="37" spans="1:3" s="18" customFormat="1" x14ac:dyDescent="0.25">
      <c r="A37" s="59" t="s">
        <v>3389</v>
      </c>
      <c r="B37" s="18" t="s">
        <v>3251</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16" s="116" customFormat="1" x14ac:dyDescent="0.25">
      <c r="A49" s="116" t="s">
        <v>3023</v>
      </c>
    </row>
    <row r="50" spans="1:16" s="18" customFormat="1" x14ac:dyDescent="0.25">
      <c r="A50" s="58" t="s">
        <v>3390</v>
      </c>
      <c r="B50" s="18" t="s">
        <v>87</v>
      </c>
      <c r="J50" s="18" t="s">
        <v>87</v>
      </c>
      <c r="K50" s="18" t="s">
        <v>87</v>
      </c>
      <c r="L50" s="18" t="s">
        <v>87</v>
      </c>
      <c r="M50" s="18" t="s">
        <v>87</v>
      </c>
      <c r="N50" s="18" t="s">
        <v>87</v>
      </c>
      <c r="O50" s="18" t="s">
        <v>87</v>
      </c>
      <c r="P50" s="18" t="s">
        <v>87</v>
      </c>
    </row>
    <row r="51" spans="1:16" s="18" customFormat="1" x14ac:dyDescent="0.25">
      <c r="A51" s="18" t="s">
        <v>88</v>
      </c>
      <c r="B51" s="18">
        <v>111</v>
      </c>
      <c r="J51" s="18">
        <v>111</v>
      </c>
      <c r="K51" s="18">
        <v>111</v>
      </c>
      <c r="L51" s="18">
        <v>111</v>
      </c>
      <c r="M51" s="18">
        <v>111</v>
      </c>
      <c r="N51" s="18">
        <v>111</v>
      </c>
      <c r="O51" s="18">
        <v>111</v>
      </c>
      <c r="P51" s="18">
        <v>111</v>
      </c>
    </row>
    <row r="52" spans="1:16" s="18" customFormat="1" x14ac:dyDescent="0.25">
      <c r="A52" s="59" t="s">
        <v>3391</v>
      </c>
      <c r="B52" s="2" t="s">
        <v>227</v>
      </c>
      <c r="C52" s="2"/>
      <c r="J52" s="2" t="s">
        <v>227</v>
      </c>
      <c r="K52" s="2" t="s">
        <v>227</v>
      </c>
      <c r="L52" s="2" t="s">
        <v>227</v>
      </c>
      <c r="M52" s="2" t="s">
        <v>227</v>
      </c>
      <c r="N52" s="2" t="s">
        <v>227</v>
      </c>
      <c r="O52" s="2" t="s">
        <v>227</v>
      </c>
      <c r="P52" s="2" t="s">
        <v>227</v>
      </c>
    </row>
    <row r="53" spans="1:16" s="18" customFormat="1" x14ac:dyDescent="0.25">
      <c r="A53" s="61" t="s">
        <v>90</v>
      </c>
      <c r="B53" s="18" t="str">
        <f>VLOOKUP(B54,Master!$AR:$AS,2,1)</f>
        <v>930000</v>
      </c>
      <c r="J53" s="18" t="str">
        <f>VLOOKUP(J54,Master!$AR:$AS,2,1)</f>
        <v>930000</v>
      </c>
      <c r="K53" s="18" t="str">
        <f>VLOOKUP(K54,Master!$AR:$AS,2,1)</f>
        <v>930000</v>
      </c>
      <c r="L53" s="18" t="str">
        <f>VLOOKUP(L54,Master!$AR:$AS,2,1)</f>
        <v>930000</v>
      </c>
      <c r="M53" s="18" t="str">
        <f>VLOOKUP(M54,Master!$AR:$AS,2,1)</f>
        <v>930000</v>
      </c>
      <c r="N53" s="18" t="str">
        <f>VLOOKUP(N54,Master!$AR:$AS,2,1)</f>
        <v>930000</v>
      </c>
      <c r="O53" s="18" t="str">
        <f>VLOOKUP(O54,Master!$AR:$AS,2,1)</f>
        <v>930000</v>
      </c>
      <c r="P53" s="18" t="str">
        <f>VLOOKUP(P54,Master!$AR:$AS,2,1)</f>
        <v>930000</v>
      </c>
    </row>
    <row r="54" spans="1:16" s="18" customFormat="1" x14ac:dyDescent="0.25">
      <c r="A54" s="58" t="s">
        <v>3392</v>
      </c>
      <c r="B54" s="18" t="s">
        <v>2293</v>
      </c>
      <c r="J54" s="18" t="s">
        <v>2293</v>
      </c>
      <c r="K54" s="18" t="s">
        <v>2293</v>
      </c>
      <c r="L54" s="18" t="s">
        <v>2293</v>
      </c>
      <c r="M54" s="18" t="s">
        <v>2293</v>
      </c>
      <c r="N54" s="18" t="s">
        <v>2293</v>
      </c>
      <c r="O54" s="18" t="s">
        <v>2293</v>
      </c>
      <c r="P54" s="18" t="s">
        <v>2293</v>
      </c>
    </row>
    <row r="55" spans="1:16" s="116" customFormat="1" x14ac:dyDescent="0.25">
      <c r="A55" s="116" t="s">
        <v>3024</v>
      </c>
    </row>
    <row r="56" spans="1:16" s="18" customFormat="1" x14ac:dyDescent="0.25">
      <c r="A56" s="58" t="s">
        <v>3393</v>
      </c>
      <c r="B56" s="18" t="s">
        <v>122</v>
      </c>
      <c r="J56" s="18" t="s">
        <v>122</v>
      </c>
      <c r="K56" s="18" t="s">
        <v>122</v>
      </c>
      <c r="L56" s="18" t="s">
        <v>122</v>
      </c>
      <c r="M56" s="18" t="s">
        <v>122</v>
      </c>
      <c r="N56" s="18" t="s">
        <v>122</v>
      </c>
      <c r="O56" s="18" t="s">
        <v>122</v>
      </c>
      <c r="P56" s="18" t="s">
        <v>122</v>
      </c>
    </row>
    <row r="57" spans="1:16" s="18" customFormat="1" x14ac:dyDescent="0.25">
      <c r="A57" s="18" t="s">
        <v>93</v>
      </c>
      <c r="B57" s="18">
        <v>11</v>
      </c>
      <c r="J57" s="18">
        <v>11</v>
      </c>
      <c r="K57" s="18">
        <v>11</v>
      </c>
      <c r="L57" s="18">
        <v>11</v>
      </c>
      <c r="M57" s="18">
        <v>11</v>
      </c>
      <c r="N57" s="18">
        <v>11</v>
      </c>
      <c r="O57" s="18">
        <v>11</v>
      </c>
      <c r="P57" s="18">
        <v>11</v>
      </c>
    </row>
    <row r="58" spans="1:16" s="18" customFormat="1" x14ac:dyDescent="0.25">
      <c r="A58" s="18" t="s">
        <v>94</v>
      </c>
      <c r="B58" s="34" t="s">
        <v>3528</v>
      </c>
      <c r="C58" s="34"/>
      <c r="J58" s="34" t="s">
        <v>3528</v>
      </c>
      <c r="K58" s="34" t="s">
        <v>3528</v>
      </c>
      <c r="L58" s="34" t="s">
        <v>3528</v>
      </c>
      <c r="M58" s="34" t="s">
        <v>3528</v>
      </c>
      <c r="N58" s="34" t="s">
        <v>3528</v>
      </c>
      <c r="O58" s="34" t="s">
        <v>3528</v>
      </c>
      <c r="P58" s="34" t="s">
        <v>3528</v>
      </c>
    </row>
    <row r="59" spans="1:16" s="18" customFormat="1" x14ac:dyDescent="0.25">
      <c r="A59" s="61" t="s">
        <v>95</v>
      </c>
      <c r="B59" s="18" t="str">
        <f>VLOOKUP(B60,Master!$AU:$AV,2,0)</f>
        <v>PAMERAN</v>
      </c>
      <c r="J59" s="18" t="str">
        <f>VLOOKUP(J60,Master!$AU:$AV,2,0)</f>
        <v>PAMERAN</v>
      </c>
      <c r="K59" s="18" t="str">
        <f>VLOOKUP(K60,Master!$AU:$AV,2,0)</f>
        <v>PAMERAN</v>
      </c>
      <c r="L59" s="18" t="str">
        <f>VLOOKUP(L60,Master!$AU:$AV,2,0)</f>
        <v>PAMERAN</v>
      </c>
      <c r="M59" s="18" t="str">
        <f>VLOOKUP(M60,Master!$AU:$AV,2,0)</f>
        <v>PAMERAN</v>
      </c>
      <c r="N59" s="18" t="str">
        <f>VLOOKUP(N60,Master!$AU:$AV,2,0)</f>
        <v>PAMERAN</v>
      </c>
      <c r="O59" s="18" t="str">
        <f>VLOOKUP(O60,Master!$AU:$AV,2,0)</f>
        <v>PAMERAN</v>
      </c>
      <c r="P59" s="18" t="str">
        <f>VLOOKUP(P60,Master!$AU:$AV,2,0)</f>
        <v>PAMERAN</v>
      </c>
    </row>
    <row r="60" spans="1:16" s="18" customFormat="1" x14ac:dyDescent="0.25">
      <c r="A60" s="58" t="s">
        <v>3394</v>
      </c>
      <c r="B60" s="18" t="s">
        <v>96</v>
      </c>
      <c r="J60" s="18" t="s">
        <v>96</v>
      </c>
      <c r="K60" s="18" t="s">
        <v>96</v>
      </c>
      <c r="L60" s="18" t="s">
        <v>96</v>
      </c>
      <c r="M60" s="18" t="s">
        <v>96</v>
      </c>
      <c r="N60" s="18" t="s">
        <v>96</v>
      </c>
      <c r="O60" s="18" t="s">
        <v>96</v>
      </c>
      <c r="P60" s="18" t="s">
        <v>96</v>
      </c>
    </row>
    <row r="61" spans="1:16" s="18" customFormat="1" x14ac:dyDescent="0.25">
      <c r="A61" s="58" t="s">
        <v>3395</v>
      </c>
      <c r="B61" s="18">
        <v>1</v>
      </c>
      <c r="J61" s="18">
        <v>1</v>
      </c>
      <c r="K61" s="18">
        <v>1</v>
      </c>
      <c r="L61" s="18">
        <v>1</v>
      </c>
      <c r="M61" s="18">
        <v>1</v>
      </c>
      <c r="N61" s="18">
        <v>1</v>
      </c>
      <c r="O61" s="18">
        <v>1</v>
      </c>
      <c r="P61" s="18">
        <v>1</v>
      </c>
    </row>
  </sheetData>
  <mergeCells count="5">
    <mergeCell ref="A11:XFD11"/>
    <mergeCell ref="A16:XFD16"/>
    <mergeCell ref="A29:XFD29"/>
    <mergeCell ref="A49:XFD49"/>
    <mergeCell ref="A55:XFD55"/>
  </mergeCells>
  <conditionalFormatting sqref="B23:J23 Q23:XFD23">
    <cfRule type="expression" dxfId="249" priority="17">
      <formula>B$22="Fixed Rate"</formula>
    </cfRule>
  </conditionalFormatting>
  <conditionalFormatting sqref="B26:J26 Q26:XFD26">
    <cfRule type="expression" dxfId="248" priority="16">
      <formula>AND(B$25&lt;&gt;"Auto Debit",B$25&lt;&gt;"Way Of Payment",B$25&lt;&gt;"")</formula>
    </cfRule>
  </conditionalFormatting>
  <conditionalFormatting sqref="D31:XFD37 B31:C34 B37:C37">
    <cfRule type="expression" dxfId="247" priority="15">
      <formula>AND(B$30&lt;&gt;"",B$30&lt;&gt;"Copy Address From")</formula>
    </cfRule>
  </conditionalFormatting>
  <conditionalFormatting sqref="B51:I52 Q51:XFD52">
    <cfRule type="expression" dxfId="246" priority="14">
      <formula>B$50="Lainnya"</formula>
    </cfRule>
  </conditionalFormatting>
  <conditionalFormatting sqref="B35:C36">
    <cfRule type="expression" dxfId="245" priority="12">
      <formula>AND(B$30&lt;&gt;"",B$30&lt;&gt;"Copy Address From")</formula>
    </cfRule>
  </conditionalFormatting>
  <conditionalFormatting sqref="A23">
    <cfRule type="expression" dxfId="244" priority="11">
      <formula>A$22="Fixed Rate"</formula>
    </cfRule>
  </conditionalFormatting>
  <conditionalFormatting sqref="A26">
    <cfRule type="expression" dxfId="243" priority="10">
      <formula>AND(A$25&lt;&gt;"Auto Debit",A$25&lt;&gt;"Way Of Payment",A$25&lt;&gt;"")</formula>
    </cfRule>
  </conditionalFormatting>
  <conditionalFormatting sqref="A31:A37">
    <cfRule type="expression" dxfId="242" priority="9">
      <formula>AND(A$30&lt;&gt;"",A$30&lt;&gt;"Copy Address From")</formula>
    </cfRule>
  </conditionalFormatting>
  <conditionalFormatting sqref="A51:A52">
    <cfRule type="expression" dxfId="241" priority="8">
      <formula>A$50="Lainnya"</formula>
    </cfRule>
  </conditionalFormatting>
  <conditionalFormatting sqref="J51:J52">
    <cfRule type="expression" dxfId="240" priority="7">
      <formula>J$50="Lainnya"</formula>
    </cfRule>
  </conditionalFormatting>
  <conditionalFormatting sqref="K23">
    <cfRule type="expression" dxfId="239" priority="6">
      <formula>K$22="Fixed Rate"</formula>
    </cfRule>
  </conditionalFormatting>
  <conditionalFormatting sqref="K26">
    <cfRule type="expression" dxfId="238" priority="5">
      <formula>AND(K$25&lt;&gt;"Auto Debit",K$25&lt;&gt;"Way Of Payment",K$25&lt;&gt;"")</formula>
    </cfRule>
  </conditionalFormatting>
  <conditionalFormatting sqref="K51:K52">
    <cfRule type="expression" dxfId="237" priority="4">
      <formula>K$50="Lainnya"</formula>
    </cfRule>
  </conditionalFormatting>
  <conditionalFormatting sqref="L23:P23">
    <cfRule type="expression" dxfId="5" priority="3">
      <formula>L$22="Fixed Rate"</formula>
    </cfRule>
  </conditionalFormatting>
  <conditionalFormatting sqref="L26:P26">
    <cfRule type="expression" dxfId="4" priority="2">
      <formula>AND(L$25&lt;&gt;"Auto Debit",L$25&lt;&gt;"Way Of Payment",L$25&lt;&gt;"")</formula>
    </cfRule>
  </conditionalFormatting>
  <conditionalFormatting sqref="L51:P52">
    <cfRule type="expression" dxfId="3" priority="1">
      <formula>L$50="Lainnya"</formula>
    </cfRule>
  </conditionalFormatting>
  <dataValidations count="28">
    <dataValidation type="list" errorStyle="information" allowBlank="1" showInputMessage="1" showErrorMessage="1" sqref="B56:C56 J56:P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J51:P51">
      <formula1>B50="Credit / Pembayaran yang Di Restrukturisasi"</formula1>
    </dataValidation>
    <dataValidation type="custom" errorStyle="information" allowBlank="1" showInputMessage="1" showErrorMessage="1" sqref="B61:C61 J61:P61">
      <formula1>ISNUMBER(B61)</formula1>
    </dataValidation>
    <dataValidation type="list" errorStyle="information" allowBlank="1" showInputMessage="1" showErrorMessage="1" sqref="B60:C60 J60:P60">
      <formula1>ListRefMasterAppData</formula1>
    </dataValidation>
    <dataValidation type="list" errorStyle="information" allowBlank="1" showInputMessage="1" showErrorMessage="1" sqref="B50:C50 J50:P50">
      <formula1>ListCharacteristicOfCredit</formula1>
    </dataValidation>
    <dataValidation type="list" errorStyle="information" allowBlank="1" showInputMessage="1" showErrorMessage="1" sqref="B28:C28 J28:P28">
      <formula1>ListInstallmentSourcePaymenetType</formula1>
    </dataValidation>
    <dataValidation type="list" errorStyle="information" allowBlank="1" showInputMessage="1" showErrorMessage="1" sqref="B27:C27 J27:P27">
      <formula1>ListCustomerNotification</formula1>
    </dataValidation>
    <dataValidation type="list" errorStyle="information" allowBlank="1" showInputMessage="1" showErrorMessage="1" sqref="B25:C25 J25:P25">
      <formula1>ListWOP</formula1>
    </dataValidation>
    <dataValidation type="list" errorStyle="information" allowBlank="1" showInputMessage="1" showErrorMessage="1" sqref="B24:C24 J24:P24">
      <formula1>ListInstallmentScheme</formula1>
    </dataValidation>
    <dataValidation type="list" errorStyle="information" allowBlank="1" showInputMessage="1" showErrorMessage="1" sqref="B22:C22 J22:P22">
      <formula1>ListInterestType</formula1>
    </dataValidation>
    <dataValidation type="list" errorStyle="information" allowBlank="1" showInputMessage="1" showErrorMessage="1" sqref="B18:C18 J18:P18">
      <formula1>ListFirstInstallmentType</formula1>
    </dataValidation>
    <dataValidation type="list" errorStyle="information" allowBlank="1" showInputMessage="1" showErrorMessage="1" sqref="B54:C54 J54:P54">
      <formula1>ListEconomicSector</formula1>
    </dataValidation>
    <dataValidation type="list" errorStyle="information" allowBlank="1" showInputMessage="1" showErrorMessage="1" sqref="B19:C19 J19:P19">
      <formula1>ListPaymentFrequency</formula1>
    </dataValidation>
    <dataValidation type="list" errorStyle="information" allowBlank="1" showInputMessage="1" showErrorMessage="1" sqref="B17:C17 J17:P17">
      <formula1>ListApplicationSource</formula1>
    </dataValidation>
    <dataValidation type="list" errorStyle="information" allowBlank="1" showInputMessage="1" showErrorMessage="1" sqref="B21:C21 J21:P21">
      <formula1>ListDPSourcePaymentType</formula1>
    </dataValidation>
    <dataValidation type="custom" errorStyle="information" allowBlank="1" showInputMessage="1" showErrorMessage="1" sqref="B20:C20 B57:C57 J57:P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J53:P53 J58:P59"/>
    <dataValidation type="list" errorStyle="information" allowBlank="1" showInputMessage="1" showErrorMessage="1" sqref="B23:C23 J23:P23">
      <formula1>ListFloatingPeriod</formula1>
    </dataValidation>
    <dataValidation type="list" errorStyle="information" allowBlank="1" showInputMessage="1" showErrorMessage="1" sqref="B52:C52 J52:P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 J30:P30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workbookViewId="0">
      <pane xSplit="1" topLeftCell="B1" activePane="topRight" state="frozen"/>
      <selection activeCell="A43" sqref="A43"/>
      <selection pane="topRight" activeCell="O63" sqref="O63"/>
    </sheetView>
  </sheetViews>
  <sheetFormatPr defaultRowHeight="15" x14ac:dyDescent="0.25"/>
  <cols>
    <col min="1" max="1" width="34.5703125" bestFit="1" customWidth="1" collapsed="1"/>
    <col min="2" max="2" width="38.140625" style="6" bestFit="1" customWidth="1" collapsed="1"/>
    <col min="3" max="5" width="11.7109375" bestFit="1" customWidth="1" collapsed="1"/>
    <col min="11" max="11" width="12" bestFit="1" customWidth="1"/>
    <col min="12" max="12" width="22.7109375" bestFit="1" customWidth="1"/>
    <col min="13" max="13" width="14.42578125" customWidth="1"/>
    <col min="14" max="16" width="33.140625" bestFit="1" customWidth="1"/>
  </cols>
  <sheetData>
    <row r="1" spans="1:16" s="18" customFormat="1" x14ac:dyDescent="0.25">
      <c r="A1" s="18" t="s">
        <v>4</v>
      </c>
      <c r="B1" t="s">
        <v>3071</v>
      </c>
      <c r="C1" s="18" t="s">
        <v>8</v>
      </c>
      <c r="D1" s="18" t="s">
        <v>8</v>
      </c>
      <c r="E1" s="18" t="s">
        <v>8</v>
      </c>
      <c r="K1" s="18" t="s">
        <v>8</v>
      </c>
      <c r="L1" s="18" t="s">
        <v>8</v>
      </c>
      <c r="M1" s="18" t="s">
        <v>8</v>
      </c>
      <c r="N1" s="18" t="s">
        <v>8</v>
      </c>
      <c r="O1" s="18" t="s">
        <v>8</v>
      </c>
      <c r="P1" s="18" t="s">
        <v>8</v>
      </c>
    </row>
    <row r="2" spans="1:16" s="18" customFormat="1" x14ac:dyDescent="0.25">
      <c r="A2" s="18" t="s">
        <v>3255</v>
      </c>
      <c r="B2" t="s">
        <v>3519</v>
      </c>
      <c r="C2" s="18" t="s">
        <v>3053</v>
      </c>
      <c r="D2" s="18" t="s">
        <v>3053</v>
      </c>
      <c r="E2" s="18" t="s">
        <v>3053</v>
      </c>
      <c r="K2" s="18" t="s">
        <v>3053</v>
      </c>
      <c r="L2" s="18" t="s">
        <v>3053</v>
      </c>
      <c r="M2" s="18" t="s">
        <v>3053</v>
      </c>
      <c r="N2" s="18" t="s">
        <v>3053</v>
      </c>
      <c r="O2" s="18" t="s">
        <v>3053</v>
      </c>
      <c r="P2" s="18" t="s">
        <v>3053</v>
      </c>
    </row>
    <row r="3" spans="1:16" s="18" customFormat="1" x14ac:dyDescent="0.25">
      <c r="A3" s="18" t="s">
        <v>3256</v>
      </c>
      <c r="K3" s="18" t="s">
        <v>3569</v>
      </c>
      <c r="L3" s="18" t="s">
        <v>3570</v>
      </c>
      <c r="M3" s="18" t="s">
        <v>3571</v>
      </c>
      <c r="N3" s="18" t="s">
        <v>3572</v>
      </c>
      <c r="O3" s="18" t="s">
        <v>3573</v>
      </c>
      <c r="P3" s="18" t="s">
        <v>3574</v>
      </c>
    </row>
    <row r="4" spans="1:16" s="18" customFormat="1" x14ac:dyDescent="0.25">
      <c r="A4" s="18" t="s">
        <v>3358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c r="K4" s="18">
        <f>IF(AND(K37="Yes",K41="Yes",K26="Amount",K52="Yes"),COUNTIFS($A12:$A26,"*$*",K12:K26,"")+COUNTIFS($A28:$A35,"*$*",K28:K35,"")+COUNTIFS($A53:$A53,"*$*",K53:K53,"")+COUNTIFS($A62:$A62,"*$*",K62:K62,""),IF(AND(K37="Yes",K41="Yes",K26="Amount",K52="No"),COUNTIFS($A12:$A26,"*$*",K12:K26,"")+COUNTIFS($A28:$A35,"*$*",K28:K35,"")+COUNTIFS($A54:$A62,"*$*",K54:K62,""),IF(AND(K37="Yes",K41="Yes",K26="Percentage",K52="Yes"),COUNTIFS($A12:$A27,"*$*",K12:K27,"")+COUNTIFS($A29:$A35,"*$*",K29:K35,"")+COUNTIFS($A53:$A53,"*$*",K53:K53,"")+COUNTIFS($A62:$A62,"*$*",K62:K62,""),IF(AND(K37="Yes",K41="Yes",K26="Percentage",K52="No"),COUNTIFS($A12:$A27,"*$*",K12:K27,"")+COUNTIFS($A29:$A35,"*$*",K29:K35,"")+COUNTIFS($A54:$A62,"*$*",K54:K62,""),IF(AND(K37="Yes",K41="No",K26="Amount",K52="Yes"),COUNTIFS($A12:$A26,"*$*",K12:K26,"")+COUNTIFS($A28:$A35,"*$*",K28:K35,"")+COUNTIFS($A42:$A53,"*$*",K42:K53,"")+COUNTIFS($A62:$A62,"*$*",K62:K62,""),IF(AND(K37="Yes",K41="No",K26="Amount",K52="No"),COUNTIFS($A12:$A26,"*$*",K12:K26,"")+COUNTIFS($A28:$A35,"*$*",K28:K35,"")+COUNTIFS($A42:$A50,"*$*",K42:K50,"")+COUNTIFS($A54:$A62,"*$*",K54:K62,""),IF(AND(K37="Yes",K41="No",K26="Percentage",K52="Yes"),COUNTIFS($A12:$A27,"*$*",K12:K27,"")+COUNTIFS($A29:$A35,"*$*",K29:K35,"")+COUNTIFS($A42:$A49,"*$*",K42:K49,"")+COUNTIFS($A53:$A53,"*$*",K53:K53,"")+COUNTIFS($A62:$A62,"*$*",K62:K62,""),IF(AND(K37="Yes",K41="No",K26="Percentage",K52="No"),COUNTIFS($A12:$A27,"*$*",K12:K27,"")+COUNTIFS($A29:$A35,"*$*",K29:K35,"")+COUNTIFS($A42:$A49,"*$*",K42:K49,"")+COUNTIFS($A54:$A62,"*$*",K54:K62,""),IF(AND(K37="No",K41="Yes",K26="Amount",K52="Yes"),COUNTIFS($A12:$A26,"*$*",K12:K26,"")+COUNTIFS($A28:$A39,"*$*",K28:K39,"")+COUNTIFS($A53:$A53,"*$*",K53:K53,"")+COUNTIFS($A62:$A62,"*$*",K62:K62,""),IF(AND(K37="No",K41="Yes",K26="Amount",K52="No"),COUNTIFS($A12:$A26,"*$*",K12:K26,"")+COUNTIFS($A28:$A39,"*$*",K28:K39,"")+COUNTIFS($A54:$A62,"*$*",K54:K62,""),IF(AND(K37="No",K41="Yes",K26="Percentage",K52="Yes"),COUNTIFS($A12:$A27,"*$*",K12:K27,"")+COUNTIFS($A29:$A39,"*$*",K29:K39,"")+COUNTIFS($A53:$A53,"*$*",K53:K53,"")+COUNTIFS($A62:$A62,"*$*",K62:K62,""),IF(AND(K37="No",K41="Yes",K26="Percentage",K52="No"),COUNTIFS($A12:$A27,"*$*",K12:K27,"")+COUNTIFS($A29:$A39,"*$*",K29:K39,"")+COUNTIFS($A54:$A62,"*$*",K54:K62,""),IF(AND(K37="No",K41="No",K26="Amount",K52="Yes"),COUNTIFS($A12:$A26,"*$*",K12:K26,"")+COUNTIFS($A28:$A50,"*$*",K28:K50,"")+COUNTIFS($A53:$A53,"*$*",K53:K53,"")+COUNTIFS($A62:$A62,"*$*",K62:K62,""),IF(AND(K37="No",K41="No",K26="Amount",K52="No"),COUNTIFS($A12:$A26,"*$*",K12:K26,"")+COUNTIFS($A28:$A50,"*$*",K28:K50,"")+COUNTIFS($A54:$A62,"*$*",K54:K62,""),IF(AND(K37="No",K41="No",K26="Percentage",K52="Yes"),COUNTIFS($A12:$A27,"*$*",K12:K27,"")+COUNTIFS($A29:$A50,"*$*",K29:K50,"")+COUNTIFS($A53:$A53,"*$*",K53:K53,"")+COUNTIFS($A62:$A62,"*$*",K62:K62,""),IF(AND(K37="No",K41="No",K26="Percentage",K52="No"),COUNTIFS($A12:$A27,"*$*",K12:K27,"")+COUNTIFS($A29:$A50,"*$*",K29:K50,"")+COUNTIFS($A54:$A62,"*$*",K54:K62,"")))))))))))))))))</f>
        <v>0</v>
      </c>
      <c r="L4" s="18">
        <f>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M4" s="18">
        <f>IF(AND(M37="Yes",M41="Yes",M26="Amount",M52="Yes"),COUNTIFS($A12:$A26,"*$*",M12:M26,"")+COUNTIFS($A28:$A35,"*$*",M28:M35,"")+COUNTIFS($A53:$A53,"*$*",M53:M53,"")+COUNTIFS($A62:$A62,"*$*",M62:M62,""),IF(AND(M37="Yes",M41="Yes",M26="Amount",M52="No"),COUNTIFS($A12:$A26,"*$*",M12:M26,"")+COUNTIFS($A28:$A35,"*$*",M28:M35,"")+COUNTIFS($A54:$A62,"*$*",M54:M62,""),IF(AND(M37="Yes",M41="Yes",M26="Percentage",M52="Yes"),COUNTIFS($A12:$A27,"*$*",M12:M27,"")+COUNTIFS($A29:$A35,"*$*",M29:M35,"")+COUNTIFS($A53:$A53,"*$*",M53:M53,"")+COUNTIFS($A62:$A62,"*$*",M62:M62,""),IF(AND(M37="Yes",M41="Yes",M26="Percentage",M52="No"),COUNTIFS($A12:$A27,"*$*",M12:M27,"")+COUNTIFS($A29:$A35,"*$*",M29:M35,"")+COUNTIFS($A54:$A62,"*$*",M54:M62,""),IF(AND(M37="Yes",M41="No",M26="Amount",M52="Yes"),COUNTIFS($A12:$A26,"*$*",M12:M26,"")+COUNTIFS($A28:$A35,"*$*",M28:M35,"")+COUNTIFS($A42:$A53,"*$*",M42:M53,"")+COUNTIFS($A62:$A62,"*$*",M62:M62,""),IF(AND(M37="Yes",M41="No",M26="Amount",M52="No"),COUNTIFS($A12:$A26,"*$*",M12:M26,"")+COUNTIFS($A28:$A35,"*$*",M28:M35,"")+COUNTIFS($A42:$A50,"*$*",M42:M50,"")+COUNTIFS($A54:$A62,"*$*",M54:M62,""),IF(AND(M37="Yes",M41="No",M26="Percentage",M52="Yes"),COUNTIFS($A12:$A27,"*$*",M12:M27,"")+COUNTIFS($A29:$A35,"*$*",M29:M35,"")+COUNTIFS($A42:$A49,"*$*",M42:M49,"")+COUNTIFS($A53:$A53,"*$*",M53:M53,"")+COUNTIFS($A62:$A62,"*$*",M62:M62,""),IF(AND(M37="Yes",M41="No",M26="Percentage",M52="No"),COUNTIFS($A12:$A27,"*$*",M12:M27,"")+COUNTIFS($A29:$A35,"*$*",M29:M35,"")+COUNTIFS($A42:$A49,"*$*",M42:M49,"")+COUNTIFS($A54:$A62,"*$*",M54:M62,""),IF(AND(M37="No",M41="Yes",M26="Amount",M52="Yes"),COUNTIFS($A12:$A26,"*$*",M12:M26,"")+COUNTIFS($A28:$A39,"*$*",M28:M39,"")+COUNTIFS($A53:$A53,"*$*",M53:M53,"")+COUNTIFS($A62:$A62,"*$*",M62:M62,""),IF(AND(M37="No",M41="Yes",M26="Amount",M52="No"),COUNTIFS($A12:$A26,"*$*",M12:M26,"")+COUNTIFS($A28:$A39,"*$*",M28:M39,"")+COUNTIFS($A54:$A62,"*$*",M54:M62,""),IF(AND(M37="No",M41="Yes",M26="Percentage",M52="Yes"),COUNTIFS($A12:$A27,"*$*",M12:M27,"")+COUNTIFS($A29:$A39,"*$*",M29:M39,"")+COUNTIFS($A53:$A53,"*$*",M53:M53,"")+COUNTIFS($A62:$A62,"*$*",M62:M62,""),IF(AND(M37="No",M41="Yes",M26="Percentage",M52="No"),COUNTIFS($A12:$A27,"*$*",M12:M27,"")+COUNTIFS($A29:$A39,"*$*",M29:M39,"")+COUNTIFS($A54:$A62,"*$*",M54:M62,""),IF(AND(M37="No",M41="No",M26="Amount",M52="Yes"),COUNTIFS($A12:$A26,"*$*",M12:M26,"")+COUNTIFS($A28:$A50,"*$*",M28:M50,"")+COUNTIFS($A53:$A53,"*$*",M53:M53,"")+COUNTIFS($A62:$A62,"*$*",M62:M62,""),IF(AND(M37="No",M41="No",M26="Amount",M52="No"),COUNTIFS($A12:$A26,"*$*",M12:M26,"")+COUNTIFS($A28:$A50,"*$*",M28:M50,"")+COUNTIFS($A54:$A62,"*$*",M54:M62,""),IF(AND(M37="No",M41="No",M26="Percentage",M52="Yes"),COUNTIFS($A12:$A27,"*$*",M12:M27,"")+COUNTIFS($A29:$A50,"*$*",M29:M50,"")+COUNTIFS($A53:$A53,"*$*",M53:M53,"")+COUNTIFS($A62:$A62,"*$*",M62:M62,""),IF(AND(M37="No",M41="No",M26="Percentage",M52="No"),COUNTIFS($A12:$A27,"*$*",M12:M27,"")+COUNTIFS($A29:$A50,"*$*",M29:M50,"")+COUNTIFS($A54:$A62,"*$*",M54:M62,"")))))))))))))))))</f>
        <v>5</v>
      </c>
      <c r="N4" s="18">
        <f>IF(AND(N37="Yes",N41="Yes",N26="Amount",N52="Yes"),COUNTIFS($A12:$A26,"*$*",N12:N26,"")+COUNTIFS($A28:$A35,"*$*",N28:N35,"")+COUNTIFS($A53:$A53,"*$*",N53:N53,"")+COUNTIFS($A62:$A62,"*$*",N62:N62,""),IF(AND(N37="Yes",N41="Yes",N26="Amount",N52="No"),COUNTIFS($A12:$A26,"*$*",N12:N26,"")+COUNTIFS($A28:$A35,"*$*",N28:N35,"")+COUNTIFS($A54:$A62,"*$*",N54:N62,""),IF(AND(N37="Yes",N41="Yes",N26="Percentage",N52="Yes"),COUNTIFS($A12:$A27,"*$*",N12:N27,"")+COUNTIFS($A29:$A35,"*$*",N29:N35,"")+COUNTIFS($A53:$A53,"*$*",N53:N53,"")+COUNTIFS($A62:$A62,"*$*",N62:N62,""),IF(AND(N37="Yes",N41="Yes",N26="Percentage",N52="No"),COUNTIFS($A12:$A27,"*$*",N12:N27,"")+COUNTIFS($A29:$A35,"*$*",N29:N35,"")+COUNTIFS($A54:$A62,"*$*",N54:N62,""),IF(AND(N37="Yes",N41="No",N26="Amount",N52="Yes"),COUNTIFS($A12:$A26,"*$*",N12:N26,"")+COUNTIFS($A28:$A35,"*$*",N28:N35,"")+COUNTIFS($A42:$A53,"*$*",N42:N53,"")+COUNTIFS($A62:$A62,"*$*",N62:N62,""),IF(AND(N37="Yes",N41="No",N26="Amount",N52="No"),COUNTIFS($A12:$A26,"*$*",N12:N26,"")+COUNTIFS($A28:$A35,"*$*",N28:N35,"")+COUNTIFS($A42:$A50,"*$*",N42:N50,"")+COUNTIFS($A54:$A62,"*$*",N54:N62,""),IF(AND(N37="Yes",N41="No",N26="Percentage",N52="Yes"),COUNTIFS($A12:$A27,"*$*",N12:N27,"")+COUNTIFS($A29:$A35,"*$*",N29:N35,"")+COUNTIFS($A42:$A49,"*$*",N42:N49,"")+COUNTIFS($A53:$A53,"*$*",N53:N53,"")+COUNTIFS($A62:$A62,"*$*",N62:N62,""),IF(AND(N37="Yes",N41="No",N26="Percentage",N52="No"),COUNTIFS($A12:$A27,"*$*",N12:N27,"")+COUNTIFS($A29:$A35,"*$*",N29:N35,"")+COUNTIFS($A42:$A49,"*$*",N42:N49,"")+COUNTIFS($A54:$A62,"*$*",N54:N62,""),IF(AND(N37="No",N41="Yes",N26="Amount",N52="Yes"),COUNTIFS($A12:$A26,"*$*",N12:N26,"")+COUNTIFS($A28:$A39,"*$*",N28:N39,"")+COUNTIFS($A53:$A53,"*$*",N53:N53,"")+COUNTIFS($A62:$A62,"*$*",N62:N62,""),IF(AND(N37="No",N41="Yes",N26="Amount",N52="No"),COUNTIFS($A12:$A26,"*$*",N12:N26,"")+COUNTIFS($A28:$A39,"*$*",N28:N39,"")+COUNTIFS($A54:$A62,"*$*",N54:N62,""),IF(AND(N37="No",N41="Yes",N26="Percentage",N52="Yes"),COUNTIFS($A12:$A27,"*$*",N12:N27,"")+COUNTIFS($A29:$A39,"*$*",N29:N39,"")+COUNTIFS($A53:$A53,"*$*",N53:N53,"")+COUNTIFS($A62:$A62,"*$*",N62:N62,""),IF(AND(N37="No",N41="Yes",N26="Percentage",N52="No"),COUNTIFS($A12:$A27,"*$*",N12:N27,"")+COUNTIFS($A29:$A39,"*$*",N29:N39,"")+COUNTIFS($A54:$A62,"*$*",N54:N62,""),IF(AND(N37="No",N41="No",N26="Amount",N52="Yes"),COUNTIFS($A12:$A26,"*$*",N12:N26,"")+COUNTIFS($A28:$A50,"*$*",N28:N50,"")+COUNTIFS($A53:$A53,"*$*",N53:N53,"")+COUNTIFS($A62:$A62,"*$*",N62:N62,""),IF(AND(N37="No",N41="No",N26="Amount",N52="No"),COUNTIFS($A12:$A26,"*$*",N12:N26,"")+COUNTIFS($A28:$A50,"*$*",N28:N50,"")+COUNTIFS($A54:$A62,"*$*",N54:N62,""),IF(AND(N37="No",N41="No",N26="Percentage",N52="Yes"),COUNTIFS($A12:$A27,"*$*",N12:N27,"")+COUNTIFS($A29:$A50,"*$*",N29:N50,"")+COUNTIFS($A53:$A53,"*$*",N53:N53,"")+COUNTIFS($A62:$A62,"*$*",N62:N62,""),IF(AND(N37="No",N41="No",N26="Percentage",N52="No"),COUNTIFS($A12:$A27,"*$*",N12:N27,"")+COUNTIFS($A29:$A50,"*$*",N29:N50,"")+COUNTIFS($A54:$A62,"*$*",N54:N62,"")))))))))))))))))</f>
        <v>0</v>
      </c>
      <c r="O4" s="18">
        <f t="shared" ref="O4:P4" si="0">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8">
        <f t="shared" si="0"/>
        <v>0</v>
      </c>
    </row>
    <row r="5" spans="1:16" s="18" customFormat="1" x14ac:dyDescent="0.25"/>
    <row r="6" spans="1:16" s="18" customFormat="1" x14ac:dyDescent="0.25"/>
    <row r="7" spans="1:16" s="18" customFormat="1" x14ac:dyDescent="0.25"/>
    <row r="8" spans="1:16" s="18" customFormat="1" x14ac:dyDescent="0.25"/>
    <row r="9" spans="1:16" s="18" customFormat="1" x14ac:dyDescent="0.25">
      <c r="A9" s="18" t="s">
        <v>3529</v>
      </c>
    </row>
    <row r="10" spans="1:16" s="18" customFormat="1" x14ac:dyDescent="0.25">
      <c r="A10" s="18" t="s">
        <v>3503</v>
      </c>
      <c r="B10" s="18" t="s">
        <v>3506</v>
      </c>
      <c r="K10" s="18" t="s">
        <v>38</v>
      </c>
      <c r="L10" s="18" t="s">
        <v>38</v>
      </c>
      <c r="M10" s="18" t="s">
        <v>38</v>
      </c>
      <c r="N10" s="18" t="s">
        <v>38</v>
      </c>
      <c r="O10" s="18" t="s">
        <v>38</v>
      </c>
      <c r="P10" s="18" t="s">
        <v>38</v>
      </c>
    </row>
    <row r="11" spans="1:16" s="126" customFormat="1" x14ac:dyDescent="0.25">
      <c r="A11" s="124" t="s">
        <v>3025</v>
      </c>
      <c r="B11" s="125"/>
      <c r="C11" s="125"/>
      <c r="D11" s="125"/>
      <c r="E11" s="125"/>
    </row>
    <row r="12" spans="1:16" s="18" customFormat="1" x14ac:dyDescent="0.25">
      <c r="A12" s="58" t="s">
        <v>3397</v>
      </c>
      <c r="B12" s="8" t="s">
        <v>3478</v>
      </c>
      <c r="C12" s="8"/>
      <c r="K12" s="18">
        <v>29103829393</v>
      </c>
      <c r="L12" s="8" t="s">
        <v>3478</v>
      </c>
      <c r="M12" s="8" t="s">
        <v>3478</v>
      </c>
      <c r="N12" s="8" t="s">
        <v>3478</v>
      </c>
      <c r="O12" s="8" t="s">
        <v>3478</v>
      </c>
      <c r="P12" s="8" t="s">
        <v>3478</v>
      </c>
    </row>
    <row r="13" spans="1:16" s="18" customFormat="1" x14ac:dyDescent="0.25">
      <c r="A13" s="58" t="s">
        <v>3398</v>
      </c>
      <c r="B13" s="8" t="s">
        <v>3157</v>
      </c>
      <c r="C13" s="8" t="s">
        <v>3157</v>
      </c>
      <c r="K13" s="18" t="s">
        <v>3596</v>
      </c>
      <c r="L13" s="8" t="s">
        <v>3157</v>
      </c>
      <c r="M13" s="8" t="s">
        <v>3157</v>
      </c>
      <c r="N13" s="8" t="s">
        <v>3157</v>
      </c>
      <c r="O13" s="8" t="s">
        <v>3157</v>
      </c>
      <c r="P13" s="8" t="s">
        <v>3157</v>
      </c>
    </row>
    <row r="14" spans="1:16" s="18" customFormat="1" x14ac:dyDescent="0.25">
      <c r="A14" s="58" t="s">
        <v>3399</v>
      </c>
      <c r="B14" s="10" t="s">
        <v>3078</v>
      </c>
      <c r="C14" s="10" t="s">
        <v>3078</v>
      </c>
      <c r="K14" s="10" t="s">
        <v>3078</v>
      </c>
      <c r="L14" s="10" t="s">
        <v>3078</v>
      </c>
      <c r="M14" s="10" t="s">
        <v>3078</v>
      </c>
      <c r="N14" s="10" t="s">
        <v>3078</v>
      </c>
      <c r="O14" s="10" t="s">
        <v>3078</v>
      </c>
      <c r="P14" s="10" t="s">
        <v>3078</v>
      </c>
    </row>
    <row r="15" spans="1:16" s="18" customFormat="1" x14ac:dyDescent="0.25">
      <c r="A15" s="13" t="s">
        <v>97</v>
      </c>
      <c r="B15" s="10" t="s">
        <v>3079</v>
      </c>
      <c r="C15" s="10" t="s">
        <v>3079</v>
      </c>
      <c r="L15" s="10" t="s">
        <v>3079</v>
      </c>
      <c r="M15" s="10" t="s">
        <v>3079</v>
      </c>
      <c r="N15" s="10" t="s">
        <v>3079</v>
      </c>
      <c r="O15" s="10" t="s">
        <v>3079</v>
      </c>
      <c r="P15" s="10" t="s">
        <v>3079</v>
      </c>
    </row>
    <row r="16" spans="1:16" s="116" customFormat="1" x14ac:dyDescent="0.25">
      <c r="A16" s="124" t="s">
        <v>3026</v>
      </c>
      <c r="B16" s="125"/>
      <c r="C16" s="125"/>
      <c r="D16" s="125"/>
      <c r="E16" s="125"/>
    </row>
    <row r="17" spans="1:16" s="18" customFormat="1" x14ac:dyDescent="0.25">
      <c r="A17" s="58" t="s">
        <v>3400</v>
      </c>
      <c r="B17" s="18" t="s">
        <v>3224</v>
      </c>
      <c r="C17" s="18" t="s">
        <v>3263</v>
      </c>
      <c r="K17" s="18" t="s">
        <v>3224</v>
      </c>
      <c r="L17" s="18" t="s">
        <v>3597</v>
      </c>
      <c r="M17" s="18" t="s">
        <v>3224</v>
      </c>
      <c r="N17" s="18" t="s">
        <v>3224</v>
      </c>
      <c r="O17" s="18" t="s">
        <v>3224</v>
      </c>
      <c r="P17" s="18" t="s">
        <v>3224</v>
      </c>
    </row>
    <row r="18" spans="1:16" s="18" customFormat="1" x14ac:dyDescent="0.25">
      <c r="A18" s="58" t="s">
        <v>3401</v>
      </c>
      <c r="B18" s="7" t="s">
        <v>3155</v>
      </c>
      <c r="C18" s="7" t="s">
        <v>3155</v>
      </c>
      <c r="K18" s="7" t="s">
        <v>3155</v>
      </c>
      <c r="L18" s="7" t="s">
        <v>3155</v>
      </c>
      <c r="M18" s="7" t="s">
        <v>3598</v>
      </c>
      <c r="N18" s="7" t="s">
        <v>3598</v>
      </c>
      <c r="O18" s="7" t="s">
        <v>3598</v>
      </c>
      <c r="P18" s="7" t="s">
        <v>3598</v>
      </c>
    </row>
    <row r="19" spans="1:16" s="18" customFormat="1" x14ac:dyDescent="0.25">
      <c r="A19" s="58" t="s">
        <v>3402</v>
      </c>
      <c r="B19" s="55">
        <v>600000000</v>
      </c>
      <c r="C19" s="55">
        <v>600000001</v>
      </c>
      <c r="K19" s="55">
        <v>600000000</v>
      </c>
      <c r="L19" s="55">
        <v>600000000</v>
      </c>
      <c r="M19" s="55">
        <v>600000001</v>
      </c>
      <c r="N19" s="55">
        <v>600000001</v>
      </c>
      <c r="O19" s="55">
        <v>600000001</v>
      </c>
      <c r="P19" s="55">
        <v>600000001</v>
      </c>
    </row>
    <row r="20" spans="1:16" s="18" customFormat="1" x14ac:dyDescent="0.25">
      <c r="A20" s="58" t="s">
        <v>3403</v>
      </c>
      <c r="B20" s="7" t="s">
        <v>3151</v>
      </c>
      <c r="C20" s="7" t="s">
        <v>3151</v>
      </c>
      <c r="K20" s="7" t="s">
        <v>3151</v>
      </c>
      <c r="L20" s="7" t="s">
        <v>3151</v>
      </c>
      <c r="M20" s="7" t="s">
        <v>3151</v>
      </c>
      <c r="N20" s="7" t="s">
        <v>3151</v>
      </c>
      <c r="O20" s="7" t="s">
        <v>3151</v>
      </c>
      <c r="P20" s="7" t="s">
        <v>3151</v>
      </c>
    </row>
    <row r="21" spans="1:16" s="18" customFormat="1" x14ac:dyDescent="0.25">
      <c r="A21" s="18" t="s">
        <v>98</v>
      </c>
      <c r="B21" s="7" t="s">
        <v>3152</v>
      </c>
      <c r="C21" s="7" t="s">
        <v>3152</v>
      </c>
      <c r="K21" s="7" t="s">
        <v>3152</v>
      </c>
      <c r="L21" s="7" t="s">
        <v>3152</v>
      </c>
      <c r="M21" s="7" t="s">
        <v>3152</v>
      </c>
      <c r="N21" s="7" t="s">
        <v>3152</v>
      </c>
      <c r="O21" s="7" t="s">
        <v>3152</v>
      </c>
      <c r="P21" s="7" t="s">
        <v>3152</v>
      </c>
    </row>
    <row r="22" spans="1:16" s="18" customFormat="1" x14ac:dyDescent="0.25">
      <c r="A22" s="18" t="s">
        <v>99</v>
      </c>
      <c r="B22" s="84" t="s">
        <v>3153</v>
      </c>
      <c r="C22" s="84" t="s">
        <v>3153</v>
      </c>
      <c r="K22" s="84" t="s">
        <v>3153</v>
      </c>
      <c r="L22" s="84" t="s">
        <v>3153</v>
      </c>
      <c r="M22" s="84" t="s">
        <v>3153</v>
      </c>
      <c r="N22" s="84" t="s">
        <v>3153</v>
      </c>
      <c r="O22" s="84" t="s">
        <v>3153</v>
      </c>
      <c r="P22" s="84" t="s">
        <v>3153</v>
      </c>
    </row>
    <row r="23" spans="1:16" s="18" customFormat="1" x14ac:dyDescent="0.25">
      <c r="A23" s="18" t="s">
        <v>100</v>
      </c>
      <c r="B23" s="73">
        <v>44369</v>
      </c>
      <c r="C23" s="73">
        <v>44370</v>
      </c>
      <c r="K23" s="73">
        <v>44369</v>
      </c>
      <c r="L23" s="73">
        <v>44369</v>
      </c>
      <c r="M23" s="73">
        <v>44370</v>
      </c>
      <c r="N23" s="73">
        <v>44370</v>
      </c>
      <c r="O23" s="73">
        <v>44370</v>
      </c>
      <c r="P23" s="73">
        <v>44370</v>
      </c>
    </row>
    <row r="24" spans="1:16" s="18" customFormat="1" x14ac:dyDescent="0.25">
      <c r="A24" s="18" t="s">
        <v>101</v>
      </c>
      <c r="B24" s="7"/>
      <c r="C24" s="7"/>
      <c r="K24" s="7"/>
      <c r="L24" s="7"/>
      <c r="M24" s="7"/>
      <c r="N24" s="7"/>
      <c r="O24" s="7"/>
      <c r="P24" s="7"/>
    </row>
    <row r="25" spans="1:16" s="18" customFormat="1" x14ac:dyDescent="0.25">
      <c r="A25" s="58" t="s">
        <v>3404</v>
      </c>
      <c r="B25" s="7">
        <v>2022</v>
      </c>
      <c r="C25" s="7">
        <v>2023</v>
      </c>
      <c r="D25" s="7">
        <v>2024</v>
      </c>
      <c r="E25" s="7">
        <v>2025</v>
      </c>
      <c r="K25" s="7">
        <v>2022</v>
      </c>
      <c r="L25" s="7">
        <v>2022</v>
      </c>
      <c r="M25" s="7">
        <v>2023</v>
      </c>
      <c r="N25" s="7">
        <v>2023</v>
      </c>
      <c r="O25" s="7">
        <v>2023</v>
      </c>
      <c r="P25" s="7">
        <v>2023</v>
      </c>
    </row>
    <row r="26" spans="1:16" s="18" customFormat="1" x14ac:dyDescent="0.25">
      <c r="A26" s="58" t="s">
        <v>3405</v>
      </c>
      <c r="B26" s="7" t="s">
        <v>102</v>
      </c>
      <c r="C26" s="7" t="s">
        <v>102</v>
      </c>
      <c r="D26" s="7" t="s">
        <v>112</v>
      </c>
      <c r="E26" s="7" t="s">
        <v>112</v>
      </c>
      <c r="K26" s="7" t="s">
        <v>102</v>
      </c>
      <c r="L26" s="7" t="s">
        <v>102</v>
      </c>
      <c r="M26" s="7" t="s">
        <v>102</v>
      </c>
      <c r="N26" s="7" t="s">
        <v>102</v>
      </c>
      <c r="O26" s="7" t="s">
        <v>102</v>
      </c>
      <c r="P26" s="7" t="s">
        <v>102</v>
      </c>
    </row>
    <row r="27" spans="1:16" s="18" customFormat="1" x14ac:dyDescent="0.25">
      <c r="A27" s="59" t="s">
        <v>3406</v>
      </c>
      <c r="B27" s="10">
        <v>1000000</v>
      </c>
      <c r="C27" s="10">
        <v>1000000</v>
      </c>
      <c r="D27" s="10">
        <v>30</v>
      </c>
      <c r="E27" s="10">
        <v>30</v>
      </c>
      <c r="K27" s="10">
        <v>1000000</v>
      </c>
      <c r="L27" s="10">
        <v>1000000</v>
      </c>
      <c r="M27" s="10">
        <v>1000000</v>
      </c>
      <c r="N27" s="10">
        <v>1000000</v>
      </c>
      <c r="O27" s="10">
        <v>1000000</v>
      </c>
      <c r="P27" s="10">
        <v>1000000</v>
      </c>
    </row>
    <row r="28" spans="1:16" s="18" customFormat="1" x14ac:dyDescent="0.25">
      <c r="A28" s="59" t="s">
        <v>3407</v>
      </c>
      <c r="B28" s="55">
        <v>100000000</v>
      </c>
      <c r="C28" s="55">
        <v>100000000</v>
      </c>
      <c r="D28" s="55">
        <v>100000000</v>
      </c>
      <c r="E28" s="55">
        <v>100000000</v>
      </c>
      <c r="K28" s="55">
        <v>100000000</v>
      </c>
      <c r="L28" s="55">
        <v>100000000</v>
      </c>
      <c r="M28" s="55">
        <v>100000000</v>
      </c>
      <c r="N28" s="55">
        <v>100000000</v>
      </c>
      <c r="O28" s="55">
        <v>100000000</v>
      </c>
      <c r="P28" s="55">
        <v>100000000</v>
      </c>
    </row>
    <row r="29" spans="1:16" s="18" customFormat="1" x14ac:dyDescent="0.25">
      <c r="A29" s="58" t="s">
        <v>3408</v>
      </c>
      <c r="B29" s="81"/>
      <c r="C29" s="81"/>
      <c r="K29" s="81" t="s">
        <v>3599</v>
      </c>
      <c r="L29" s="18" t="s">
        <v>3604</v>
      </c>
      <c r="N29" s="18" t="s">
        <v>3609</v>
      </c>
      <c r="O29" s="18" t="s">
        <v>3614</v>
      </c>
      <c r="P29" s="18" t="s">
        <v>3615</v>
      </c>
    </row>
    <row r="30" spans="1:16" s="18" customFormat="1" x14ac:dyDescent="0.25">
      <c r="A30" s="58" t="s">
        <v>3409</v>
      </c>
      <c r="B30" s="81"/>
      <c r="C30" s="81"/>
      <c r="K30" s="81" t="s">
        <v>3600</v>
      </c>
      <c r="L30" s="18" t="s">
        <v>3605</v>
      </c>
      <c r="N30" s="18" t="s">
        <v>3610</v>
      </c>
      <c r="O30" s="18" t="s">
        <v>3617</v>
      </c>
      <c r="P30" s="18" t="s">
        <v>3616</v>
      </c>
    </row>
    <row r="31" spans="1:16" s="18" customFormat="1" x14ac:dyDescent="0.25">
      <c r="A31" s="58" t="s">
        <v>3410</v>
      </c>
      <c r="B31" s="81"/>
      <c r="C31" s="81"/>
      <c r="K31" s="81" t="s">
        <v>3601</v>
      </c>
      <c r="L31" s="18" t="s">
        <v>3606</v>
      </c>
      <c r="N31" s="18" t="s">
        <v>3611</v>
      </c>
      <c r="O31" s="18" t="s">
        <v>3618</v>
      </c>
      <c r="P31" s="18" t="s">
        <v>3619</v>
      </c>
    </row>
    <row r="32" spans="1:16" s="18" customFormat="1" x14ac:dyDescent="0.25">
      <c r="A32" s="58" t="s">
        <v>3411</v>
      </c>
      <c r="B32" s="81"/>
      <c r="C32" s="81"/>
      <c r="K32" s="81" t="s">
        <v>3602</v>
      </c>
      <c r="L32" s="18" t="s">
        <v>3607</v>
      </c>
      <c r="N32" s="18" t="s">
        <v>3612</v>
      </c>
      <c r="O32" s="18" t="s">
        <v>3621</v>
      </c>
      <c r="P32" s="18" t="s">
        <v>3620</v>
      </c>
    </row>
    <row r="33" spans="1:16" s="18" customFormat="1" x14ac:dyDescent="0.25">
      <c r="A33" s="58" t="s">
        <v>3412</v>
      </c>
      <c r="B33" s="7"/>
      <c r="C33" s="7"/>
      <c r="K33" s="7" t="s">
        <v>3603</v>
      </c>
      <c r="L33" s="18" t="s">
        <v>3608</v>
      </c>
      <c r="N33" s="18" t="s">
        <v>3613</v>
      </c>
      <c r="O33" s="18" t="s">
        <v>3622</v>
      </c>
      <c r="P33" s="18" t="s">
        <v>3623</v>
      </c>
    </row>
    <row r="34" spans="1:16" s="116" customFormat="1" x14ac:dyDescent="0.25">
      <c r="A34" s="124" t="s">
        <v>3027</v>
      </c>
      <c r="B34" s="125"/>
    </row>
    <row r="35" spans="1:16" s="18" customFormat="1" x14ac:dyDescent="0.25">
      <c r="A35" s="58" t="s">
        <v>3413</v>
      </c>
      <c r="B35" s="7" t="s">
        <v>3080</v>
      </c>
      <c r="C35" s="7" t="s">
        <v>3264</v>
      </c>
      <c r="K35" s="7" t="s">
        <v>3080</v>
      </c>
      <c r="L35" s="7" t="s">
        <v>3080</v>
      </c>
      <c r="M35" s="7" t="s">
        <v>3264</v>
      </c>
      <c r="N35" s="7" t="s">
        <v>3264</v>
      </c>
      <c r="O35" s="7" t="s">
        <v>3264</v>
      </c>
      <c r="P35" s="7" t="s">
        <v>3264</v>
      </c>
    </row>
    <row r="36" spans="1:16" s="116" customFormat="1" x14ac:dyDescent="0.25">
      <c r="A36" s="124" t="s">
        <v>3028</v>
      </c>
      <c r="B36" s="125"/>
    </row>
    <row r="37" spans="1:16" s="18" customFormat="1" x14ac:dyDescent="0.25">
      <c r="A37" s="13" t="s">
        <v>103</v>
      </c>
      <c r="B37" s="7" t="s">
        <v>38</v>
      </c>
      <c r="C37" s="7" t="s">
        <v>50</v>
      </c>
      <c r="K37" s="7" t="s">
        <v>38</v>
      </c>
      <c r="L37" s="7" t="s">
        <v>38</v>
      </c>
      <c r="M37" s="7" t="s">
        <v>50</v>
      </c>
      <c r="N37" s="7" t="s">
        <v>50</v>
      </c>
      <c r="O37" s="7" t="s">
        <v>50</v>
      </c>
      <c r="P37" s="7" t="s">
        <v>50</v>
      </c>
    </row>
    <row r="38" spans="1:16" s="18" customFormat="1" x14ac:dyDescent="0.25">
      <c r="A38" s="59" t="s">
        <v>3414</v>
      </c>
      <c r="B38" s="7" t="s">
        <v>3074</v>
      </c>
      <c r="C38" s="7" t="s">
        <v>3074</v>
      </c>
      <c r="K38" s="7" t="s">
        <v>3074</v>
      </c>
      <c r="L38" s="7" t="s">
        <v>3074</v>
      </c>
    </row>
    <row r="39" spans="1:16" s="18" customFormat="1" x14ac:dyDescent="0.25">
      <c r="A39" s="59" t="s">
        <v>3415</v>
      </c>
      <c r="B39" s="7" t="s">
        <v>12</v>
      </c>
      <c r="C39" s="7" t="s">
        <v>283</v>
      </c>
      <c r="K39" s="7" t="s">
        <v>12</v>
      </c>
      <c r="L39" s="7" t="s">
        <v>12</v>
      </c>
    </row>
    <row r="40" spans="1:16" s="116" customFormat="1" x14ac:dyDescent="0.25">
      <c r="A40" s="124" t="s">
        <v>3029</v>
      </c>
      <c r="B40" s="125"/>
    </row>
    <row r="41" spans="1:16" s="18" customFormat="1" x14ac:dyDescent="0.25">
      <c r="A41" s="13" t="s">
        <v>104</v>
      </c>
      <c r="B41" s="18" t="s">
        <v>38</v>
      </c>
      <c r="C41" s="18" t="s">
        <v>38</v>
      </c>
      <c r="K41" s="18" t="s">
        <v>38</v>
      </c>
      <c r="L41" s="18" t="s">
        <v>38</v>
      </c>
      <c r="M41" s="18" t="s">
        <v>50</v>
      </c>
      <c r="N41" s="18" t="s">
        <v>50</v>
      </c>
      <c r="O41" s="18" t="s">
        <v>50</v>
      </c>
      <c r="P41" s="18" t="s">
        <v>50</v>
      </c>
    </row>
    <row r="42" spans="1:16" s="18" customFormat="1" x14ac:dyDescent="0.25">
      <c r="A42" s="59" t="s">
        <v>3416</v>
      </c>
      <c r="B42" s="18" t="s">
        <v>48</v>
      </c>
      <c r="C42" s="18" t="s">
        <v>51</v>
      </c>
      <c r="K42" s="18" t="s">
        <v>48</v>
      </c>
      <c r="L42" s="18" t="s">
        <v>48</v>
      </c>
    </row>
    <row r="43" spans="1:16" s="18" customFormat="1" x14ac:dyDescent="0.25">
      <c r="A43" s="59" t="s">
        <v>3417</v>
      </c>
      <c r="B43" s="7" t="s">
        <v>3146</v>
      </c>
      <c r="C43" s="7" t="s">
        <v>3146</v>
      </c>
      <c r="K43" s="7" t="s">
        <v>3146</v>
      </c>
      <c r="L43" s="7" t="s">
        <v>3146</v>
      </c>
    </row>
    <row r="44" spans="1:16" s="18" customFormat="1" x14ac:dyDescent="0.25">
      <c r="A44" s="59" t="s">
        <v>3418</v>
      </c>
      <c r="B44" s="18" t="s">
        <v>13</v>
      </c>
      <c r="C44" s="18" t="s">
        <v>283</v>
      </c>
      <c r="K44" s="18" t="s">
        <v>13</v>
      </c>
      <c r="L44" s="18" t="s">
        <v>13</v>
      </c>
    </row>
    <row r="45" spans="1:16" s="18" customFormat="1" x14ac:dyDescent="0.25">
      <c r="A45" s="61" t="s">
        <v>106</v>
      </c>
      <c r="B45" s="18" t="e">
        <f>VLOOKUP(B46,Master!$A:$B,2,FALSE)</f>
        <v>#N/A</v>
      </c>
      <c r="C45" s="18" t="str">
        <f>VLOOKUP(C46,Master!$A:$B,2,FALSE)</f>
        <v>EMP0006</v>
      </c>
      <c r="K45" s="18" t="e">
        <f>VLOOKUP(K46,Master!$A:$B,2,FALSE)</f>
        <v>#N/A</v>
      </c>
      <c r="L45" s="18" t="e">
        <f>VLOOKUP(L46,Master!$A:$B,2,FALSE)</f>
        <v>#N/A</v>
      </c>
    </row>
    <row r="46" spans="1:16" s="18" customFormat="1" x14ac:dyDescent="0.25">
      <c r="A46" s="18" t="s">
        <v>107</v>
      </c>
      <c r="C46" s="18" t="s">
        <v>329</v>
      </c>
    </row>
    <row r="47" spans="1:16" s="18" customFormat="1" x14ac:dyDescent="0.25">
      <c r="A47" s="18" t="s">
        <v>108</v>
      </c>
      <c r="B47" s="18" t="s">
        <v>54</v>
      </c>
      <c r="C47" s="18" t="s">
        <v>54</v>
      </c>
      <c r="K47" s="18" t="s">
        <v>54</v>
      </c>
      <c r="L47" s="18" t="s">
        <v>54</v>
      </c>
    </row>
    <row r="48" spans="1:16" s="18" customFormat="1" x14ac:dyDescent="0.25">
      <c r="A48" s="59" t="s">
        <v>3419</v>
      </c>
      <c r="B48" s="18" t="s">
        <v>15</v>
      </c>
      <c r="C48" s="18" t="s">
        <v>15</v>
      </c>
      <c r="K48" s="18" t="s">
        <v>15</v>
      </c>
      <c r="L48" s="18" t="s">
        <v>15</v>
      </c>
    </row>
    <row r="49" spans="1:16" s="18" customFormat="1" x14ac:dyDescent="0.25">
      <c r="A49" s="59" t="s">
        <v>3420</v>
      </c>
      <c r="B49" s="2" t="s">
        <v>3489</v>
      </c>
      <c r="C49" s="2" t="s">
        <v>3144</v>
      </c>
      <c r="K49" s="2" t="s">
        <v>3489</v>
      </c>
      <c r="L49" s="2" t="s">
        <v>3489</v>
      </c>
    </row>
    <row r="50" spans="1:16" s="18" customFormat="1" x14ac:dyDescent="0.25">
      <c r="A50" s="18" t="s">
        <v>109</v>
      </c>
      <c r="B50" s="2">
        <v>1231412</v>
      </c>
      <c r="C50" s="2">
        <v>1231413</v>
      </c>
      <c r="K50" s="2">
        <v>1231412</v>
      </c>
      <c r="L50" s="2">
        <v>1231412</v>
      </c>
    </row>
    <row r="51" spans="1:16" s="116" customFormat="1" x14ac:dyDescent="0.25">
      <c r="A51" s="124" t="s">
        <v>3396</v>
      </c>
      <c r="B51" s="125"/>
    </row>
    <row r="52" spans="1:16" s="18" customFormat="1" x14ac:dyDescent="0.25">
      <c r="A52" s="57" t="s">
        <v>37</v>
      </c>
      <c r="B52" s="18" t="s">
        <v>50</v>
      </c>
      <c r="C52" s="18" t="s">
        <v>50</v>
      </c>
      <c r="K52" s="18" t="s">
        <v>50</v>
      </c>
      <c r="L52" s="18" t="s">
        <v>50</v>
      </c>
      <c r="M52" s="18" t="s">
        <v>50</v>
      </c>
      <c r="N52" s="18" t="s">
        <v>50</v>
      </c>
      <c r="O52" s="18" t="s">
        <v>50</v>
      </c>
      <c r="P52" s="18" t="s">
        <v>50</v>
      </c>
    </row>
    <row r="53" spans="1:16" s="18" customFormat="1" x14ac:dyDescent="0.25">
      <c r="A53" s="59" t="s">
        <v>3421</v>
      </c>
      <c r="B53" s="18" t="s">
        <v>110</v>
      </c>
      <c r="C53" s="18" t="s">
        <v>110</v>
      </c>
      <c r="K53" s="18" t="s">
        <v>110</v>
      </c>
      <c r="L53" s="18" t="s">
        <v>110</v>
      </c>
      <c r="M53" s="18" t="s">
        <v>110</v>
      </c>
      <c r="N53" s="18" t="s">
        <v>110</v>
      </c>
      <c r="O53" s="18" t="s">
        <v>110</v>
      </c>
      <c r="P53" s="18" t="s">
        <v>110</v>
      </c>
    </row>
    <row r="54" spans="1:16" s="18" customFormat="1" x14ac:dyDescent="0.25">
      <c r="A54" s="59" t="s">
        <v>3349</v>
      </c>
      <c r="B54" s="18" t="s">
        <v>3147</v>
      </c>
      <c r="C54" s="18" t="s">
        <v>3147</v>
      </c>
    </row>
    <row r="55" spans="1:16" s="18" customFormat="1" x14ac:dyDescent="0.25">
      <c r="A55" s="59" t="s">
        <v>3350</v>
      </c>
      <c r="B55" s="2">
        <v>1</v>
      </c>
      <c r="C55" s="2">
        <v>1</v>
      </c>
    </row>
    <row r="56" spans="1:16" s="18" customFormat="1" x14ac:dyDescent="0.25">
      <c r="A56" s="59" t="s">
        <v>3351</v>
      </c>
      <c r="B56" s="2">
        <v>1</v>
      </c>
      <c r="C56" s="2">
        <v>1</v>
      </c>
    </row>
    <row r="57" spans="1:16" s="18" customFormat="1" x14ac:dyDescent="0.25">
      <c r="A57" s="59" t="s">
        <v>3352</v>
      </c>
      <c r="B57" s="2">
        <v>40242</v>
      </c>
      <c r="C57" s="2">
        <v>40242</v>
      </c>
    </row>
    <row r="58" spans="1:16" s="18" customFormat="1" x14ac:dyDescent="0.25">
      <c r="A58" s="59" t="s">
        <v>3354</v>
      </c>
      <c r="B58" s="18" t="s">
        <v>3077</v>
      </c>
      <c r="C58" s="18" t="s">
        <v>3077</v>
      </c>
    </row>
    <row r="59" spans="1:16" s="18" customFormat="1" x14ac:dyDescent="0.25">
      <c r="A59" s="59" t="s">
        <v>3353</v>
      </c>
      <c r="B59" s="18" t="s">
        <v>3076</v>
      </c>
      <c r="C59" s="18" t="s">
        <v>3076</v>
      </c>
    </row>
    <row r="60" spans="1:16" s="18" customFormat="1" x14ac:dyDescent="0.25">
      <c r="A60" s="59" t="s">
        <v>3355</v>
      </c>
      <c r="B60" s="18" t="s">
        <v>3145</v>
      </c>
      <c r="C60" s="18" t="s">
        <v>3145</v>
      </c>
    </row>
    <row r="61" spans="1:16" s="116" customFormat="1" x14ac:dyDescent="0.25">
      <c r="A61" s="124" t="s">
        <v>3084</v>
      </c>
      <c r="B61" s="125"/>
    </row>
    <row r="62" spans="1:16" x14ac:dyDescent="0.25">
      <c r="A62" s="109" t="s">
        <v>3422</v>
      </c>
      <c r="B62" s="38" t="s">
        <v>50</v>
      </c>
      <c r="C62" s="38" t="s">
        <v>38</v>
      </c>
      <c r="D62" s="17"/>
      <c r="E62" s="17"/>
      <c r="F62" s="17"/>
      <c r="G62" s="17"/>
      <c r="H62" s="17"/>
      <c r="K62" s="38" t="s">
        <v>38</v>
      </c>
      <c r="L62" s="38" t="s">
        <v>38</v>
      </c>
      <c r="M62" t="s">
        <v>50</v>
      </c>
      <c r="N62" s="17" t="s">
        <v>50</v>
      </c>
      <c r="O62" s="17" t="s">
        <v>50</v>
      </c>
      <c r="P62" s="17" t="s">
        <v>50</v>
      </c>
    </row>
    <row r="63" spans="1:16" x14ac:dyDescent="0.25">
      <c r="B63"/>
    </row>
    <row r="64" spans="1:16"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J27 Q27:XFD27">
    <cfRule type="expression" dxfId="236" priority="36">
      <formula>A$26="Amount"</formula>
    </cfRule>
  </conditionalFormatting>
  <conditionalFormatting sqref="A28:J28 Q28:XFD28">
    <cfRule type="expression" dxfId="235" priority="35">
      <formula>A$26="Percentage"</formula>
    </cfRule>
  </conditionalFormatting>
  <conditionalFormatting sqref="A38:J39 M38:XFD39">
    <cfRule type="expression" dxfId="234" priority="34">
      <formula>A$37="Yes"</formula>
    </cfRule>
  </conditionalFormatting>
  <conditionalFormatting sqref="A42:J50 M42:XFD50">
    <cfRule type="expression" dxfId="233" priority="33">
      <formula>A$41="Yes"</formula>
    </cfRule>
  </conditionalFormatting>
  <conditionalFormatting sqref="A54:A60 D54:XFD60">
    <cfRule type="expression" dxfId="232" priority="30">
      <formula>A$52="Yes"</formula>
    </cfRule>
  </conditionalFormatting>
  <conditionalFormatting sqref="A53:J53 Q53:XFD53">
    <cfRule type="expression" dxfId="231" priority="29">
      <formula>A$52="No"</formula>
    </cfRule>
  </conditionalFormatting>
  <conditionalFormatting sqref="A47:J47 M47:XFD47">
    <cfRule type="expression" dxfId="230" priority="28">
      <formula>A$42="Personal"</formula>
    </cfRule>
  </conditionalFormatting>
  <conditionalFormatting sqref="A45:J46 M45:XFD46">
    <cfRule type="expression" dxfId="229" priority="27">
      <formula>A$42="Company"</formula>
    </cfRule>
  </conditionalFormatting>
  <conditionalFormatting sqref="A62:XFD62">
    <cfRule type="expression" dxfId="228" priority="26">
      <formula>A$18="New"</formula>
    </cfRule>
  </conditionalFormatting>
  <conditionalFormatting sqref="B54:C60">
    <cfRule type="expression" dxfId="227" priority="25">
      <formula>B$41="Yes"</formula>
    </cfRule>
  </conditionalFormatting>
  <conditionalFormatting sqref="B54:C60">
    <cfRule type="expression" dxfId="226" priority="24">
      <formula>B$52="Yes"</formula>
    </cfRule>
  </conditionalFormatting>
  <conditionalFormatting sqref="K27">
    <cfRule type="expression" dxfId="225" priority="20">
      <formula>K$26="Amount"</formula>
    </cfRule>
  </conditionalFormatting>
  <conditionalFormatting sqref="K28">
    <cfRule type="expression" dxfId="224" priority="19">
      <formula>K$26="Percentage"</formula>
    </cfRule>
  </conditionalFormatting>
  <conditionalFormatting sqref="K38:K39">
    <cfRule type="expression" dxfId="223" priority="18">
      <formula>K$37="Yes"</formula>
    </cfRule>
  </conditionalFormatting>
  <conditionalFormatting sqref="K42:K50">
    <cfRule type="expression" dxfId="222" priority="17">
      <formula>K$41="Yes"</formula>
    </cfRule>
  </conditionalFormatting>
  <conditionalFormatting sqref="K47">
    <cfRule type="expression" dxfId="221" priority="16">
      <formula>K$42="Personal"</formula>
    </cfRule>
  </conditionalFormatting>
  <conditionalFormatting sqref="K45:K46">
    <cfRule type="expression" dxfId="220" priority="15">
      <formula>K$42="Company"</formula>
    </cfRule>
  </conditionalFormatting>
  <conditionalFormatting sqref="K53">
    <cfRule type="expression" dxfId="219" priority="14">
      <formula>K$52="No"</formula>
    </cfRule>
  </conditionalFormatting>
  <conditionalFormatting sqref="L27:M27">
    <cfRule type="expression" dxfId="218" priority="13">
      <formula>L$26="Amount"</formula>
    </cfRule>
  </conditionalFormatting>
  <conditionalFormatting sqref="L28:M28">
    <cfRule type="expression" dxfId="217" priority="12">
      <formula>L$26="Percentage"</formula>
    </cfRule>
  </conditionalFormatting>
  <conditionalFormatting sqref="L38:L39">
    <cfRule type="expression" dxfId="216" priority="11">
      <formula>L$37="Yes"</formula>
    </cfRule>
  </conditionalFormatting>
  <conditionalFormatting sqref="L42:L50">
    <cfRule type="expression" dxfId="215" priority="10">
      <formula>L$41="Yes"</formula>
    </cfRule>
  </conditionalFormatting>
  <conditionalFormatting sqref="L47">
    <cfRule type="expression" dxfId="214" priority="9">
      <formula>L$42="Personal"</formula>
    </cfRule>
  </conditionalFormatting>
  <conditionalFormatting sqref="L45:L46">
    <cfRule type="expression" dxfId="213" priority="8">
      <formula>L$42="Company"</formula>
    </cfRule>
  </conditionalFormatting>
  <conditionalFormatting sqref="L53:M53">
    <cfRule type="expression" dxfId="212" priority="7">
      <formula>L$52="No"</formula>
    </cfRule>
  </conditionalFormatting>
  <conditionalFormatting sqref="N27">
    <cfRule type="expression" dxfId="211" priority="6">
      <formula>N$26="Amount"</formula>
    </cfRule>
  </conditionalFormatting>
  <conditionalFormatting sqref="N28">
    <cfRule type="expression" dxfId="210" priority="5">
      <formula>N$26="Percentage"</formula>
    </cfRule>
  </conditionalFormatting>
  <conditionalFormatting sqref="N53">
    <cfRule type="expression" dxfId="209" priority="4">
      <formula>N$52="No"</formula>
    </cfRule>
  </conditionalFormatting>
  <conditionalFormatting sqref="O27:P27">
    <cfRule type="expression" dxfId="2" priority="3">
      <formula>O$26="Amount"</formula>
    </cfRule>
  </conditionalFormatting>
  <conditionalFormatting sqref="O28:P28">
    <cfRule type="expression" dxfId="1" priority="2">
      <formula>O$26="Percentage"</formula>
    </cfRule>
  </conditionalFormatting>
  <conditionalFormatting sqref="O53:P53">
    <cfRule type="expression" dxfId="0" priority="1">
      <formula>O$52="No"</formula>
    </cfRule>
  </conditionalFormatting>
  <dataValidations count="30">
    <dataValidation type="list" errorStyle="information" allowBlank="1" showInputMessage="1" showErrorMessage="1" sqref="B18:C18 K18:P18">
      <formula1>"New, Used"</formula1>
    </dataValidation>
    <dataValidation type="list" errorStyle="information" allowBlank="1" showInputMessage="1" showErrorMessage="1" sqref="B20:C20 K20:P20">
      <formula1>"Commercial, Non Commercial"</formula1>
    </dataValidation>
    <dataValidation type="list" errorStyle="information" allowBlank="1" showInputMessage="1" showErrorMessage="1" sqref="B26:E26 K26:P26">
      <formula1>"Amount, Percentage"</formula1>
    </dataValidation>
    <dataValidation type="list" errorStyle="information" allowBlank="1" showInputMessage="1" showErrorMessage="1" sqref="B35:C35 K35:P35">
      <formula1>"REGION1, REGION2, REGION3"</formula1>
    </dataValidation>
    <dataValidation type="list" showInputMessage="1" showErrorMessage="1" sqref="B66">
      <formula1>"Yes, No"</formula1>
    </dataValidation>
    <dataValidation type="custom" errorStyle="information" showInputMessage="1" showErrorMessage="1" sqref="B45:C45 K45:L45">
      <formula1>AND(B41="No",B42="Personal")</formula1>
    </dataValidation>
    <dataValidation type="custom" errorStyle="information" allowBlank="1" showInputMessage="1" showErrorMessage="1" sqref="B38:C38 K38:L38">
      <formula1>B37="No"</formula1>
    </dataValidation>
    <dataValidation type="custom" errorStyle="information" allowBlank="1" showInputMessage="1" showErrorMessage="1" sqref="B27:E27 K27:P27">
      <formula1>AND(B26="Percentage",ISNUMBER(B27))</formula1>
    </dataValidation>
    <dataValidation type="custom" errorStyle="information" allowBlank="1" showInputMessage="1" showErrorMessage="1" sqref="B28:E28 K28:P28">
      <formula1>AND(B26="Amount",ISNUMBER(19))</formula1>
    </dataValidation>
    <dataValidation type="custom" errorStyle="information" allowBlank="1" showInputMessage="1" showErrorMessage="1" sqref="B43:C43 K43:L43">
      <formula1>B41="No"</formula1>
    </dataValidation>
    <dataValidation type="custom" errorStyle="information" allowBlank="1" showInputMessage="1" showErrorMessage="1" sqref="B50:C50 K50:L50">
      <formula1>B41="No"</formula1>
    </dataValidation>
    <dataValidation type="custom" errorStyle="information" allowBlank="1" showInputMessage="1" showErrorMessage="1" sqref="B19:C19 K19:P19">
      <formula1>ISNUMBER(B19)</formula1>
    </dataValidation>
    <dataValidation type="custom" errorStyle="information" allowBlank="1" showInputMessage="1" showErrorMessage="1" sqref="B49:C49 K49:L49">
      <formula1>AND(B41="No",IF(B48="E-KTP",LEN(B49)=16,IF(B48="NPWP",LEN(B49)=15,LEN(B49)&gt;0)))</formula1>
    </dataValidation>
    <dataValidation type="list" errorStyle="information" allowBlank="1" showInputMessage="1" showErrorMessage="1" sqref="B62:C62 B37:C37 B41:C41 B52:C52 K37:P37 K41:P41 K52:P52 K62:L62">
      <formula1>"Yes, No"</formula1>
    </dataValidation>
    <dataValidation type="list" errorStyle="information" allowBlank="1" showInputMessage="1" showErrorMessage="1" sqref="B39:C39 K39:L39">
      <formula1>ListCustomerRelationship</formula1>
    </dataValidation>
    <dataValidation type="list" errorStyle="information" allowBlank="1" showInputMessage="1" showErrorMessage="1" sqref="B42:C42 K42:L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K46:L46">
      <formula1>ListJobProfessionEMP</formula1>
    </dataValidation>
    <dataValidation type="list" errorStyle="information" allowBlank="1" showInputMessage="1" showErrorMessage="1" sqref="B47:C47 K47:L47">
      <formula1>ListCompanyType</formula1>
    </dataValidation>
    <dataValidation type="list" errorStyle="information" allowBlank="1" showInputMessage="1" showErrorMessage="1" sqref="B48:C48 K48:L48">
      <formula1>ListIdType</formula1>
    </dataValidation>
    <dataValidation type="list" errorStyle="information" allowBlank="1" showInputMessage="1" showErrorMessage="1" sqref="B53:C53 K53:P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K44:L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E5" sqref="E5"/>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s="18" t="s">
        <v>8</v>
      </c>
      <c r="C1" s="18" t="s">
        <v>8</v>
      </c>
      <c r="D1" s="18" t="s">
        <v>8</v>
      </c>
      <c r="E1" s="18" t="s">
        <v>8</v>
      </c>
      <c r="F1" s="18" t="s">
        <v>8</v>
      </c>
      <c r="G1" s="18" t="s">
        <v>8</v>
      </c>
      <c r="H1" s="18" t="s">
        <v>8</v>
      </c>
    </row>
    <row r="2" spans="1:8" s="18" customFormat="1" x14ac:dyDescent="0.25">
      <c r="A2" s="18" t="s">
        <v>3255</v>
      </c>
      <c r="B2" s="18" t="s">
        <v>3053</v>
      </c>
      <c r="C2" s="18" t="s">
        <v>3053</v>
      </c>
      <c r="D2" s="18" t="s">
        <v>3053</v>
      </c>
      <c r="E2" s="18" t="s">
        <v>3053</v>
      </c>
    </row>
    <row r="3" spans="1:8" s="18" customFormat="1" x14ac:dyDescent="0.25">
      <c r="A3" s="18" t="s">
        <v>3256</v>
      </c>
    </row>
    <row r="4" spans="1:8" s="18" customFormat="1" x14ac:dyDescent="0.25">
      <c r="A4" s="18" t="s">
        <v>3429</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row>
    <row r="13" spans="1:8" s="18" customFormat="1" x14ac:dyDescent="0.25">
      <c r="A13" s="59" t="s">
        <v>3397</v>
      </c>
      <c r="B13" s="7" t="s">
        <v>3478</v>
      </c>
      <c r="C13" s="7"/>
      <c r="D13" s="7"/>
      <c r="E13" s="7"/>
      <c r="F13" s="7"/>
      <c r="G13" s="7"/>
      <c r="H13" s="7"/>
    </row>
    <row r="14" spans="1:8" s="18" customFormat="1" x14ac:dyDescent="0.25">
      <c r="A14" s="59" t="s">
        <v>3398</v>
      </c>
      <c r="B14" s="8" t="s">
        <v>3157</v>
      </c>
      <c r="C14" s="8" t="s">
        <v>3515</v>
      </c>
      <c r="D14" s="8" t="s">
        <v>3157</v>
      </c>
      <c r="E14" s="8" t="s">
        <v>3157</v>
      </c>
      <c r="F14" s="8" t="s">
        <v>3157</v>
      </c>
      <c r="G14" s="8" t="s">
        <v>3157</v>
      </c>
      <c r="H14" s="8" t="s">
        <v>3157</v>
      </c>
    </row>
    <row r="15" spans="1:8" s="18" customFormat="1" x14ac:dyDescent="0.25">
      <c r="A15" s="59" t="s">
        <v>3430</v>
      </c>
      <c r="B15" s="9"/>
      <c r="C15" s="9"/>
      <c r="D15" s="9"/>
      <c r="E15" s="9"/>
      <c r="F15" s="9"/>
      <c r="G15" s="9"/>
      <c r="H15" s="9"/>
    </row>
    <row r="16" spans="1:8" s="18" customFormat="1" x14ac:dyDescent="0.25">
      <c r="A16" s="59" t="s">
        <v>3431</v>
      </c>
      <c r="B16" s="9" t="s">
        <v>3081</v>
      </c>
      <c r="C16" s="9" t="s">
        <v>3516</v>
      </c>
      <c r="D16" s="9" t="s">
        <v>3081</v>
      </c>
      <c r="E16" s="9" t="s">
        <v>3081</v>
      </c>
      <c r="F16" s="9" t="s">
        <v>3081</v>
      </c>
      <c r="G16" s="9" t="s">
        <v>3081</v>
      </c>
      <c r="H16" s="9" t="s">
        <v>3081</v>
      </c>
    </row>
    <row r="17" spans="1:8" s="18" customFormat="1" x14ac:dyDescent="0.25">
      <c r="A17" s="59" t="s">
        <v>3432</v>
      </c>
      <c r="B17" s="28">
        <v>10000000</v>
      </c>
      <c r="C17" s="28">
        <v>1000000</v>
      </c>
      <c r="D17" s="28">
        <v>10000002</v>
      </c>
      <c r="E17" s="28">
        <v>10000003</v>
      </c>
      <c r="F17" s="28">
        <v>10000004</v>
      </c>
      <c r="G17" s="28">
        <v>10000005</v>
      </c>
      <c r="H17" s="28">
        <v>10000006</v>
      </c>
    </row>
    <row r="18" spans="1:8" s="18" customFormat="1" x14ac:dyDescent="0.25">
      <c r="A18" s="59" t="s">
        <v>3405</v>
      </c>
      <c r="B18" s="18" t="s">
        <v>112</v>
      </c>
      <c r="C18" s="18" t="s">
        <v>102</v>
      </c>
      <c r="D18" s="18" t="s">
        <v>102</v>
      </c>
      <c r="E18" s="18" t="s">
        <v>102</v>
      </c>
      <c r="F18" s="18" t="s">
        <v>102</v>
      </c>
      <c r="G18" s="18" t="s">
        <v>102</v>
      </c>
      <c r="H18" s="18" t="s">
        <v>102</v>
      </c>
    </row>
    <row r="19" spans="1:8" s="18" customFormat="1" x14ac:dyDescent="0.25">
      <c r="A19" s="59" t="s">
        <v>3406</v>
      </c>
      <c r="B19" s="18">
        <v>2</v>
      </c>
      <c r="C19" s="18">
        <v>12</v>
      </c>
      <c r="D19" s="18">
        <v>12</v>
      </c>
      <c r="E19" s="18">
        <v>12</v>
      </c>
      <c r="F19" s="18">
        <v>12</v>
      </c>
      <c r="G19" s="18">
        <v>12</v>
      </c>
      <c r="H19" s="18">
        <v>12</v>
      </c>
    </row>
    <row r="20" spans="1:8" s="18" customFormat="1" x14ac:dyDescent="0.25">
      <c r="A20" s="59" t="s">
        <v>3407</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208" priority="6">
      <formula>B$18="Amount"</formula>
    </cfRule>
  </conditionalFormatting>
  <conditionalFormatting sqref="B20:XFD20">
    <cfRule type="expression" dxfId="207" priority="5">
      <formula>B$18="Percentage"</formula>
    </cfRule>
  </conditionalFormatting>
  <conditionalFormatting sqref="A19">
    <cfRule type="expression" dxfId="206" priority="2">
      <formula>A$18="Amount"</formula>
    </cfRule>
  </conditionalFormatting>
  <conditionalFormatting sqref="A20">
    <cfRule type="expression" dxfId="205"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workbookViewId="0">
      <pane xSplit="1" topLeftCell="K1" activePane="topRight" state="frozen"/>
      <selection activeCell="A10" sqref="A10"/>
      <selection pane="topRight" activeCell="N15" sqref="N15"/>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 min="14" max="14" width="34.7109375" style="17" bestFit="1" customWidth="1" collapsed="1"/>
    <col min="15" max="15" width="26" bestFit="1" customWidth="1"/>
    <col min="16" max="16" width="26" style="17" bestFit="1" customWidth="1"/>
  </cols>
  <sheetData>
    <row r="1" spans="1:16" s="18" customFormat="1" x14ac:dyDescent="0.25">
      <c r="A1" s="18" t="s">
        <v>4</v>
      </c>
      <c r="B1" t="s">
        <v>5</v>
      </c>
      <c r="C1" s="18" t="s">
        <v>8</v>
      </c>
      <c r="D1" s="18" t="s">
        <v>8</v>
      </c>
      <c r="E1" s="18" t="s">
        <v>8</v>
      </c>
      <c r="N1" s="17" t="s">
        <v>8</v>
      </c>
      <c r="O1" s="17" t="s">
        <v>8</v>
      </c>
      <c r="P1" s="17" t="s">
        <v>8</v>
      </c>
    </row>
    <row r="2" spans="1:16" s="18" customFormat="1" x14ac:dyDescent="0.25">
      <c r="A2" s="18" t="s">
        <v>3255</v>
      </c>
      <c r="B2"/>
      <c r="C2" s="18" t="s">
        <v>3053</v>
      </c>
      <c r="D2" s="18" t="s">
        <v>3053</v>
      </c>
      <c r="E2" s="18" t="s">
        <v>3053</v>
      </c>
      <c r="N2" s="17" t="s">
        <v>3053</v>
      </c>
      <c r="O2" s="17" t="s">
        <v>3053</v>
      </c>
      <c r="P2" s="17" t="s">
        <v>3053</v>
      </c>
    </row>
    <row r="3" spans="1:16" s="18" customFormat="1" x14ac:dyDescent="0.25">
      <c r="A3" s="18" t="s">
        <v>3256</v>
      </c>
      <c r="N3" s="18" t="s">
        <v>3572</v>
      </c>
      <c r="O3" s="18" t="s">
        <v>3573</v>
      </c>
      <c r="P3" s="18" t="s">
        <v>3574</v>
      </c>
    </row>
    <row r="4" spans="1:16" s="18" customFormat="1" x14ac:dyDescent="0.25">
      <c r="A4" s="18" t="s">
        <v>3429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N4" s="18">
        <f>IF(N12="Customer",COUNTIFS($A12:$A20,"*$*",N12:N20,""),IF(N12="Off System",COUNTIFS($A12:$A12,"*$*",N12:N12,""),IF(AND(N12="Multifinance",OR(N24="Over Tenor",N24="Partial Tenor")),COUNTIFS($A12:$A12,"*$*",N12:N12,"")+COUNTIFS($A22:$A43,"*$*",N22:N43,""),IF(AND(N12="Multifinance",OR(N24="Full Tenor",N24="Annualy")),COUNTIFS($A12:$A12,"*$*",N12:N12,"")+COUNTIFS($A22:$A26,"*$*",N22:N26,"")+COUNTIFS($A34:$A43,"*$*",N34:N43,""),IF(AND(N12="Customer - Multifinance",OR(N24="Over Tenor",N24="Partial Tenor")),COUNTIFS($A12:$A43,"*$*",N12:N43,""),IF(AND(N12="Customer - Multifinance",OR(N24="Full Tenor",N24="Annualy")),COUNTIFS($A12:$A26,"*$*",N12:N26,"")+COUNTIFS($A34:$A43,"*$*",N34:N43,"")))))))</f>
        <v>3</v>
      </c>
      <c r="O4" s="18">
        <f>IF(O12="Customer",COUNTIFS($A12:$A20,"*$*",O12:O20,""),IF(O12="Off System",COUNTIFS($A12:$A12,"*$*",O12:O12,""),IF(AND(O12="Multifinance",OR(O24="Over Tenor",O24="Partial Tenor")),COUNTIFS($A12:$A12,"*$*",O12:O12,"")+COUNTIFS($A22:$A43,"*$*",O22:O43,""),IF(AND(O12="Multifinance",OR(O24="Full Tenor",O24="Annualy")),COUNTIFS($A12:$A12,"*$*",O12:O12,"")+COUNTIFS($A22:$A26,"*$*",O22:O26,"")+COUNTIFS($A34:$A43,"*$*",O34:O43,""),IF(AND(O12="Customer - Multifinance",OR(O24="Over Tenor",O24="Partial Tenor")),COUNTIFS($A12:$A43,"*$*",O12:O43,""),IF(AND(O12="Customer - Multifinance",OR(O24="Full Tenor",O24="Annualy")),COUNTIFS($A12:$A26,"*$*",O12:O26,"")+COUNTIFS($A34:$A43,"*$*",O34:O43,"")))))))</f>
        <v>0</v>
      </c>
      <c r="P4" s="18">
        <f>IF(P12="Customer",COUNTIFS($A12:$A20,"*$*",P12:P20,""),IF(P12="Off System",COUNTIFS($A12:$A12,"*$*",P12:P12,""),IF(AND(P12="Multifinance",OR(P24="Over Tenor",P24="Partial Tenor")),COUNTIFS($A12:$A12,"*$*",P12:P12,"")+COUNTIFS($A22:$A43,"*$*",P22:P43,""),IF(AND(P12="Multifinance",OR(P24="Full Tenor",P24="Annualy")),COUNTIFS($A12:$A12,"*$*",P12:P12,"")+COUNTIFS($A22:$A26,"*$*",P22:P26,"")+COUNTIFS($A34:$A43,"*$*",P34:P43,""),IF(AND(P12="Customer - Multifinance",OR(P24="Over Tenor",P24="Partial Tenor")),COUNTIFS($A12:$A43,"*$*",P12:P43,""),IF(AND(P12="Customer - Multifinance",OR(P24="Full Tenor",P24="Annualy")),COUNTIFS($A12:$A26,"*$*",P12:P26,"")+COUNTIFS($A34:$A43,"*$*",P34:P43,"")))))))</f>
        <v>0</v>
      </c>
    </row>
    <row r="5" spans="1:16" s="18" customFormat="1" x14ac:dyDescent="0.25"/>
    <row r="6" spans="1:16" s="18" customFormat="1" x14ac:dyDescent="0.25"/>
    <row r="7" spans="1:16" s="18" customFormat="1" x14ac:dyDescent="0.25"/>
    <row r="8" spans="1:16" s="18" customFormat="1" x14ac:dyDescent="0.25"/>
    <row r="9" spans="1:16" s="18" customFormat="1" x14ac:dyDescent="0.25">
      <c r="A9" s="18" t="s">
        <v>3529</v>
      </c>
    </row>
    <row r="10" spans="1:16" s="18" customFormat="1" x14ac:dyDescent="0.25">
      <c r="A10" s="18" t="s">
        <v>3503</v>
      </c>
      <c r="B10" s="18" t="s">
        <v>38</v>
      </c>
      <c r="N10" s="18" t="s">
        <v>38</v>
      </c>
      <c r="O10" s="18" t="s">
        <v>38</v>
      </c>
      <c r="P10" s="18" t="s">
        <v>38</v>
      </c>
    </row>
    <row r="11" spans="1:16" s="116" customFormat="1" x14ac:dyDescent="0.25">
      <c r="A11" s="134" t="s">
        <v>3030</v>
      </c>
      <c r="B11" s="135"/>
      <c r="C11" s="135"/>
      <c r="D11" s="135"/>
      <c r="E11" s="136"/>
    </row>
    <row r="12" spans="1:16" s="18" customFormat="1" x14ac:dyDescent="0.25">
      <c r="A12" s="58" t="s">
        <v>3433</v>
      </c>
      <c r="B12" s="18" t="s">
        <v>228</v>
      </c>
      <c r="C12" s="18" t="s">
        <v>113</v>
      </c>
      <c r="N12" s="18" t="s">
        <v>58</v>
      </c>
      <c r="O12" s="18" t="s">
        <v>113</v>
      </c>
      <c r="P12" s="18" t="s">
        <v>113</v>
      </c>
    </row>
    <row r="13" spans="1:16" s="140" customFormat="1" x14ac:dyDescent="0.25">
      <c r="A13" s="137" t="s">
        <v>58</v>
      </c>
      <c r="B13" s="138"/>
      <c r="C13" s="138"/>
      <c r="D13" s="138"/>
      <c r="E13" s="139"/>
    </row>
    <row r="14" spans="1:16" s="18" customFormat="1" x14ac:dyDescent="0.25">
      <c r="A14" s="59" t="s">
        <v>3434</v>
      </c>
      <c r="B14" s="18" t="s">
        <v>3148</v>
      </c>
      <c r="C14" s="18" t="s">
        <v>3148</v>
      </c>
    </row>
    <row r="15" spans="1:16" s="18" customFormat="1" x14ac:dyDescent="0.25">
      <c r="A15" s="59" t="s">
        <v>3435</v>
      </c>
      <c r="B15" s="27">
        <v>100000000</v>
      </c>
      <c r="C15" s="27">
        <v>700000001</v>
      </c>
      <c r="N15" s="27">
        <v>100000000</v>
      </c>
    </row>
    <row r="16" spans="1:16" s="18" customFormat="1" x14ac:dyDescent="0.25">
      <c r="A16" s="18" t="s">
        <v>114</v>
      </c>
    </row>
    <row r="17" spans="1:16" s="18" customFormat="1" x14ac:dyDescent="0.25">
      <c r="A17" s="18" t="s">
        <v>115</v>
      </c>
    </row>
    <row r="18" spans="1:16" s="18" customFormat="1" x14ac:dyDescent="0.25">
      <c r="A18" s="59" t="s">
        <v>3436</v>
      </c>
      <c r="B18" s="72">
        <v>44197</v>
      </c>
      <c r="C18" s="72">
        <v>44197</v>
      </c>
      <c r="N18" s="72"/>
    </row>
    <row r="19" spans="1:16" s="18" customFormat="1" x14ac:dyDescent="0.25">
      <c r="A19" s="59" t="s">
        <v>3437</v>
      </c>
      <c r="B19" s="72">
        <v>44742</v>
      </c>
      <c r="C19" s="72">
        <v>44741</v>
      </c>
      <c r="N19" s="72"/>
    </row>
    <row r="20" spans="1:16" s="18" customFormat="1" x14ac:dyDescent="0.25">
      <c r="A20" s="18" t="s">
        <v>116</v>
      </c>
    </row>
    <row r="21" spans="1:16" s="140" customFormat="1" x14ac:dyDescent="0.25">
      <c r="A21" s="137" t="s">
        <v>51</v>
      </c>
      <c r="B21" s="138"/>
      <c r="C21" s="138"/>
      <c r="D21" s="138"/>
      <c r="E21" s="139"/>
    </row>
    <row r="22" spans="1:16" s="18" customFormat="1" x14ac:dyDescent="0.25">
      <c r="A22" s="59" t="s">
        <v>3413</v>
      </c>
      <c r="B22" s="18" t="s">
        <v>200</v>
      </c>
      <c r="C22" s="18" t="s">
        <v>117</v>
      </c>
      <c r="N22" s="18" t="s">
        <v>200</v>
      </c>
      <c r="O22" s="18" t="s">
        <v>117</v>
      </c>
      <c r="P22" s="18" t="s">
        <v>117</v>
      </c>
    </row>
    <row r="23" spans="1:16" s="18" customFormat="1" x14ac:dyDescent="0.25">
      <c r="A23" s="59" t="s">
        <v>3435</v>
      </c>
      <c r="B23" s="27">
        <v>600000000</v>
      </c>
      <c r="C23" s="27">
        <v>300000001</v>
      </c>
      <c r="N23" s="27">
        <v>600000000</v>
      </c>
      <c r="O23" s="27">
        <v>600000001</v>
      </c>
      <c r="P23" s="27">
        <v>600000001</v>
      </c>
    </row>
    <row r="24" spans="1:16" s="18" customFormat="1" x14ac:dyDescent="0.25">
      <c r="A24" s="59" t="s">
        <v>3438</v>
      </c>
      <c r="B24" s="18" t="s">
        <v>118</v>
      </c>
      <c r="C24" s="18" t="s">
        <v>118</v>
      </c>
      <c r="N24" s="18" t="s">
        <v>118</v>
      </c>
      <c r="O24" s="18" t="s">
        <v>272</v>
      </c>
      <c r="P24" s="18" t="s">
        <v>251</v>
      </c>
    </row>
    <row r="25" spans="1:16" s="18" customFormat="1" x14ac:dyDescent="0.25">
      <c r="A25" s="59" t="s">
        <v>3439</v>
      </c>
      <c r="B25" s="18" t="s">
        <v>197</v>
      </c>
      <c r="C25" s="18" t="s">
        <v>197</v>
      </c>
      <c r="N25" s="18" t="s">
        <v>197</v>
      </c>
      <c r="O25" s="18" t="s">
        <v>197</v>
      </c>
      <c r="P25" s="18" t="s">
        <v>197</v>
      </c>
    </row>
    <row r="26" spans="1:16" s="18" customFormat="1" x14ac:dyDescent="0.25">
      <c r="A26" s="59" t="s">
        <v>3434</v>
      </c>
      <c r="B26" s="18" t="s">
        <v>398</v>
      </c>
      <c r="C26" s="18" t="s">
        <v>398</v>
      </c>
      <c r="N26" s="18" t="s">
        <v>398</v>
      </c>
      <c r="O26" s="18" t="s">
        <v>398</v>
      </c>
      <c r="P26" s="18" t="s">
        <v>398</v>
      </c>
    </row>
    <row r="27" spans="1:16" s="18" customFormat="1" x14ac:dyDescent="0.25">
      <c r="A27" s="18" t="s">
        <v>116</v>
      </c>
    </row>
    <row r="28" spans="1:16" s="18" customFormat="1" x14ac:dyDescent="0.25">
      <c r="A28" s="59" t="s">
        <v>3440</v>
      </c>
      <c r="B28" s="18">
        <v>16</v>
      </c>
      <c r="C28" s="18">
        <v>17</v>
      </c>
      <c r="N28" s="18">
        <v>16</v>
      </c>
      <c r="O28" s="18">
        <v>24</v>
      </c>
      <c r="P28" s="18">
        <v>6</v>
      </c>
    </row>
    <row r="29" spans="1:16" s="116" customFormat="1" x14ac:dyDescent="0.25">
      <c r="A29" s="134" t="s">
        <v>3031</v>
      </c>
      <c r="B29" s="135"/>
      <c r="C29" s="135"/>
      <c r="D29" s="135"/>
      <c r="E29" s="136"/>
    </row>
    <row r="30" spans="1:16" s="18" customFormat="1" x14ac:dyDescent="0.25">
      <c r="A30" s="64" t="s">
        <v>121</v>
      </c>
      <c r="B30" s="35" t="s">
        <v>122</v>
      </c>
      <c r="C30" s="35" t="s">
        <v>122</v>
      </c>
      <c r="N30" s="35" t="s">
        <v>122</v>
      </c>
      <c r="O30" s="35" t="s">
        <v>122</v>
      </c>
      <c r="P30" s="35" t="s">
        <v>122</v>
      </c>
    </row>
    <row r="31" spans="1:16" s="18" customFormat="1" x14ac:dyDescent="0.25">
      <c r="A31" s="35" t="s">
        <v>123</v>
      </c>
      <c r="B31" s="36">
        <v>800000</v>
      </c>
      <c r="C31" s="36">
        <v>800000</v>
      </c>
      <c r="N31" s="36">
        <v>800000</v>
      </c>
      <c r="O31" s="36">
        <v>800000</v>
      </c>
      <c r="P31" s="36">
        <v>800000</v>
      </c>
    </row>
    <row r="32" spans="1:16" s="18" customFormat="1" x14ac:dyDescent="0.25">
      <c r="A32" s="35" t="s">
        <v>124</v>
      </c>
      <c r="B32" s="36">
        <v>800000</v>
      </c>
      <c r="C32" s="36">
        <v>800000</v>
      </c>
      <c r="N32" s="36">
        <v>800000</v>
      </c>
      <c r="O32" s="36">
        <v>800000</v>
      </c>
      <c r="P32" s="36">
        <v>800000</v>
      </c>
    </row>
    <row r="33" spans="1:16" s="144" customFormat="1" x14ac:dyDescent="0.25">
      <c r="A33" s="141" t="s">
        <v>3032</v>
      </c>
      <c r="B33" s="142"/>
      <c r="C33" s="142"/>
      <c r="D33" s="142"/>
      <c r="E33" s="143"/>
    </row>
    <row r="34" spans="1:16" s="18" customFormat="1" x14ac:dyDescent="0.25">
      <c r="A34" s="59" t="s">
        <v>3441</v>
      </c>
      <c r="B34" s="18" t="s">
        <v>126</v>
      </c>
      <c r="C34" s="18" t="s">
        <v>126</v>
      </c>
      <c r="N34" s="18" t="s">
        <v>126</v>
      </c>
      <c r="O34" s="18" t="s">
        <v>126</v>
      </c>
      <c r="P34" s="18" t="s">
        <v>126</v>
      </c>
    </row>
    <row r="35" spans="1:16" s="137" customFormat="1" x14ac:dyDescent="0.25">
      <c r="A35" s="137" t="s">
        <v>127</v>
      </c>
      <c r="B35" s="138"/>
      <c r="C35" s="138"/>
      <c r="D35" s="138"/>
      <c r="E35" s="138"/>
    </row>
    <row r="36" spans="1:16" s="18" customFormat="1" x14ac:dyDescent="0.25">
      <c r="A36" s="59" t="s">
        <v>3442</v>
      </c>
      <c r="B36" s="18" t="s">
        <v>92</v>
      </c>
      <c r="C36" s="18" t="s">
        <v>92</v>
      </c>
      <c r="N36" s="18" t="s">
        <v>92</v>
      </c>
      <c r="O36" s="18" t="s">
        <v>92</v>
      </c>
      <c r="P36" s="18" t="s">
        <v>92</v>
      </c>
    </row>
    <row r="37" spans="1:16" s="18" customFormat="1" x14ac:dyDescent="0.25">
      <c r="A37" s="59" t="s">
        <v>3443</v>
      </c>
      <c r="B37" s="18" t="s">
        <v>92</v>
      </c>
      <c r="C37" s="18" t="s">
        <v>92</v>
      </c>
      <c r="N37" s="18" t="s">
        <v>92</v>
      </c>
      <c r="O37" s="18" t="s">
        <v>92</v>
      </c>
      <c r="P37" s="18" t="s">
        <v>92</v>
      </c>
    </row>
    <row r="38" spans="1:16" s="18" customFormat="1" x14ac:dyDescent="0.25">
      <c r="A38" s="59" t="s">
        <v>3444</v>
      </c>
      <c r="B38" s="18" t="s">
        <v>122</v>
      </c>
      <c r="C38" s="18" t="s">
        <v>92</v>
      </c>
      <c r="N38" s="18" t="s">
        <v>122</v>
      </c>
      <c r="O38" s="18" t="s">
        <v>122</v>
      </c>
      <c r="P38" s="18" t="s">
        <v>122</v>
      </c>
    </row>
    <row r="39" spans="1:16" s="18" customFormat="1" x14ac:dyDescent="0.25">
      <c r="A39" s="59" t="s">
        <v>3445</v>
      </c>
      <c r="B39" s="18" t="s">
        <v>92</v>
      </c>
      <c r="C39" s="18" t="s">
        <v>92</v>
      </c>
      <c r="N39" s="18" t="s">
        <v>92</v>
      </c>
      <c r="O39" s="18" t="s">
        <v>92</v>
      </c>
      <c r="P39" s="18" t="s">
        <v>92</v>
      </c>
    </row>
    <row r="40" spans="1:16" s="18" customFormat="1" x14ac:dyDescent="0.25">
      <c r="A40" s="59" t="s">
        <v>3446</v>
      </c>
      <c r="B40" s="18" t="s">
        <v>92</v>
      </c>
      <c r="C40" s="18" t="s">
        <v>92</v>
      </c>
      <c r="N40" s="18" t="s">
        <v>92</v>
      </c>
      <c r="O40" s="18" t="s">
        <v>92</v>
      </c>
      <c r="P40" s="18" t="s">
        <v>92</v>
      </c>
    </row>
    <row r="41" spans="1:16" s="18" customFormat="1" x14ac:dyDescent="0.25">
      <c r="A41" s="59" t="s">
        <v>3447</v>
      </c>
      <c r="B41" s="18" t="s">
        <v>92</v>
      </c>
      <c r="C41" s="18" t="s">
        <v>92</v>
      </c>
      <c r="N41" s="18" t="s">
        <v>92</v>
      </c>
      <c r="O41" s="18" t="s">
        <v>92</v>
      </c>
      <c r="P41" s="18" t="s">
        <v>92</v>
      </c>
    </row>
    <row r="42" spans="1:16" s="18" customFormat="1" x14ac:dyDescent="0.25">
      <c r="A42" s="59" t="s">
        <v>3448</v>
      </c>
      <c r="B42" s="18" t="s">
        <v>122</v>
      </c>
      <c r="C42" s="18" t="s">
        <v>92</v>
      </c>
      <c r="N42" s="18" t="s">
        <v>122</v>
      </c>
      <c r="O42" s="18" t="s">
        <v>122</v>
      </c>
      <c r="P42" s="18" t="s">
        <v>122</v>
      </c>
    </row>
    <row r="43" spans="1:16" s="88" customFormat="1" x14ac:dyDescent="0.25">
      <c r="A43" s="110" t="s">
        <v>3449</v>
      </c>
      <c r="B43" s="18" t="s">
        <v>92</v>
      </c>
      <c r="C43" s="18" t="s">
        <v>92</v>
      </c>
      <c r="D43" s="101"/>
      <c r="E43" s="101"/>
      <c r="N43" s="18" t="s">
        <v>92</v>
      </c>
      <c r="O43" s="18" t="s">
        <v>92</v>
      </c>
      <c r="P43" s="18" t="s">
        <v>92</v>
      </c>
    </row>
    <row r="44" spans="1:16" s="145" customFormat="1" x14ac:dyDescent="0.25">
      <c r="A44" s="145" t="s">
        <v>3194</v>
      </c>
      <c r="B44" s="146"/>
      <c r="C44" s="146"/>
      <c r="D44" s="146"/>
      <c r="E44" s="146"/>
    </row>
    <row r="45" spans="1:16" s="89" customFormat="1" x14ac:dyDescent="0.25">
      <c r="A45" s="89" t="s">
        <v>3167</v>
      </c>
      <c r="B45" s="90" t="s">
        <v>3508</v>
      </c>
      <c r="C45" s="90" t="s">
        <v>3180</v>
      </c>
      <c r="N45" s="90" t="s">
        <v>3508</v>
      </c>
      <c r="O45" s="90" t="s">
        <v>3508</v>
      </c>
      <c r="P45" s="90" t="s">
        <v>3508</v>
      </c>
    </row>
    <row r="46" spans="1:16" s="89" customFormat="1" x14ac:dyDescent="0.25">
      <c r="A46" s="89" t="s">
        <v>3168</v>
      </c>
      <c r="B46" s="90" t="s">
        <v>3507</v>
      </c>
      <c r="C46" s="90" t="s">
        <v>3181</v>
      </c>
      <c r="N46" s="90" t="s">
        <v>3507</v>
      </c>
      <c r="O46" s="90" t="s">
        <v>3507</v>
      </c>
      <c r="P46" s="90" t="s">
        <v>3507</v>
      </c>
    </row>
    <row r="47" spans="1:16" s="89" customFormat="1" x14ac:dyDescent="0.25">
      <c r="A47" s="89" t="s">
        <v>3169</v>
      </c>
      <c r="B47" s="90" t="s">
        <v>3237</v>
      </c>
      <c r="C47" s="90" t="s">
        <v>3265</v>
      </c>
      <c r="N47" s="90" t="s">
        <v>3237</v>
      </c>
      <c r="O47" s="90" t="s">
        <v>3237</v>
      </c>
      <c r="P47" s="90" t="s">
        <v>3237</v>
      </c>
    </row>
    <row r="48" spans="1:16" s="89" customFormat="1" x14ac:dyDescent="0.25">
      <c r="A48" s="89" t="s">
        <v>125</v>
      </c>
      <c r="B48" s="90" t="s">
        <v>3182</v>
      </c>
      <c r="C48" s="90" t="s">
        <v>3182</v>
      </c>
      <c r="N48" s="90" t="s">
        <v>3182</v>
      </c>
      <c r="O48" s="90" t="s">
        <v>3182</v>
      </c>
      <c r="P48" s="90" t="s">
        <v>3182</v>
      </c>
    </row>
    <row r="49" spans="1:16" s="147" customFormat="1" x14ac:dyDescent="0.25">
      <c r="A49" s="147" t="s">
        <v>127</v>
      </c>
      <c r="B49" s="148"/>
      <c r="C49" s="148"/>
      <c r="D49" s="148"/>
      <c r="E49" s="148"/>
    </row>
    <row r="50" spans="1:16" s="89" customFormat="1" x14ac:dyDescent="0.25">
      <c r="A50" s="89" t="s">
        <v>128</v>
      </c>
      <c r="B50" s="91" t="s">
        <v>3180</v>
      </c>
      <c r="C50" s="91" t="s">
        <v>3180</v>
      </c>
      <c r="N50" s="91" t="s">
        <v>3180</v>
      </c>
      <c r="O50" s="91" t="s">
        <v>3180</v>
      </c>
      <c r="P50" s="91" t="s">
        <v>3180</v>
      </c>
    </row>
    <row r="51" spans="1:16" s="89" customFormat="1" x14ac:dyDescent="0.25">
      <c r="A51" s="89" t="s">
        <v>129</v>
      </c>
      <c r="B51" s="91" t="s">
        <v>3509</v>
      </c>
      <c r="C51" s="91" t="s">
        <v>3186</v>
      </c>
      <c r="N51" s="91" t="s">
        <v>3509</v>
      </c>
      <c r="O51" s="91" t="s">
        <v>3509</v>
      </c>
      <c r="P51" s="91" t="s">
        <v>3509</v>
      </c>
    </row>
    <row r="52" spans="1:16" s="89" customFormat="1" x14ac:dyDescent="0.25">
      <c r="A52" s="89" t="s">
        <v>130</v>
      </c>
      <c r="B52" s="91" t="s">
        <v>3510</v>
      </c>
      <c r="C52" s="91" t="s">
        <v>3183</v>
      </c>
      <c r="N52" s="91" t="s">
        <v>3510</v>
      </c>
      <c r="O52" s="91" t="s">
        <v>3510</v>
      </c>
      <c r="P52" s="91" t="s">
        <v>3510</v>
      </c>
    </row>
    <row r="53" spans="1:16" s="89" customFormat="1" x14ac:dyDescent="0.25">
      <c r="A53" s="89" t="s">
        <v>131</v>
      </c>
      <c r="B53" s="91" t="s">
        <v>3185</v>
      </c>
      <c r="C53" s="91" t="s">
        <v>3184</v>
      </c>
      <c r="N53" s="91" t="s">
        <v>3185</v>
      </c>
      <c r="O53" s="91" t="s">
        <v>3185</v>
      </c>
      <c r="P53" s="91" t="s">
        <v>3185</v>
      </c>
    </row>
    <row r="54" spans="1:16" s="89" customFormat="1" x14ac:dyDescent="0.25">
      <c r="A54" s="89" t="s">
        <v>132</v>
      </c>
      <c r="B54" s="91" t="s">
        <v>3185</v>
      </c>
      <c r="C54" s="91" t="s">
        <v>3185</v>
      </c>
      <c r="N54" s="91" t="s">
        <v>3185</v>
      </c>
      <c r="O54" s="91" t="s">
        <v>3185</v>
      </c>
      <c r="P54" s="91" t="s">
        <v>3185</v>
      </c>
    </row>
    <row r="55" spans="1:16" s="89" customFormat="1" x14ac:dyDescent="0.25">
      <c r="A55" s="89" t="s">
        <v>133</v>
      </c>
      <c r="B55" s="91" t="s">
        <v>3509</v>
      </c>
      <c r="C55" s="91" t="s">
        <v>3186</v>
      </c>
      <c r="N55" s="91" t="s">
        <v>3509</v>
      </c>
      <c r="O55" s="91" t="s">
        <v>3509</v>
      </c>
      <c r="P55" s="91" t="s">
        <v>3509</v>
      </c>
    </row>
    <row r="56" spans="1:16" s="89" customFormat="1" x14ac:dyDescent="0.25">
      <c r="A56" s="89" t="s">
        <v>134</v>
      </c>
      <c r="B56" s="91" t="s">
        <v>3184</v>
      </c>
      <c r="C56" s="91" t="s">
        <v>3184</v>
      </c>
      <c r="N56" s="91" t="s">
        <v>3184</v>
      </c>
      <c r="O56" s="91" t="s">
        <v>3184</v>
      </c>
      <c r="P56" s="91" t="s">
        <v>3184</v>
      </c>
    </row>
    <row r="57" spans="1:16" s="89" customFormat="1" x14ac:dyDescent="0.25">
      <c r="A57" s="89" t="s">
        <v>3244</v>
      </c>
      <c r="B57" s="91" t="s">
        <v>3185</v>
      </c>
      <c r="C57" s="91" t="s">
        <v>3185</v>
      </c>
      <c r="N57" s="91" t="s">
        <v>3185</v>
      </c>
      <c r="O57" s="91" t="s">
        <v>3185</v>
      </c>
      <c r="P57" s="91" t="s">
        <v>3185</v>
      </c>
    </row>
    <row r="58" spans="1:16" s="149" customFormat="1" x14ac:dyDescent="0.25">
      <c r="A58" s="149" t="s">
        <v>3170</v>
      </c>
    </row>
    <row r="59" spans="1:16" s="97" customFormat="1" x14ac:dyDescent="0.25">
      <c r="A59" s="13" t="s">
        <v>3171</v>
      </c>
      <c r="B59" s="13" t="s">
        <v>3187</v>
      </c>
      <c r="C59" s="13" t="s">
        <v>3266</v>
      </c>
      <c r="N59" s="13" t="s">
        <v>3187</v>
      </c>
      <c r="O59" s="13" t="s">
        <v>3187</v>
      </c>
      <c r="P59" s="13" t="s">
        <v>3187</v>
      </c>
    </row>
    <row r="60" spans="1:16" s="97" customFormat="1" x14ac:dyDescent="0.25">
      <c r="A60" s="13" t="s">
        <v>3172</v>
      </c>
      <c r="B60" s="13" t="s">
        <v>3195</v>
      </c>
      <c r="C60" s="13" t="s">
        <v>3267</v>
      </c>
      <c r="N60" s="13" t="s">
        <v>3195</v>
      </c>
      <c r="O60" s="13" t="s">
        <v>3195</v>
      </c>
      <c r="P60" s="13" t="s">
        <v>3195</v>
      </c>
    </row>
    <row r="61" spans="1:16" s="97" customFormat="1" x14ac:dyDescent="0.25">
      <c r="A61" s="13" t="s">
        <v>3173</v>
      </c>
      <c r="B61" s="13" t="s">
        <v>3188</v>
      </c>
      <c r="C61" s="13" t="s">
        <v>3268</v>
      </c>
      <c r="N61" s="13" t="s">
        <v>3188</v>
      </c>
      <c r="O61" s="13" t="s">
        <v>3188</v>
      </c>
      <c r="P61" s="13" t="s">
        <v>3188</v>
      </c>
    </row>
    <row r="62" spans="1:16" s="97" customFormat="1" x14ac:dyDescent="0.25">
      <c r="A62" s="13" t="s">
        <v>3175</v>
      </c>
      <c r="B62" s="13" t="s">
        <v>3189</v>
      </c>
      <c r="C62" s="13" t="s">
        <v>3269</v>
      </c>
      <c r="N62" s="13" t="s">
        <v>3189</v>
      </c>
      <c r="O62" s="13" t="s">
        <v>3189</v>
      </c>
      <c r="P62" s="13" t="s">
        <v>3189</v>
      </c>
    </row>
    <row r="63" spans="1:16" s="97" customFormat="1" x14ac:dyDescent="0.25">
      <c r="A63" s="13" t="s">
        <v>3174</v>
      </c>
      <c r="B63" s="13" t="s">
        <v>3196</v>
      </c>
      <c r="C63" s="13" t="s">
        <v>3187</v>
      </c>
      <c r="N63" s="13" t="s">
        <v>3196</v>
      </c>
      <c r="O63" s="13" t="s">
        <v>3196</v>
      </c>
      <c r="P63" s="13" t="s">
        <v>3196</v>
      </c>
    </row>
    <row r="64" spans="1:16" s="97" customFormat="1" x14ac:dyDescent="0.25">
      <c r="A64" s="13" t="s">
        <v>3176</v>
      </c>
      <c r="B64" s="13" t="s">
        <v>3197</v>
      </c>
      <c r="C64" s="13" t="s">
        <v>3270</v>
      </c>
      <c r="N64" s="13" t="s">
        <v>3197</v>
      </c>
      <c r="O64" s="13" t="s">
        <v>3197</v>
      </c>
      <c r="P64" s="13" t="s">
        <v>3197</v>
      </c>
    </row>
    <row r="65" spans="1:16" s="97" customFormat="1" x14ac:dyDescent="0.25">
      <c r="A65" s="13" t="s">
        <v>3177</v>
      </c>
      <c r="B65" s="13" t="s">
        <v>3160</v>
      </c>
      <c r="C65" s="13" t="s">
        <v>3160</v>
      </c>
      <c r="N65" s="13" t="s">
        <v>3160</v>
      </c>
      <c r="O65" s="13" t="s">
        <v>3160</v>
      </c>
      <c r="P65" s="13" t="s">
        <v>3160</v>
      </c>
    </row>
    <row r="66" spans="1:16" s="100" customFormat="1" x14ac:dyDescent="0.25">
      <c r="A66" s="13" t="s">
        <v>3245</v>
      </c>
      <c r="B66" s="13" t="s">
        <v>3246</v>
      </c>
      <c r="C66" s="13" t="s">
        <v>3246</v>
      </c>
      <c r="N66" s="13" t="s">
        <v>3246</v>
      </c>
      <c r="O66" s="13" t="s">
        <v>3246</v>
      </c>
      <c r="P66" s="13" t="s">
        <v>3246</v>
      </c>
    </row>
    <row r="67" spans="1:16" s="102" customFormat="1" x14ac:dyDescent="0.25">
      <c r="A67" s="13" t="s">
        <v>3249</v>
      </c>
      <c r="B67" s="13"/>
      <c r="N67" s="13"/>
      <c r="O67" s="13"/>
      <c r="P67" s="13"/>
    </row>
    <row r="68" spans="1:16" s="97" customFormat="1" x14ac:dyDescent="0.25">
      <c r="A68" s="97" t="s">
        <v>3235</v>
      </c>
      <c r="B68" s="99"/>
      <c r="N68" s="99"/>
      <c r="O68" s="99"/>
      <c r="P68" s="99"/>
    </row>
    <row r="69" spans="1:16" s="97" customFormat="1" x14ac:dyDescent="0.25">
      <c r="A69" s="13" t="s">
        <v>3226</v>
      </c>
      <c r="B69" s="13" t="s">
        <v>3236</v>
      </c>
      <c r="C69" s="13" t="s">
        <v>3271</v>
      </c>
      <c r="N69" s="13" t="s">
        <v>3236</v>
      </c>
      <c r="O69" s="13" t="s">
        <v>3236</v>
      </c>
      <c r="P69" s="13" t="s">
        <v>3236</v>
      </c>
    </row>
    <row r="70" spans="1:16" s="97" customFormat="1" x14ac:dyDescent="0.25">
      <c r="A70" s="98" t="s">
        <v>3227</v>
      </c>
      <c r="B70" s="98"/>
      <c r="N70" s="98"/>
      <c r="O70" s="98"/>
      <c r="P70" s="98"/>
    </row>
    <row r="71" spans="1:16" s="97" customFormat="1" x14ac:dyDescent="0.25">
      <c r="A71" s="13" t="s">
        <v>3228</v>
      </c>
      <c r="B71" s="13" t="s">
        <v>3480</v>
      </c>
      <c r="C71" s="13"/>
      <c r="N71" s="13" t="s">
        <v>3480</v>
      </c>
      <c r="O71" s="13" t="s">
        <v>3480</v>
      </c>
      <c r="P71" s="13" t="s">
        <v>3480</v>
      </c>
    </row>
    <row r="72" spans="1:16" s="97" customFormat="1" x14ac:dyDescent="0.25">
      <c r="A72" s="13" t="s">
        <v>3229</v>
      </c>
      <c r="B72" s="13" t="s">
        <v>3238</v>
      </c>
      <c r="C72" s="13" t="s">
        <v>3272</v>
      </c>
      <c r="N72" s="13" t="s">
        <v>3238</v>
      </c>
      <c r="O72" s="13" t="s">
        <v>3238</v>
      </c>
      <c r="P72" s="13" t="s">
        <v>3238</v>
      </c>
    </row>
    <row r="73" spans="1:16" s="97" customFormat="1" x14ac:dyDescent="0.25">
      <c r="A73" s="13" t="s">
        <v>3230</v>
      </c>
      <c r="B73" s="13" t="s">
        <v>3239</v>
      </c>
      <c r="C73" s="13" t="s">
        <v>3273</v>
      </c>
      <c r="N73" s="13" t="s">
        <v>3239</v>
      </c>
      <c r="O73" s="13" t="s">
        <v>3239</v>
      </c>
      <c r="P73" s="13" t="s">
        <v>3239</v>
      </c>
    </row>
    <row r="74" spans="1:16" s="13" customFormat="1" x14ac:dyDescent="0.25">
      <c r="A74" s="13" t="s">
        <v>3231</v>
      </c>
      <c r="B74" s="13" t="s">
        <v>3240</v>
      </c>
      <c r="C74" s="13" t="s">
        <v>3274</v>
      </c>
    </row>
    <row r="75" spans="1:16" s="13" customFormat="1" x14ac:dyDescent="0.25">
      <c r="A75" s="13" t="s">
        <v>3232</v>
      </c>
      <c r="B75" s="13" t="s">
        <v>3241</v>
      </c>
      <c r="C75" s="13" t="s">
        <v>3241</v>
      </c>
    </row>
    <row r="76" spans="1:16" s="13" customFormat="1" x14ac:dyDescent="0.25">
      <c r="A76" s="13" t="s">
        <v>3233</v>
      </c>
      <c r="B76" s="13" t="s">
        <v>3242</v>
      </c>
      <c r="C76" s="13" t="s">
        <v>3275</v>
      </c>
    </row>
    <row r="77" spans="1:16" s="13" customFormat="1" x14ac:dyDescent="0.25">
      <c r="A77" s="13" t="s">
        <v>3234</v>
      </c>
      <c r="B77" s="13" t="s">
        <v>3243</v>
      </c>
      <c r="C77" s="13" t="s">
        <v>3276</v>
      </c>
    </row>
    <row r="78" spans="1:16" s="89" customFormat="1" x14ac:dyDescent="0.25">
      <c r="A78" s="89" t="s">
        <v>3244</v>
      </c>
      <c r="B78" s="90" t="s">
        <v>3247</v>
      </c>
      <c r="C78" s="90" t="s">
        <v>3277</v>
      </c>
      <c r="N78" s="90"/>
      <c r="O78" s="90"/>
      <c r="P78" s="90"/>
    </row>
    <row r="79" spans="1:16" s="102" customFormat="1" x14ac:dyDescent="0.25">
      <c r="A79" s="13" t="s">
        <v>3248</v>
      </c>
      <c r="B79" s="13"/>
      <c r="C79" s="13"/>
      <c r="N79" s="13"/>
      <c r="O79" s="13"/>
      <c r="P79" s="13"/>
    </row>
    <row r="80" spans="1:16" s="132" customFormat="1" x14ac:dyDescent="0.25">
      <c r="A80" s="132" t="s">
        <v>3033</v>
      </c>
      <c r="B80" s="133"/>
    </row>
    <row r="81" spans="1:16" s="18" customFormat="1" x14ac:dyDescent="0.25">
      <c r="A81" s="18" t="s">
        <v>135</v>
      </c>
      <c r="B81" s="27">
        <v>100000</v>
      </c>
      <c r="C81" s="27">
        <v>100001</v>
      </c>
      <c r="N81" s="27">
        <v>100000</v>
      </c>
      <c r="O81" s="27">
        <v>100000</v>
      </c>
      <c r="P81" s="27">
        <v>100000</v>
      </c>
    </row>
    <row r="82" spans="1:16" s="92" customFormat="1" x14ac:dyDescent="0.25">
      <c r="A82" s="92" t="s">
        <v>3190</v>
      </c>
      <c r="B82" t="s">
        <v>3513</v>
      </c>
      <c r="C82" s="17" t="s">
        <v>3278</v>
      </c>
      <c r="N82" s="17" t="s">
        <v>3513</v>
      </c>
      <c r="O82" s="17" t="s">
        <v>3513</v>
      </c>
      <c r="P82" s="17" t="s">
        <v>3513</v>
      </c>
    </row>
    <row r="83" spans="1:16" s="104" customFormat="1" x14ac:dyDescent="0.25">
      <c r="A83" s="111" t="s">
        <v>3482</v>
      </c>
    </row>
    <row r="84" spans="1:16" s="18" customFormat="1" x14ac:dyDescent="0.25">
      <c r="A84" s="18" t="s">
        <v>3483</v>
      </c>
      <c r="B84" s="18" t="s">
        <v>92</v>
      </c>
      <c r="N84" s="18" t="s">
        <v>122</v>
      </c>
      <c r="O84" s="18" t="s">
        <v>122</v>
      </c>
      <c r="P84" s="18" t="s">
        <v>122</v>
      </c>
    </row>
    <row r="85" spans="1:16" s="18" customFormat="1" x14ac:dyDescent="0.25">
      <c r="A85" s="18" t="s">
        <v>3484</v>
      </c>
      <c r="B85" s="18">
        <v>2000000</v>
      </c>
      <c r="N85" s="18">
        <v>2000000</v>
      </c>
      <c r="O85" s="18">
        <v>2000000</v>
      </c>
      <c r="P85" s="18">
        <v>2000000</v>
      </c>
    </row>
    <row r="86" spans="1:16" s="17" customFormat="1" x14ac:dyDescent="0.25"/>
    <row r="87" spans="1:16" x14ac:dyDescent="0.25">
      <c r="A87" s="128" t="s">
        <v>3179</v>
      </c>
      <c r="B87" s="129"/>
      <c r="N87"/>
    </row>
    <row r="88" spans="1:16" ht="30" x14ac:dyDescent="0.25">
      <c r="A88" s="95" t="s">
        <v>3192</v>
      </c>
      <c r="B88" s="96">
        <f>IF(B24="Annualy",0,IF(B24="Full Tenor",ROUNDUP('6.TabApplicationData'!B20/12,0)-1,ROUNDUP(B28/12,0)-1))</f>
        <v>0</v>
      </c>
      <c r="N88" s="96"/>
    </row>
    <row r="89" spans="1:16" ht="30" customHeight="1" x14ac:dyDescent="0.25">
      <c r="A89" s="130" t="s">
        <v>3178</v>
      </c>
      <c r="B89" s="131"/>
      <c r="N89"/>
    </row>
    <row r="90" spans="1:16" x14ac:dyDescent="0.25">
      <c r="A90" s="88" t="s">
        <v>3193</v>
      </c>
      <c r="B90" s="96">
        <f>B88+1</f>
        <v>1</v>
      </c>
      <c r="N90" s="96"/>
    </row>
    <row r="91" spans="1:16" x14ac:dyDescent="0.25">
      <c r="A91" s="127" t="s">
        <v>3198</v>
      </c>
      <c r="B91" s="127"/>
      <c r="N91"/>
    </row>
    <row r="92" spans="1:16" ht="45.75" customHeight="1" x14ac:dyDescent="0.25">
      <c r="A92" s="127"/>
      <c r="B92" s="127"/>
      <c r="N92"/>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M28 Q28:XFD28">
    <cfRule type="expression" dxfId="204" priority="53">
      <formula>OR(B$24="Annualy",B$24="Full Tenor")</formula>
    </cfRule>
  </conditionalFormatting>
  <conditionalFormatting sqref="A35 A44 A49 A58 D74:M78 B59:B71 A68:A71 A72:B73 A45:M48 A50:M57 C59:C66 C69 C71:C73 A79:C79 A81:M82 B22:M28 A30:M32 B34:M34 B36:M43 Q36:XFD43 Q34:XFD34 Q30:XFD32 Q22:XFD28 Q81:XFD82 Q50:XFD57 Q45:XFD48 Q74:XFD78">
    <cfRule type="expression" dxfId="203" priority="52">
      <formula>A$12="Customer"</formula>
    </cfRule>
  </conditionalFormatting>
  <conditionalFormatting sqref="A35 A44 A49 A58 D74:M78 B59:B71 A68:A71 A72:B73 B14:M20 A45:M48 A50:M57 C59:C66 C69 C71:C73 A79:C79 A81:M82 B22:M28 A30:M32 B34:M34 B36:M43 Q36:XFD43 Q34:XFD34 Q30:XFD32 Q22:XFD28 Q81:XFD82 Q50:XFD57 Q45:XFD48 O14:O20 Q74:XFD78 Q14:XFD20">
    <cfRule type="expression" dxfId="202" priority="51">
      <formula>A$12="Off System"</formula>
    </cfRule>
  </conditionalFormatting>
  <conditionalFormatting sqref="B14:M20 O14:O20 Q14:XFD20">
    <cfRule type="expression" dxfId="201" priority="50">
      <formula>B$12="Multifinance"</formula>
    </cfRule>
  </conditionalFormatting>
  <conditionalFormatting sqref="A31:M32 Q31:XFD32">
    <cfRule type="expression" dxfId="200" priority="49">
      <formula>A$30="YES"</formula>
    </cfRule>
  </conditionalFormatting>
  <conditionalFormatting sqref="A62:A66">
    <cfRule type="expression" dxfId="199" priority="48">
      <formula>A$12="Customer"</formula>
    </cfRule>
  </conditionalFormatting>
  <conditionalFormatting sqref="A62:A66">
    <cfRule type="expression" dxfId="198" priority="47">
      <formula>A$12="Off System"</formula>
    </cfRule>
  </conditionalFormatting>
  <conditionalFormatting sqref="A82:M82 Q82:XFD82">
    <cfRule type="expression" dxfId="197" priority="44">
      <formula>A$82="Discount Amount (Paid By MF)"</formula>
    </cfRule>
  </conditionalFormatting>
  <conditionalFormatting sqref="A14:A20">
    <cfRule type="expression" dxfId="196" priority="43">
      <formula>A$12="Off System"</formula>
    </cfRule>
  </conditionalFormatting>
  <conditionalFormatting sqref="A14:A20">
    <cfRule type="expression" dxfId="195" priority="42">
      <formula>A$12="Multifinance"</formula>
    </cfRule>
  </conditionalFormatting>
  <conditionalFormatting sqref="A28">
    <cfRule type="expression" dxfId="194" priority="41">
      <formula>OR(A$24="Annualy",A$24="Full Tenor")</formula>
    </cfRule>
  </conditionalFormatting>
  <conditionalFormatting sqref="A22:A28">
    <cfRule type="expression" dxfId="193" priority="40">
      <formula>A$12="Customer"</formula>
    </cfRule>
  </conditionalFormatting>
  <conditionalFormatting sqref="A22:A28">
    <cfRule type="expression" dxfId="192" priority="39">
      <formula>A$12="Off System"</formula>
    </cfRule>
  </conditionalFormatting>
  <conditionalFormatting sqref="A34">
    <cfRule type="expression" dxfId="191" priority="38">
      <formula>A$12="Customer"</formula>
    </cfRule>
  </conditionalFormatting>
  <conditionalFormatting sqref="A34">
    <cfRule type="expression" dxfId="190" priority="37">
      <formula>A$12="Off System"</formula>
    </cfRule>
  </conditionalFormatting>
  <conditionalFormatting sqref="A36:A43">
    <cfRule type="expression" dxfId="189" priority="36">
      <formula>A$12="Customer"</formula>
    </cfRule>
  </conditionalFormatting>
  <conditionalFormatting sqref="A36:A43">
    <cfRule type="expression" dxfId="188" priority="35">
      <formula>A$12="Off System"</formula>
    </cfRule>
  </conditionalFormatting>
  <conditionalFormatting sqref="A85:M85 Q85:XFD85">
    <cfRule type="expression" dxfId="187" priority="34">
      <formula>A$84="YES"</formula>
    </cfRule>
  </conditionalFormatting>
  <conditionalFormatting sqref="N28:O28">
    <cfRule type="expression" dxfId="186" priority="33">
      <formula>OR(N$24="Annualy",N$24="Full Tenor")</formula>
    </cfRule>
  </conditionalFormatting>
  <conditionalFormatting sqref="N59:N73 N45:N48 N50:N57 N79 N81:N82 N22:O28 N30:O32 N34:O34 N36:O43">
    <cfRule type="expression" dxfId="185" priority="32">
      <formula>N$12="Customer"</formula>
    </cfRule>
  </conditionalFormatting>
  <conditionalFormatting sqref="N59:N73 N14:N20 N45:N48 N50:N57 N79 N81:N82 N22:O28 N30:O32 N34:O34 N36:O43">
    <cfRule type="expression" dxfId="184" priority="31">
      <formula>N$12="Off System"</formula>
    </cfRule>
  </conditionalFormatting>
  <conditionalFormatting sqref="N14:N20">
    <cfRule type="expression" dxfId="183" priority="30">
      <formula>N$12="Multifinance"</formula>
    </cfRule>
  </conditionalFormatting>
  <conditionalFormatting sqref="N31:O32">
    <cfRule type="expression" dxfId="182" priority="29">
      <formula>N$30="YES"</formula>
    </cfRule>
  </conditionalFormatting>
  <conditionalFormatting sqref="N82">
    <cfRule type="expression" dxfId="181" priority="28">
      <formula>N$82="Discount Amount (Paid By MF)"</formula>
    </cfRule>
  </conditionalFormatting>
  <conditionalFormatting sqref="N85">
    <cfRule type="expression" dxfId="180" priority="27">
      <formula>N$84="YES"</formula>
    </cfRule>
  </conditionalFormatting>
  <conditionalFormatting sqref="O45:O48">
    <cfRule type="expression" dxfId="179" priority="26">
      <formula>O$12="Customer"</formula>
    </cfRule>
  </conditionalFormatting>
  <conditionalFormatting sqref="O45:O48">
    <cfRule type="expression" dxfId="178" priority="25">
      <formula>O$12="Off System"</formula>
    </cfRule>
  </conditionalFormatting>
  <conditionalFormatting sqref="O50:O57">
    <cfRule type="expression" dxfId="177" priority="24">
      <formula>O$12="Customer"</formula>
    </cfRule>
  </conditionalFormatting>
  <conditionalFormatting sqref="O50:O57">
    <cfRule type="expression" dxfId="176" priority="23">
      <formula>O$12="Off System"</formula>
    </cfRule>
  </conditionalFormatting>
  <conditionalFormatting sqref="O59:O73 O79">
    <cfRule type="expression" dxfId="175" priority="22">
      <formula>O$12="Customer"</formula>
    </cfRule>
  </conditionalFormatting>
  <conditionalFormatting sqref="O59:O73 O79">
    <cfRule type="expression" dxfId="174" priority="21">
      <formula>O$12="Off System"</formula>
    </cfRule>
  </conditionalFormatting>
  <conditionalFormatting sqref="O81:O82">
    <cfRule type="expression" dxfId="173" priority="20">
      <formula>O$12="Customer"</formula>
    </cfRule>
  </conditionalFormatting>
  <conditionalFormatting sqref="O81:O82">
    <cfRule type="expression" dxfId="172" priority="19">
      <formula>O$12="Off System"</formula>
    </cfRule>
  </conditionalFormatting>
  <conditionalFormatting sqref="O82">
    <cfRule type="expression" dxfId="171" priority="18">
      <formula>O$82="Discount Amount (Paid By MF)"</formula>
    </cfRule>
  </conditionalFormatting>
  <conditionalFormatting sqref="O85">
    <cfRule type="expression" dxfId="170" priority="17">
      <formula>O$84="YES"</formula>
    </cfRule>
  </conditionalFormatting>
  <conditionalFormatting sqref="P14:P20">
    <cfRule type="expression" dxfId="169" priority="16">
      <formula>P$12="Off System"</formula>
    </cfRule>
  </conditionalFormatting>
  <conditionalFormatting sqref="P14:P20">
    <cfRule type="expression" dxfId="168" priority="15">
      <formula>P$12="Multifinance"</formula>
    </cfRule>
  </conditionalFormatting>
  <conditionalFormatting sqref="P28">
    <cfRule type="expression" dxfId="167" priority="14">
      <formula>OR(P$24="Annualy",P$24="Full Tenor")</formula>
    </cfRule>
  </conditionalFormatting>
  <conditionalFormatting sqref="P22:P28 P30:P32 P34 P36:P43">
    <cfRule type="expression" dxfId="166" priority="13">
      <formula>P$12="Customer"</formula>
    </cfRule>
  </conditionalFormatting>
  <conditionalFormatting sqref="P22:P28 P30:P32 P34 P36:P43">
    <cfRule type="expression" dxfId="165" priority="12">
      <formula>P$12="Off System"</formula>
    </cfRule>
  </conditionalFormatting>
  <conditionalFormatting sqref="P31:P32">
    <cfRule type="expression" dxfId="164" priority="11">
      <formula>P$30="YES"</formula>
    </cfRule>
  </conditionalFormatting>
  <conditionalFormatting sqref="P45:P48">
    <cfRule type="expression" dxfId="163" priority="10">
      <formula>P$12="Customer"</formula>
    </cfRule>
  </conditionalFormatting>
  <conditionalFormatting sqref="P45:P48">
    <cfRule type="expression" dxfId="162" priority="9">
      <formula>P$12="Off System"</formula>
    </cfRule>
  </conditionalFormatting>
  <conditionalFormatting sqref="P50:P57">
    <cfRule type="expression" dxfId="161" priority="8">
      <formula>P$12="Customer"</formula>
    </cfRule>
  </conditionalFormatting>
  <conditionalFormatting sqref="P50:P57">
    <cfRule type="expression" dxfId="160" priority="7">
      <formula>P$12="Off System"</formula>
    </cfRule>
  </conditionalFormatting>
  <conditionalFormatting sqref="P59:P73 P79">
    <cfRule type="expression" dxfId="159" priority="6">
      <formula>P$12="Customer"</formula>
    </cfRule>
  </conditionalFormatting>
  <conditionalFormatting sqref="P59:P73 P79">
    <cfRule type="expression" dxfId="158" priority="5">
      <formula>P$12="Off System"</formula>
    </cfRule>
  </conditionalFormatting>
  <conditionalFormatting sqref="P81:P82">
    <cfRule type="expression" dxfId="157" priority="4">
      <formula>P$12="Customer"</formula>
    </cfRule>
  </conditionalFormatting>
  <conditionalFormatting sqref="P81:P82">
    <cfRule type="expression" dxfId="156" priority="3">
      <formula>P$12="Off System"</formula>
    </cfRule>
  </conditionalFormatting>
  <conditionalFormatting sqref="P82">
    <cfRule type="expression" dxfId="155" priority="2">
      <formula>P$82="Discount Amount (Paid By MF)"</formula>
    </cfRule>
  </conditionalFormatting>
  <conditionalFormatting sqref="P85">
    <cfRule type="expression" dxfId="154" priority="1">
      <formula>P$84="YES"</formula>
    </cfRule>
  </conditionalFormatting>
  <dataValidations count="15">
    <dataValidation type="custom" errorStyle="information" allowBlank="1" showInputMessage="1" showErrorMessage="1" sqref="B31:C31 N31:P31">
      <formula1>AND(OR(B$12="Multifinance",B$12="Customer - Multifinance"),B30="NO",ISNUMBER(B31))</formula1>
    </dataValidation>
    <dataValidation type="custom" errorStyle="information" allowBlank="1" showInputMessage="1" showErrorMessage="1" sqref="B32:C32 N32:P32">
      <formula1>AND(OR(B$12="Multifinance",B$12="Customer - Multifinance"),B30="NO",ISNUMBER(B32))</formula1>
    </dataValidation>
    <dataValidation type="custom" errorStyle="information" allowBlank="1" showInputMessage="1" showErrorMessage="1" sqref="B28:C28 N28:P28">
      <formula1>AND(OR(B$12="Multifinance",B$12="Customer - Multifinance"),B24&lt;&gt;"Annualy",B24&lt;&gt;"Full Tenor",ISNUMBER(B28))</formula1>
    </dataValidation>
    <dataValidation type="custom" errorStyle="information" allowBlank="1" showInputMessage="1" showErrorMessage="1" sqref="B23:C23 B81:C82 N23:P23 N81:P82">
      <formula1>AND(OR(B$12="Multifinance",B$12="Customer - Multifinance"),ISNUMBER(B23))</formula1>
    </dataValidation>
    <dataValidation type="list" errorStyle="information" allowBlank="1" showInputMessage="1" showErrorMessage="1" sqref="B12:C12 N12:P12">
      <formula1>ListInsuredBy</formula1>
    </dataValidation>
    <dataValidation type="custom" errorStyle="information" allowBlank="1" showInputMessage="1" showErrorMessage="1" sqref="B14:C14 B16:C20 N14 N16:N20">
      <formula1>OR(B$12="Customer", B$12="Customer - Multifinance")</formula1>
    </dataValidation>
    <dataValidation type="custom" errorStyle="information" allowBlank="1" showInputMessage="1" showErrorMessage="1" sqref="B15:C15 N15">
      <formula1>AND(OR(B$12="Customer", B$12="Customer - Multifinance"),ISNUMBER(B$15))</formula1>
    </dataValidation>
    <dataValidation type="custom" errorStyle="information" allowBlank="1" showInputMessage="1" showErrorMessage="1" sqref="B27:C27 N27:P27">
      <formula1>OR(B$12="Multifinance",B$12="Customer - Multifinance")</formula1>
    </dataValidation>
    <dataValidation type="list" errorStyle="information" allowBlank="1" showInputMessage="1" showErrorMessage="1" sqref="B22:C22 N22:P22">
      <formula1>ListAssetRegion</formula1>
    </dataValidation>
    <dataValidation type="list" errorStyle="information" allowBlank="1" showInputMessage="1" showErrorMessage="1" sqref="B24:C24 N24:P24">
      <formula1>ListCoverPeriod</formula1>
    </dataValidation>
    <dataValidation type="list" errorStyle="information" allowBlank="1" showInputMessage="1" showErrorMessage="1" sqref="B25:C25 N25:P25">
      <formula1>ListPaymentType</formula1>
    </dataValidation>
    <dataValidation type="list" errorStyle="information" allowBlank="1" showInputMessage="1" showErrorMessage="1" sqref="B26:C26 N26:P26">
      <formula1>ListInscoBranchName</formula1>
    </dataValidation>
    <dataValidation type="list" errorStyle="information" allowBlank="1" showInputMessage="1" showErrorMessage="1" sqref="B34:C34 N34:P34">
      <formula1>ListInsMainCoverage</formula1>
    </dataValidation>
    <dataValidation type="list" errorStyle="information" allowBlank="1" showInputMessage="1" showErrorMessage="1" sqref="B84 N84:P84">
      <formula1>"YES,NO"</formula1>
    </dataValidation>
    <dataValidation type="list" allowBlank="1" showInputMessage="1" showErrorMessage="1" sqref="B10 N10:P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 N30:P30 N36:P43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3255</v>
      </c>
      <c r="B2" s="18" t="s">
        <v>3053</v>
      </c>
      <c r="C2" s="18" t="s">
        <v>3053</v>
      </c>
      <c r="D2" s="18" t="s">
        <v>3053</v>
      </c>
      <c r="E2" s="18" t="s">
        <v>3053</v>
      </c>
    </row>
    <row r="3" spans="1:5" s="18" customFormat="1" x14ac:dyDescent="0.25">
      <c r="A3" s="18" t="s">
        <v>3256</v>
      </c>
    </row>
    <row r="4" spans="1:5" s="18" customFormat="1" x14ac:dyDescent="0.25">
      <c r="A4" s="18" t="s">
        <v>3429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tr">
        <f>'1.TabCustomerMainData'!$B$10</f>
        <v>No</v>
      </c>
    </row>
    <row r="11" spans="1:5" s="116" customFormat="1" x14ac:dyDescent="0.25">
      <c r="A11" s="116" t="s">
        <v>3034</v>
      </c>
    </row>
    <row r="12" spans="1:5" s="18" customFormat="1" x14ac:dyDescent="0.25">
      <c r="A12" s="58" t="s">
        <v>3450</v>
      </c>
      <c r="B12" s="18" t="s">
        <v>92</v>
      </c>
      <c r="C12" s="18" t="s">
        <v>92</v>
      </c>
    </row>
    <row r="13" spans="1:5" s="18" customFormat="1" x14ac:dyDescent="0.25">
      <c r="A13" s="59" t="s">
        <v>3451</v>
      </c>
      <c r="B13" s="18" t="s">
        <v>406</v>
      </c>
      <c r="C13" s="18" t="s">
        <v>3279</v>
      </c>
    </row>
    <row r="14" spans="1:5" s="18" customFormat="1" x14ac:dyDescent="0.25">
      <c r="A14" s="59" t="s">
        <v>3452</v>
      </c>
      <c r="B14" s="18" t="s">
        <v>241</v>
      </c>
      <c r="C14" s="18" t="s">
        <v>241</v>
      </c>
    </row>
    <row r="15" spans="1:5" s="18" customFormat="1" x14ac:dyDescent="0.25">
      <c r="A15" s="59" t="s">
        <v>3453</v>
      </c>
      <c r="B15" s="37">
        <v>0.3</v>
      </c>
      <c r="C15" s="37">
        <v>1.3</v>
      </c>
    </row>
    <row r="16" spans="1:5" s="18" customFormat="1" x14ac:dyDescent="0.25">
      <c r="A16" s="18" t="s">
        <v>101</v>
      </c>
    </row>
    <row r="17" spans="1:3" s="116" customFormat="1" x14ac:dyDescent="0.25">
      <c r="A17" s="116" t="s">
        <v>3035</v>
      </c>
    </row>
    <row r="18" spans="1:3" s="18" customFormat="1" x14ac:dyDescent="0.25">
      <c r="A18" s="59" t="s">
        <v>3454</v>
      </c>
      <c r="B18" s="18" t="s">
        <v>92</v>
      </c>
      <c r="C18" s="18" t="s">
        <v>92</v>
      </c>
    </row>
    <row r="19" spans="1:3" s="18" customFormat="1" x14ac:dyDescent="0.25">
      <c r="A19" s="59" t="s">
        <v>3455</v>
      </c>
      <c r="B19" s="18" t="s">
        <v>92</v>
      </c>
      <c r="C19" s="18" t="s">
        <v>92</v>
      </c>
    </row>
    <row r="20" spans="1:3" s="18" customFormat="1" x14ac:dyDescent="0.25">
      <c r="A20" s="59" t="s">
        <v>3456</v>
      </c>
      <c r="B20" s="18" t="s">
        <v>92</v>
      </c>
      <c r="C20" s="18" t="s">
        <v>92</v>
      </c>
    </row>
    <row r="21" spans="1:3" s="18" customFormat="1" x14ac:dyDescent="0.25">
      <c r="A21" s="59" t="s">
        <v>3457</v>
      </c>
      <c r="B21" s="18" t="s">
        <v>2450</v>
      </c>
      <c r="C21" s="18" t="s">
        <v>2450</v>
      </c>
    </row>
    <row r="22" spans="1:3" s="116" customFormat="1" x14ac:dyDescent="0.25">
      <c r="A22" s="116" t="s">
        <v>3036</v>
      </c>
    </row>
    <row r="23" spans="1:3" s="18" customFormat="1" x14ac:dyDescent="0.25">
      <c r="A23" s="59" t="s">
        <v>3458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153" priority="8">
      <formula>A$12="NO"</formula>
    </cfRule>
  </conditionalFormatting>
  <conditionalFormatting sqref="B15:XFD15">
    <cfRule type="expression" dxfId="152" priority="7">
      <formula>AND(B$14&lt;&gt;"Paid in Advance &amp; Capitalized Mix",B$14&lt;&gt;"",B$14&lt;&gt;"Premium Payment Method")</formula>
    </cfRule>
  </conditionalFormatting>
  <conditionalFormatting sqref="B21:XFD21">
    <cfRule type="expression" dxfId="151" priority="6">
      <formula>AND(B$19&lt;&gt;"YES PARTIAL",B$19&lt;&gt;"",B$19&lt;&gt;"Subject Guarantor")</formula>
    </cfRule>
  </conditionalFormatting>
  <conditionalFormatting sqref="A13:A15">
    <cfRule type="expression" dxfId="150" priority="5">
      <formula>A$12="NO"</formula>
    </cfRule>
  </conditionalFormatting>
  <conditionalFormatting sqref="A15">
    <cfRule type="expression" dxfId="149" priority="4">
      <formula>AND(A$14&lt;&gt;"Paid in Advance &amp; Capitalized Mix",A$14&lt;&gt;"",A$14&lt;&gt;"Premium Payment Method")</formula>
    </cfRule>
  </conditionalFormatting>
  <conditionalFormatting sqref="A18:A21">
    <cfRule type="expression" dxfId="148" priority="3">
      <formula>A$12="NO"</formula>
    </cfRule>
  </conditionalFormatting>
  <conditionalFormatting sqref="A21">
    <cfRule type="expression" dxfId="147" priority="2">
      <formula>AND(A$19&lt;&gt;"YES PARTIAL",A$19&lt;&gt;"",A$19&lt;&gt;"Subject Guarantor")</formula>
    </cfRule>
  </conditionalFormatting>
  <conditionalFormatting sqref="A23">
    <cfRule type="expression" dxfId="146"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9" sqref="A9"/>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3255</v>
      </c>
      <c r="B2" t="s">
        <v>3053</v>
      </c>
      <c r="C2" s="18" t="s">
        <v>3053</v>
      </c>
      <c r="D2" s="18" t="s">
        <v>3053</v>
      </c>
      <c r="E2" s="18" t="s">
        <v>3053</v>
      </c>
    </row>
    <row r="3" spans="1:5" s="18" customFormat="1" x14ac:dyDescent="0.25">
      <c r="A3" s="18" t="s">
        <v>3256</v>
      </c>
    </row>
    <row r="4" spans="1:5" s="18" customFormat="1" x14ac:dyDescent="0.25">
      <c r="A4" s="18" t="s">
        <v>3429</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tr">
        <f>'1.TabCustomerMainData'!$B$10</f>
        <v>No</v>
      </c>
    </row>
    <row r="11" spans="1:5" s="116" customFormat="1" x14ac:dyDescent="0.25">
      <c r="A11" s="134" t="s">
        <v>3037</v>
      </c>
      <c r="B11" s="135"/>
      <c r="C11" s="135"/>
      <c r="D11" s="135"/>
      <c r="E11" s="136"/>
    </row>
    <row r="12" spans="1:5" s="18" customFormat="1" x14ac:dyDescent="0.25">
      <c r="A12" s="65" t="s">
        <v>3459</v>
      </c>
      <c r="B12" s="18" t="s">
        <v>141</v>
      </c>
    </row>
    <row r="13" spans="1:5" s="18" customFormat="1" x14ac:dyDescent="0.25">
      <c r="A13" s="65" t="s">
        <v>3460</v>
      </c>
      <c r="B13" s="18" t="s">
        <v>3157</v>
      </c>
    </row>
    <row r="14" spans="1:5" s="18" customFormat="1" x14ac:dyDescent="0.25">
      <c r="A14" s="65" t="s">
        <v>3461</v>
      </c>
      <c r="B14" s="18" t="s">
        <v>142</v>
      </c>
    </row>
    <row r="15" spans="1:5" s="18" customFormat="1" x14ac:dyDescent="0.25">
      <c r="A15" s="65" t="s">
        <v>3462</v>
      </c>
      <c r="B15" s="18" t="s">
        <v>144</v>
      </c>
    </row>
    <row r="16" spans="1:5" s="18" customFormat="1" x14ac:dyDescent="0.25">
      <c r="A16" s="65" t="s">
        <v>3463</v>
      </c>
      <c r="B16" s="18" t="s">
        <v>102</v>
      </c>
    </row>
    <row r="17" spans="1:5" s="18" customFormat="1" x14ac:dyDescent="0.25">
      <c r="A17" s="65" t="s">
        <v>3464</v>
      </c>
      <c r="B17" s="27" t="s">
        <v>3479</v>
      </c>
      <c r="C17" s="17" t="s">
        <v>3011</v>
      </c>
    </row>
    <row r="18" spans="1:5" s="18" customFormat="1" x14ac:dyDescent="0.25">
      <c r="A18" s="65" t="s">
        <v>3465</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3466</v>
      </c>
      <c r="B47" s="18">
        <v>12</v>
      </c>
      <c r="C47" s="18">
        <v>13</v>
      </c>
    </row>
    <row r="48" spans="1:5" s="18" customFormat="1" x14ac:dyDescent="0.25">
      <c r="A48" s="59" t="s">
        <v>3467</v>
      </c>
      <c r="B48" s="18" t="s">
        <v>3060</v>
      </c>
      <c r="C48" s="18" t="s">
        <v>3060</v>
      </c>
    </row>
    <row r="49" spans="1:3" s="52" customFormat="1" ht="15.75" thickBot="1" x14ac:dyDescent="0.3">
      <c r="A49" s="52" t="s">
        <v>3156</v>
      </c>
      <c r="B49" s="93">
        <v>1000000</v>
      </c>
      <c r="C49" s="93">
        <v>1000001</v>
      </c>
    </row>
    <row r="50" spans="1:3" s="94" customFormat="1" ht="15.75" thickTop="1" x14ac:dyDescent="0.25">
      <c r="A50" s="94" t="s">
        <v>3191</v>
      </c>
      <c r="B50" s="94" t="s">
        <v>50</v>
      </c>
      <c r="C50" s="94" t="s">
        <v>50</v>
      </c>
    </row>
  </sheetData>
  <mergeCells count="3">
    <mergeCell ref="A11:XFD11"/>
    <mergeCell ref="A19:XFD19"/>
    <mergeCell ref="A42:XFD42"/>
  </mergeCells>
  <conditionalFormatting sqref="A21:XFD41">
    <cfRule type="expression" dxfId="145" priority="22">
      <formula>A$20="Yes"</formula>
    </cfRule>
  </conditionalFormatting>
  <conditionalFormatting sqref="A35:XFD35">
    <cfRule type="expression" dxfId="144" priority="17">
      <formula>A$34="No"</formula>
    </cfRule>
  </conditionalFormatting>
  <conditionalFormatting sqref="A27:XFD27">
    <cfRule type="expression" dxfId="143" priority="21">
      <formula>A$26="No"</formula>
    </cfRule>
  </conditionalFormatting>
  <conditionalFormatting sqref="A29:XFD29">
    <cfRule type="expression" dxfId="142" priority="20">
      <formula>A$28="No"</formula>
    </cfRule>
  </conditionalFormatting>
  <conditionalFormatting sqref="A31:XFD31">
    <cfRule type="expression" dxfId="141" priority="19">
      <formula>A$30="No"</formula>
    </cfRule>
  </conditionalFormatting>
  <conditionalFormatting sqref="A33:XFD33">
    <cfRule type="expression" dxfId="140" priority="18">
      <formula>A$32="No"</formula>
    </cfRule>
  </conditionalFormatting>
  <conditionalFormatting sqref="A38:XFD38">
    <cfRule type="expression" dxfId="139" priority="16">
      <formula>A$36="Amount"</formula>
    </cfRule>
  </conditionalFormatting>
  <conditionalFormatting sqref="A39:XFD39">
    <cfRule type="expression" dxfId="138" priority="15">
      <formula>A$36="Percentage"</formula>
    </cfRule>
  </conditionalFormatting>
  <conditionalFormatting sqref="A41:XFD41">
    <cfRule type="expression" dxfId="137" priority="14">
      <formula>A$40="No"</formula>
    </cfRule>
  </conditionalFormatting>
  <conditionalFormatting sqref="A45:XFD45">
    <cfRule type="expression" dxfId="136" priority="13">
      <formula>A$43="Effective Rate"</formula>
    </cfRule>
  </conditionalFormatting>
  <conditionalFormatting sqref="A44:XFD44">
    <cfRule type="expression" dxfId="135" priority="12">
      <formula>A$43="Flat Rate"</formula>
    </cfRule>
  </conditionalFormatting>
  <conditionalFormatting sqref="B47:XFD48">
    <cfRule type="expression" dxfId="134" priority="9">
      <formula>B$46="No"</formula>
    </cfRule>
  </conditionalFormatting>
  <conditionalFormatting sqref="A18">
    <cfRule type="expression" dxfId="133" priority="4">
      <formula>#REF!="Amount"</formula>
    </cfRule>
  </conditionalFormatting>
  <conditionalFormatting sqref="A17">
    <cfRule type="expression" dxfId="132" priority="3">
      <formula>#REF!="Percentage"</formula>
    </cfRule>
  </conditionalFormatting>
  <conditionalFormatting sqref="A47:A48">
    <cfRule type="expression" dxfId="131"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3255</v>
      </c>
      <c r="B2" s="18" t="s">
        <v>3053</v>
      </c>
      <c r="C2" s="15" t="s">
        <v>3053</v>
      </c>
      <c r="D2" s="18" t="s">
        <v>3053</v>
      </c>
      <c r="E2" s="18" t="s">
        <v>3053</v>
      </c>
    </row>
    <row r="3" spans="1:5" s="18" customFormat="1" x14ac:dyDescent="0.25">
      <c r="A3" s="18" t="s">
        <v>3256</v>
      </c>
      <c r="C3" s="15"/>
    </row>
    <row r="4" spans="1:5" s="18" customFormat="1" x14ac:dyDescent="0.25">
      <c r="A4" s="15" t="s">
        <v>3429</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8" t="s">
        <v>3529</v>
      </c>
      <c r="C9" s="15"/>
    </row>
    <row r="10" spans="1:5" s="18" customFormat="1" x14ac:dyDescent="0.25">
      <c r="A10" s="18" t="s">
        <v>3503</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3468</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3255</v>
      </c>
      <c r="B2" s="18" t="s">
        <v>3053</v>
      </c>
      <c r="C2" s="18" t="s">
        <v>3053</v>
      </c>
      <c r="D2" s="18" t="s">
        <v>3053</v>
      </c>
      <c r="E2" s="18" t="s">
        <v>3053</v>
      </c>
    </row>
    <row r="3" spans="1:5" s="18" customFormat="1" x14ac:dyDescent="0.25">
      <c r="A3" s="18" t="s">
        <v>3256</v>
      </c>
    </row>
    <row r="4" spans="1:5" s="18" customFormat="1" x14ac:dyDescent="0.25">
      <c r="A4" s="18" t="s">
        <v>3429</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tr">
        <f>'1.TabCustomerMainData'!$B$10</f>
        <v>No</v>
      </c>
    </row>
    <row r="11" spans="1:5" s="103" customFormat="1" x14ac:dyDescent="0.25"/>
    <row r="12" spans="1:5" s="18" customFormat="1" x14ac:dyDescent="0.25">
      <c r="A12" s="75" t="s">
        <v>7</v>
      </c>
      <c r="B12" s="18" t="str">
        <f>'1.TabCustomerMainData'!$B$13</f>
        <v>app001</v>
      </c>
      <c r="C12" s="18" t="str">
        <f>'1.TabCustomerMainData'!$B$13</f>
        <v>app001</v>
      </c>
      <c r="D12" s="18" t="str">
        <f>'1.TabCustomerMainData'!$B$13</f>
        <v>app001</v>
      </c>
      <c r="E12" s="18" t="str">
        <f>'1.TabCustomerMainData'!$B$13</f>
        <v>app001</v>
      </c>
    </row>
    <row r="13" spans="1:5" s="11" customFormat="1" ht="60" x14ac:dyDescent="0.25">
      <c r="A13" s="67" t="s">
        <v>3469</v>
      </c>
      <c r="B13" s="11" t="s">
        <v>175</v>
      </c>
      <c r="C13" s="11" t="s">
        <v>175</v>
      </c>
      <c r="D13" s="11" t="s">
        <v>175</v>
      </c>
      <c r="E13" s="11" t="s">
        <v>175</v>
      </c>
    </row>
    <row r="14" spans="1:5" s="18" customFormat="1" x14ac:dyDescent="0.25">
      <c r="A14" s="59" t="s">
        <v>3470</v>
      </c>
      <c r="B14" s="18" t="s">
        <v>176</v>
      </c>
      <c r="C14" s="18" t="s">
        <v>3280</v>
      </c>
      <c r="D14" s="18" t="s">
        <v>3281</v>
      </c>
      <c r="E14" s="18" t="s">
        <v>3284</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3282</v>
      </c>
      <c r="D16" s="18" t="s">
        <v>3283</v>
      </c>
      <c r="E16" s="18" t="s">
        <v>3285</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9" sqref="B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3255</v>
      </c>
      <c r="B2" t="s">
        <v>3053</v>
      </c>
      <c r="C2" s="18" t="s">
        <v>3053</v>
      </c>
      <c r="D2" s="18" t="s">
        <v>3053</v>
      </c>
      <c r="E2" s="18" t="s">
        <v>3053</v>
      </c>
    </row>
    <row r="3" spans="1:5" s="18" customFormat="1" x14ac:dyDescent="0.25">
      <c r="A3" s="18" t="s">
        <v>3256</v>
      </c>
    </row>
    <row r="4" spans="1:5" s="18" customFormat="1" x14ac:dyDescent="0.25">
      <c r="A4" s="18" t="s">
        <v>3358</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
        <v>3506</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3377</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3377</v>
      </c>
      <c r="B29" s="14" t="s">
        <v>3161</v>
      </c>
      <c r="C29" s="14" t="s">
        <v>3286</v>
      </c>
      <c r="D29" s="14" t="s">
        <v>3287</v>
      </c>
      <c r="E29" s="14" t="s">
        <v>3288</v>
      </c>
    </row>
    <row r="30" spans="1:5" s="18" customFormat="1" ht="45" x14ac:dyDescent="0.25">
      <c r="A30" s="13" t="s">
        <v>139</v>
      </c>
      <c r="B30" s="26" t="s">
        <v>3154</v>
      </c>
      <c r="C30" s="26" t="s">
        <v>3289</v>
      </c>
      <c r="D30" s="26" t="s">
        <v>3290</v>
      </c>
      <c r="E30" s="26" t="s">
        <v>3291</v>
      </c>
    </row>
    <row r="31" spans="1:5" s="18" customFormat="1" ht="30" x14ac:dyDescent="0.25">
      <c r="A31" s="13" t="s">
        <v>2437</v>
      </c>
      <c r="B31" s="14" t="s">
        <v>3511</v>
      </c>
      <c r="C31" s="14" t="s">
        <v>3292</v>
      </c>
      <c r="D31" s="14" t="s">
        <v>3293</v>
      </c>
      <c r="E31" s="14" t="s">
        <v>3294</v>
      </c>
    </row>
    <row r="32" spans="1:5" s="18" customFormat="1" ht="45" x14ac:dyDescent="0.25">
      <c r="A32" s="13" t="s">
        <v>2444</v>
      </c>
      <c r="B32" s="26" t="s">
        <v>3154</v>
      </c>
      <c r="C32" s="26" t="s">
        <v>3289</v>
      </c>
      <c r="D32" s="26" t="s">
        <v>3290</v>
      </c>
      <c r="E32" s="26" t="s">
        <v>3291</v>
      </c>
    </row>
    <row r="33" spans="1:5" s="18" customFormat="1" x14ac:dyDescent="0.25">
      <c r="A33" s="13" t="s">
        <v>2445</v>
      </c>
      <c r="B33" s="14" t="s">
        <v>3162</v>
      </c>
      <c r="C33" s="14" t="s">
        <v>3295</v>
      </c>
      <c r="D33" s="14" t="s">
        <v>3296</v>
      </c>
      <c r="E33" s="14" t="s">
        <v>3297</v>
      </c>
    </row>
    <row r="34" spans="1:5" s="18" customFormat="1" ht="45" x14ac:dyDescent="0.25">
      <c r="A34" s="13" t="s">
        <v>2438</v>
      </c>
      <c r="B34" s="26" t="s">
        <v>3154</v>
      </c>
      <c r="C34" s="26" t="s">
        <v>3289</v>
      </c>
      <c r="D34" s="26" t="s">
        <v>3290</v>
      </c>
      <c r="E34" s="26" t="s">
        <v>3291</v>
      </c>
    </row>
    <row r="35" spans="1:5" s="18" customFormat="1" x14ac:dyDescent="0.25">
      <c r="A35" s="13" t="s">
        <v>2428</v>
      </c>
      <c r="B35" s="14" t="s">
        <v>3163</v>
      </c>
      <c r="C35" s="14" t="s">
        <v>3298</v>
      </c>
      <c r="D35" s="14" t="s">
        <v>3299</v>
      </c>
      <c r="E35" s="14" t="s">
        <v>3300</v>
      </c>
    </row>
    <row r="36" spans="1:5" s="18" customFormat="1" ht="45" x14ac:dyDescent="0.25">
      <c r="A36" s="13" t="s">
        <v>2429</v>
      </c>
      <c r="B36" s="26" t="s">
        <v>3154</v>
      </c>
      <c r="C36" s="26" t="s">
        <v>3289</v>
      </c>
      <c r="D36" s="26" t="s">
        <v>3290</v>
      </c>
      <c r="E36" s="26" t="s">
        <v>3291</v>
      </c>
    </row>
    <row r="37" spans="1:5" s="18" customFormat="1" x14ac:dyDescent="0.25">
      <c r="A37" s="13" t="s">
        <v>2430</v>
      </c>
      <c r="B37" s="14" t="s">
        <v>3164</v>
      </c>
      <c r="C37" s="14" t="s">
        <v>3301</v>
      </c>
      <c r="D37" s="14" t="s">
        <v>3302</v>
      </c>
      <c r="E37" s="14" t="s">
        <v>3303</v>
      </c>
    </row>
    <row r="38" spans="1:5" s="18" customFormat="1" x14ac:dyDescent="0.25">
      <c r="A38" s="13" t="s">
        <v>2431</v>
      </c>
      <c r="B38" s="26" t="s">
        <v>3083</v>
      </c>
      <c r="C38" s="26" t="s">
        <v>3083</v>
      </c>
      <c r="D38" s="26" t="s">
        <v>3083</v>
      </c>
      <c r="E38" s="26" t="s">
        <v>3083</v>
      </c>
    </row>
    <row r="39" spans="1:5" s="18" customFormat="1" x14ac:dyDescent="0.25">
      <c r="A39" s="13" t="s">
        <v>2432</v>
      </c>
      <c r="B39" s="14" t="s">
        <v>3165</v>
      </c>
      <c r="C39" s="14" t="s">
        <v>3304</v>
      </c>
      <c r="D39" s="14" t="s">
        <v>3305</v>
      </c>
      <c r="E39" s="14" t="s">
        <v>3306</v>
      </c>
    </row>
    <row r="40" spans="1:5" s="18" customFormat="1" x14ac:dyDescent="0.25">
      <c r="A40" s="13" t="s">
        <v>2433</v>
      </c>
      <c r="B40" s="26" t="s">
        <v>3083</v>
      </c>
      <c r="C40" s="26" t="s">
        <v>3083</v>
      </c>
      <c r="D40" s="26" t="s">
        <v>3083</v>
      </c>
      <c r="E40" s="26" t="s">
        <v>3083</v>
      </c>
    </row>
    <row r="41" spans="1:5" s="18" customFormat="1" x14ac:dyDescent="0.25">
      <c r="A41" s="13" t="s">
        <v>2434</v>
      </c>
      <c r="B41" s="14" t="s">
        <v>3166</v>
      </c>
      <c r="C41" s="14" t="s">
        <v>3307</v>
      </c>
      <c r="D41" s="14" t="s">
        <v>3308</v>
      </c>
      <c r="E41" s="14" t="s">
        <v>3309</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3377</v>
      </c>
      <c r="B44" s="14" t="s">
        <v>3471</v>
      </c>
      <c r="C44" s="14" t="s">
        <v>3310</v>
      </c>
      <c r="D44" s="14" t="s">
        <v>3311</v>
      </c>
      <c r="E44" s="14" t="s">
        <v>3312</v>
      </c>
    </row>
    <row r="45" spans="1:5" s="18" customFormat="1" x14ac:dyDescent="0.25">
      <c r="A45" s="13" t="s">
        <v>139</v>
      </c>
      <c r="B45" s="14"/>
      <c r="C45" s="14"/>
      <c r="D45" s="14"/>
      <c r="E45" s="14"/>
    </row>
    <row r="46" spans="1:5" s="18" customFormat="1" x14ac:dyDescent="0.25">
      <c r="A46" s="13" t="s">
        <v>2437</v>
      </c>
      <c r="B46" s="14" t="s">
        <v>3220</v>
      </c>
      <c r="C46" s="14" t="s">
        <v>3313</v>
      </c>
      <c r="D46" s="14" t="s">
        <v>3314</v>
      </c>
      <c r="E46" s="14" t="s">
        <v>3315</v>
      </c>
    </row>
    <row r="47" spans="1:5" s="18" customFormat="1" x14ac:dyDescent="0.25">
      <c r="A47" s="13" t="s">
        <v>2438</v>
      </c>
      <c r="B47" s="14"/>
      <c r="C47" s="14"/>
      <c r="D47" s="14"/>
      <c r="E47" s="14"/>
    </row>
    <row r="48" spans="1:5" s="18" customFormat="1" x14ac:dyDescent="0.25">
      <c r="A48" s="13" t="s">
        <v>2428</v>
      </c>
      <c r="B48" s="14" t="s">
        <v>3221</v>
      </c>
      <c r="C48" s="14" t="s">
        <v>3316</v>
      </c>
      <c r="D48" s="14" t="s">
        <v>3317</v>
      </c>
      <c r="E48" s="14" t="s">
        <v>3318</v>
      </c>
    </row>
    <row r="49" spans="1:5" s="18" customFormat="1" x14ac:dyDescent="0.25">
      <c r="A49" s="13" t="s">
        <v>2429</v>
      </c>
      <c r="B49" s="14"/>
      <c r="C49" s="14"/>
      <c r="D49" s="14"/>
      <c r="E49" s="14"/>
    </row>
    <row r="50" spans="1:5" s="18" customFormat="1" ht="30" x14ac:dyDescent="0.25">
      <c r="A50" s="13" t="s">
        <v>2430</v>
      </c>
      <c r="B50" s="14" t="s">
        <v>3222</v>
      </c>
      <c r="C50" s="14" t="s">
        <v>3319</v>
      </c>
      <c r="D50" s="14" t="s">
        <v>3320</v>
      </c>
      <c r="E50" s="14" t="s">
        <v>3321</v>
      </c>
    </row>
    <row r="51" spans="1:5" s="18" customFormat="1" x14ac:dyDescent="0.25">
      <c r="A51" s="13" t="s">
        <v>2431</v>
      </c>
      <c r="B51" s="14"/>
      <c r="C51" s="14"/>
      <c r="D51" s="14"/>
      <c r="E51" s="14"/>
    </row>
    <row r="52" spans="1:5" s="18" customFormat="1" x14ac:dyDescent="0.25">
      <c r="A52" s="13" t="s">
        <v>2432</v>
      </c>
      <c r="B52" s="14" t="s">
        <v>3223</v>
      </c>
      <c r="C52" s="14" t="s">
        <v>3322</v>
      </c>
      <c r="D52" s="14" t="s">
        <v>3323</v>
      </c>
      <c r="E52" s="14" t="s">
        <v>3324</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27" priority="2">
      <formula>A$12="Amount"</formula>
    </cfRule>
  </conditionalFormatting>
  <conditionalFormatting sqref="A16:XFD16 A18:XFD18 A20:XFD20 A22:XFD22 A24:XFD24 A30:XFD30 A32:XFD32 A34:XFD34 A38:XFD38 A40:XFD40 A36:XFD36 A45:XFD45 A47:XFD47 A49:XFD49 A51:XFD51">
    <cfRule type="expression" dxfId="126"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9" sqref="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3255</v>
      </c>
      <c r="B2" s="18" t="s">
        <v>3053</v>
      </c>
      <c r="C2" s="18" t="s">
        <v>3053</v>
      </c>
      <c r="D2" s="18" t="s">
        <v>3053</v>
      </c>
      <c r="E2" s="18" t="s">
        <v>3053</v>
      </c>
    </row>
    <row r="3" spans="1:5" s="18" customFormat="1" x14ac:dyDescent="0.25">
      <c r="A3" s="18" t="s">
        <v>3256</v>
      </c>
    </row>
    <row r="4" spans="1:5" s="18" customFormat="1" x14ac:dyDescent="0.25">
      <c r="A4" s="18" t="s">
        <v>3358</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
        <v>38</v>
      </c>
    </row>
    <row r="11" spans="1:5" s="106" customFormat="1" x14ac:dyDescent="0.25">
      <c r="A11" s="113" t="s">
        <v>3496</v>
      </c>
      <c r="B11" s="104"/>
    </row>
    <row r="12" spans="1:5" s="42" customFormat="1" ht="15.75" thickBot="1" x14ac:dyDescent="0.3">
      <c r="A12" s="68" t="s">
        <v>3491</v>
      </c>
      <c r="B12" s="41">
        <v>1000000</v>
      </c>
      <c r="C12" s="41">
        <v>1000000</v>
      </c>
      <c r="D12" s="41">
        <v>1000000</v>
      </c>
      <c r="E12" s="41">
        <v>1000000</v>
      </c>
    </row>
    <row r="13" spans="1:5" s="44" customFormat="1" ht="16.5" thickTop="1" thickBot="1" x14ac:dyDescent="0.3">
      <c r="A13" s="69" t="s">
        <v>3492</v>
      </c>
      <c r="B13" s="43">
        <v>0</v>
      </c>
      <c r="C13" s="43">
        <v>0</v>
      </c>
      <c r="D13" s="43">
        <v>0</v>
      </c>
      <c r="E13" s="43">
        <v>0</v>
      </c>
    </row>
    <row r="14" spans="1:5" s="44" customFormat="1" ht="16.5" thickTop="1" thickBot="1" x14ac:dyDescent="0.3">
      <c r="A14" s="69" t="s">
        <v>3493</v>
      </c>
      <c r="B14" s="43">
        <v>0</v>
      </c>
      <c r="C14" s="43">
        <v>0</v>
      </c>
      <c r="D14" s="43">
        <v>0</v>
      </c>
      <c r="E14" s="43">
        <v>0</v>
      </c>
    </row>
    <row r="15" spans="1:5" s="44" customFormat="1" ht="16.5" thickTop="1" thickBot="1" x14ac:dyDescent="0.3">
      <c r="A15" s="69" t="s">
        <v>3494</v>
      </c>
      <c r="B15" s="43">
        <v>10</v>
      </c>
      <c r="C15" s="43">
        <v>10</v>
      </c>
      <c r="D15" s="43">
        <v>10</v>
      </c>
      <c r="E15" s="43">
        <v>10</v>
      </c>
    </row>
    <row r="16" spans="1:5" s="44" customFormat="1" ht="16.5" thickTop="1" thickBot="1" x14ac:dyDescent="0.3">
      <c r="A16" s="69" t="s">
        <v>3495</v>
      </c>
      <c r="B16" s="43">
        <v>10</v>
      </c>
      <c r="C16" s="43">
        <v>10</v>
      </c>
      <c r="D16" s="43">
        <v>10</v>
      </c>
      <c r="E16" s="43">
        <v>10</v>
      </c>
    </row>
    <row r="17" spans="1:2" ht="15.75" thickTop="1" x14ac:dyDescent="0.25"/>
    <row r="20" spans="1:2" ht="120" x14ac:dyDescent="0.25">
      <c r="A20" s="78" t="s">
        <v>3490</v>
      </c>
      <c r="B20" s="11" t="s">
        <v>3497</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9" sqref="E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3255</v>
      </c>
      <c r="B2" s="18" t="s">
        <v>3053</v>
      </c>
      <c r="C2" s="18" t="s">
        <v>3053</v>
      </c>
      <c r="D2" s="18" t="s">
        <v>3053</v>
      </c>
      <c r="E2" s="18" t="s">
        <v>3053</v>
      </c>
    </row>
    <row r="3" spans="1:5" s="18" customFormat="1" x14ac:dyDescent="0.25">
      <c r="A3" s="18" t="s">
        <v>3256</v>
      </c>
    </row>
    <row r="4" spans="1:5" s="18" customFormat="1" ht="16.5" x14ac:dyDescent="0.3">
      <c r="A4" s="33" t="s">
        <v>3358</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3529</v>
      </c>
    </row>
    <row r="10" spans="1:5" s="18" customFormat="1" x14ac:dyDescent="0.25">
      <c r="A10" s="18" t="s">
        <v>3503</v>
      </c>
      <c r="B10" s="18" t="str">
        <f>'1.TabCustomerMainData'!B10</f>
        <v>No</v>
      </c>
    </row>
    <row r="11" spans="1:5" s="105" customFormat="1" x14ac:dyDescent="0.25">
      <c r="B11" s="104"/>
    </row>
    <row r="12" spans="1:5" s="18" customFormat="1" x14ac:dyDescent="0.25">
      <c r="A12" s="75" t="s">
        <v>3423</v>
      </c>
      <c r="B12" s="18" t="str">
        <f>'1.TabCustomerMainData'!$B$13</f>
        <v>app001</v>
      </c>
      <c r="C12" s="18" t="str">
        <f>'1.TabCustomerMainData'!$B$13</f>
        <v>app001</v>
      </c>
      <c r="D12" s="18" t="str">
        <f>'1.TabCustomerMainData'!$B$13</f>
        <v>app001</v>
      </c>
      <c r="E12" s="18" t="str">
        <f>'1.TabCustomerMainData'!$B$13</f>
        <v>app001</v>
      </c>
    </row>
    <row r="13" spans="1:5" s="18" customFormat="1" x14ac:dyDescent="0.25">
      <c r="A13" s="59" t="s">
        <v>3472</v>
      </c>
      <c r="B13" t="s">
        <v>3252</v>
      </c>
      <c r="C13" s="17" t="s">
        <v>3252</v>
      </c>
      <c r="D13" s="17" t="s">
        <v>3252</v>
      </c>
      <c r="E13" s="17" t="s">
        <v>3252</v>
      </c>
    </row>
    <row r="14" spans="1:5" s="18" customFormat="1" x14ac:dyDescent="0.25">
      <c r="A14" s="57" t="s">
        <v>3473</v>
      </c>
      <c r="B14" s="18" t="s">
        <v>92</v>
      </c>
      <c r="C14" s="18" t="s">
        <v>92</v>
      </c>
      <c r="D14" s="18" t="s">
        <v>92</v>
      </c>
      <c r="E14" s="18" t="s">
        <v>92</v>
      </c>
    </row>
    <row r="15" spans="1:5" s="18" customFormat="1" x14ac:dyDescent="0.25">
      <c r="A15" s="59" t="s">
        <v>3474</v>
      </c>
      <c r="B15" t="s">
        <v>3253</v>
      </c>
      <c r="C15" s="17" t="s">
        <v>3253</v>
      </c>
      <c r="D15" s="17" t="s">
        <v>3253</v>
      </c>
      <c r="E15" s="17" t="s">
        <v>3253</v>
      </c>
    </row>
    <row r="16" spans="1:5" s="18" customFormat="1" x14ac:dyDescent="0.25">
      <c r="A16" s="57" t="s">
        <v>3473</v>
      </c>
      <c r="B16" s="18" t="s">
        <v>92</v>
      </c>
      <c r="C16" s="18" t="s">
        <v>92</v>
      </c>
      <c r="D16" s="18" t="s">
        <v>92</v>
      </c>
      <c r="E16" s="18" t="s">
        <v>92</v>
      </c>
    </row>
    <row r="17" spans="1:5" s="18" customFormat="1" x14ac:dyDescent="0.25">
      <c r="A17" s="59" t="s">
        <v>3475</v>
      </c>
      <c r="B17" t="s">
        <v>3254</v>
      </c>
      <c r="C17" s="17" t="s">
        <v>3254</v>
      </c>
      <c r="D17" s="17" t="s">
        <v>3254</v>
      </c>
      <c r="E17" s="17" t="s">
        <v>3254</v>
      </c>
    </row>
    <row r="18" spans="1:5" s="18" customFormat="1" x14ac:dyDescent="0.25">
      <c r="A18" s="57" t="s">
        <v>3473</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3325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3333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3326</v>
      </c>
      <c r="DQ7" s="29" t="s">
        <v>3327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3200</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3201</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3202</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3203</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3334</v>
      </c>
      <c r="AR30" s="29" t="s">
        <v>509</v>
      </c>
      <c r="AS30" s="29" t="s">
        <v>2513</v>
      </c>
      <c r="CH30" s="29" t="s">
        <v>3332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3330</v>
      </c>
      <c r="DH31" s="29" t="s">
        <v>3331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3326</v>
      </c>
      <c r="DH32" s="29" t="s">
        <v>3327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3328</v>
      </c>
      <c r="DH33" s="29" t="s">
        <v>3329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3328</v>
      </c>
      <c r="DQ34" s="29" t="s">
        <v>3329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3330</v>
      </c>
      <c r="DQ92" s="29" t="s">
        <v>3331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2022-10-24T08:58:36Z</dcterms:modified>
</cp:coreProperties>
</file>