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CF4W\"/>
    </mc:Choice>
  </mc:AlternateContent>
  <bookViews>
    <workbookView activeTab="18" firstSheet="14"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9" l="1" r="B12"/>
  <c i="7" l="1" r="B12"/>
  <c i="6" r="C12"/>
  <c i="16" l="1" r="C12"/>
  <c i="2" l="1" r="B12"/>
  <c i="2" r="C12"/>
  <c i="17" l="1" r="C4"/>
  <c i="17" r="C12"/>
  <c i="19" r="B17"/>
  <c i="19" r="C10"/>
  <c i="19" r="C8"/>
  <c i="19" r="C4"/>
  <c i="18" r="C4"/>
  <c i="18" r="C10"/>
  <c i="18" r="C8"/>
  <c i="11" r="D10"/>
  <c i="11" r="C10"/>
  <c i="11" r="D12"/>
  <c i="15" r="C4"/>
  <c i="15" r="C10"/>
  <c i="15" r="C8"/>
  <c i="21" r="C61"/>
  <c i="21" r="C62" s="1"/>
  <c i="21" r="C72" s="1"/>
  <c i="21" r="C60"/>
  <c i="21" r="C59"/>
  <c i="21" r="C58"/>
  <c i="21" r="C57"/>
  <c i="21" r="C55" s="1"/>
  <c i="21" r="C73" s="1"/>
  <c i="21" r="C56"/>
  <c i="22" r="C4"/>
  <c i="21" r="C10"/>
  <c i="21" r="C8"/>
  <c i="21" r="C4"/>
  <c i="22" r="C88"/>
  <c i="22" r="C87"/>
  <c i="22" r="C10"/>
  <c i="22" r="C8"/>
  <c i="8" r="C70"/>
  <c i="8" r="C69"/>
  <c i="8" r="C8"/>
  <c i="8" r="C10"/>
  <c i="16" r="C4"/>
  <c i="6" r="B12"/>
  <c i="4" r="B12"/>
  <c i="23" r="C12"/>
  <c i="21" l="1" r="C64"/>
  <c i="21" r="C63"/>
  <c i="22" r="C89"/>
  <c i="16" r="B12"/>
  <c i="21" l="1" r="B8"/>
  <c i="21" r="B61"/>
  <c i="21" r="B62" s="1"/>
  <c i="21" r="B60"/>
  <c i="21" r="B59"/>
  <c i="21" r="B58"/>
  <c i="21" r="B57"/>
  <c i="21" r="B56"/>
  <c i="21" l="1" r="B55"/>
  <c i="21" l="1" r="B63"/>
  <c i="21" r="B73"/>
  <c i="21" r="B72"/>
  <c i="21" r="B64"/>
  <c i="19" r="B10"/>
  <c i="18" r="B10"/>
  <c i="12" l="1" r="B8"/>
  <c i="23" r="B12"/>
  <c i="12" l="1" r="D10"/>
  <c i="12" r="D8"/>
  <c i="12" r="C10"/>
  <c i="12" r="C8"/>
  <c i="12" r="D4"/>
  <c i="12" r="C4"/>
  <c i="16" r="D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9" l="1" r="B8"/>
  <c i="18" r="B8"/>
  <c i="15" r="B8"/>
  <c i="22" r="B8"/>
  <c i="22" r="B89" s="1"/>
  <c i="8" r="B8"/>
  <c i="4" l="1" r="F35"/>
  <c i="4" r="E35"/>
  <c i="4" r="D35"/>
  <c i="4" r="C35"/>
  <c i="4" r="F33"/>
  <c i="4" r="E33"/>
  <c i="4" r="D33"/>
  <c i="4" r="C33"/>
  <c i="6" l="1" r="C10"/>
  <c i="4" r="C10"/>
  <c i="2" r="F46"/>
  <c i="2" r="E46"/>
  <c i="2" r="C46"/>
  <c i="2" r="F44"/>
  <c i="2" r="E44"/>
  <c i="2" r="C44"/>
  <c i="2" r="F28"/>
  <c i="2" r="F26"/>
  <c i="2" r="F4"/>
  <c i="2" r="F10"/>
  <c i="9" l="1" r="C4"/>
  <c i="7" l="1" r="C4"/>
  <c i="2" l="1" r="E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<sst xmlns="http://schemas.openxmlformats.org/spreadsheetml/2006/main" count="4602" uniqueCount="3233">
  <si>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</si>
  <si>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</si>
  <si>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</si>
  <si>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</si>
  <si>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</si>
  <si>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</si>
  <si>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</si>
  <si>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</si>
  <si>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</si>
  <si>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</si>
  <si>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</si>
  <si>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</si>
  <si>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</si>
  <si>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</si>
  <si>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</si>
  <si>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</si>
  <si>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</si>
  <si>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</si>
  <si>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</si>
  <si>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</si>
  <si>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</si>
  <si>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</si>
  <si>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</si>
  <si>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</si>
  <si>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</si>
  <si>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</si>
  <si>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</si>
  <si>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</si>
  <si>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</si>
  <si>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</si>
  <si>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</si>
  <si>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</si>
  <si>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</si>
  <si>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</si>
  <si>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</si>
  <si>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</si>
  <si>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</si>
  <si>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</si>
  <si>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</si>
  <si>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</si>
  <si>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</si>
  <si>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</si>
  <si>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</si>
  <si>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</si>
  <si>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</si>
  <si>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</si>
  <si>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</si>
  <si>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</si>
  <si>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</si>
  <si>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</si>
  <si>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</si>
  <si>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</si>
  <si>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</si>
  <si>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</si>
  <si>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</si>
  <si>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</si>
  <si>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</si>
  <si>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</si>
  <si>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</si>
  <si>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</si>
  <si>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</si>
  <si>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</si>
  <si>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</si>
  <si>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</si>
  <si>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</si>
  <si>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</si>
  <si>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</si>
  <si>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</si>
  <si>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</si>
  <si>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</si>
  <si>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</si>
  <si>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</si>
  <si>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</si>
  <si>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</si>
  <si>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</si>
  <si>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</si>
  <si>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</si>
  <si>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</si>
  <si>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</si>
  <si>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</si>
  <si>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</si>
  <si>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</si>
  <si>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</si>
  <si>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</si>
  <si>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</si>
  <si>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</si>
  <si>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</si>
  <si>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</si>
  <si>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</si>
  <si>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</si>
  <si>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</si>
  <si>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</si>
  <si>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</si>
  <si>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</si>
  <si>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</si>
  <si>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</si>
  <si>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</si>
  <si>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</si>
  <si>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</si>
  <si>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</si>
  <si>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</si>
  <si>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</si>
  <si>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</si>
  <si>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</si>
  <si>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</si>
  <si>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</si>
  <si>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</si>
  <si>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</si>
  <si>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</si>
  <si>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</si>
  <si>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</si>
  <si>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</si>
  <si>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</si>
  <si>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</si>
  <si>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</si>
  <si>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</si>
  <si>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</si>
  <si>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</si>
  <si>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</si>
  <si>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</si>
  <si>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</si>
  <si>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</si>
  <si>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</si>
  <si>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</si>
  <si>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</si>
  <si>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</si>
  <si>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</si>
  <si>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</si>
  <si>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</si>
  <si>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</si>
  <si>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</si>
  <si>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</si>
  <si>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</si>
  <si>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</si>
  <si>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</si>
  <si>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</si>
  <si>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</si>
  <si>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</si>
  <si>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</si>
  <si>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</si>
  <si>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</si>
  <si>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</si>
  <si>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</si>
  <si>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</si>
  <si>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</si>
  <si>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</si>
  <si>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</si>
  <si>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</si>
  <si>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</si>
  <si>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</si>
  <si>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</si>
  <si>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</si>
  <si>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</si>
  <si>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</si>
  <si>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</si>
  <si>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</si>
  <si>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</si>
  <si>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</si>
  <si>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</si>
  <si>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</si>
  <si>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</si>
  <si>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</si>
  <si>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</si>
  <si>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</si>
  <si>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</si>
  <si>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</si>
  <si>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</si>
  <si>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</si>
  <si>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</si>
  <si>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</si>
  <si>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</si>
  <si>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</si>
  <si>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</si>
  <si>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</si>
  <si>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</si>
  <si>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</si>
  <si>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</si>
  <si>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</si>
  <si>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</si>
  <si>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</si>
  <si>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</si>
  <si>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</si>
  <si>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</si>
  <si>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</si>
  <si>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</si>
  <si>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</si>
  <si>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</si>
  <si>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</si>
  <si>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</si>
  <si>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</si>
  <si>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</si>
  <si>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</si>
  <si>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</si>
  <si>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</si>
  <si>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</si>
  <si>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</si>
  <si>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</si>
  <si>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</si>
  <si>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</si>
  <si>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</si>
  <si>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</si>
  <si>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</si>
  <si>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</si>
  <si>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</si>
  <si>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</si>
  <si>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</si>
  <si>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</si>
  <si>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</si>
  <si>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</si>
  <si>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</si>
  <si>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</si>
  <si>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</si>
  <si>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</si>
  <si>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</si>
  <si>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</si>
  <si>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</si>
  <si>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</si>
  <si>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</si>
  <si>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</si>
  <si>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</si>
  <si>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</si>
  <si>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</si>
  <si>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</si>
  <si>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</si>
  <si>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</si>
  <si>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</si>
  <si>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</si>
  <si>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</si>
  <si>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</si>
  <si>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</si>
  <si>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</si>
  <si>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</si>
  <si>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</si>
  <si>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</si>
  <si>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</si>
  <si>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</si>
  <si>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</si>
  <si>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</si>
  <si>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</si>
  <si>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</si>
  <si>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</si>
  <si>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</si>
  <si>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</si>
  <si>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</si>
  <si>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</si>
  <si>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</si>
  <si>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</si>
  <si>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</si>
  <si>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</si>
  <si>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</si>
  <si>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</si>
  <si>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</si>
  <si>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</si>
  <si>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</si>
  <si>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</si>
  <si>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</si>
  <si>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</si>
  <si>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</si>
  <si>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</si>
  <si>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</si>
  <si>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</si>
  <si>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</si>
  <si>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</si>
  <si>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</si>
  <si>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</si>
  <si>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</si>
  <si>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</si>
  <si>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</si>
  <si>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</si>
  <si>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</si>
  <si>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</si>
  <si>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</si>
  <si>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</si>
  <si>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</si>
  <si>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</si>
  <si>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</si>
  <si>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</si>
  <si>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</si>
  <si>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</si>
  <si>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</si>
  <si>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</si>
  <si>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</si>
  <si>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</si>
  <si>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</si>
  <si>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</si>
  <si>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</si>
  <si>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</si>
  <si>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</si>
  <si>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</si>
  <si>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</si>
  <si>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</si>
  <si>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</si>
  <si>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</si>
  <si>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</si>
  <si>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</si>
  <si>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</si>
  <si>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</si>
  <si>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</si>
  <si>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</si>
  <si>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</si>
  <si>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</si>
  <si>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</si>
  <si>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</si>
  <si>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</si>
  <si>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</si>
  <si>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</si>
  <si>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</si>
  <si>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</si>
  <si>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</si>
  <si>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</si>
  <si>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</si>
  <si>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</si>
  <si>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</si>
  <si>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</si>
  <si>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</si>
  <si>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</si>
  <si>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</si>
  <si>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</si>
  <si>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</si>
  <si>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</si>
  <si>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</si>
  <si>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</si>
  <si>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</si>
  <si>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</si>
  <si>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</si>
  <si>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</si>
  <si>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</si>
  <si>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</si>
  <si>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</si>
  <si>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</si>
  <si>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</si>
  <si>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</si>
  <si>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</si>
  <si>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</si>
  <si>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</si>
  <si>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</si>
  <si>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</si>
  <si>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</si>
  <si>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</si>
  <si>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</si>
  <si>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</si>
  <si>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</si>
  <si>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</si>
  <si>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</si>
  <si>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</si>
  <si>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</si>
  <si>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</si>
  <si>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</si>
  <si>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</si>
  <si>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</si>
  <si>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</si>
  <si>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</si>
  <si>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</si>
  <si>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</si>
  <si>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</si>
  <si>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</si>
  <si>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</si>
  <si>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</si>
  <si>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</si>
  <si>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</si>
  <si>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</si>
  <si>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</si>
  <si>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</si>
  <si>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</si>
  <si>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</si>
  <si>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</si>
  <si>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</si>
  <si>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</si>
  <si>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</si>
  <si>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</si>
  <si>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</si>
  <si>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</si>
  <si>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</si>
  <si>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</si>
  <si>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</si>
  <si>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</si>
  <si>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</si>
  <si>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</si>
  <si>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</si>
  <si>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</si>
  <si>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</si>
  <si>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</si>
  <si>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</si>
  <si>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</si>
  <si>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</si>
  <si>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</si>
  <si>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</si>
  <si>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</si>
  <si>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</si>
  <si>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</si>
  <si>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</si>
  <si>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</si>
  <si>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</si>
  <si>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</si>
  <si>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</si>
  <si>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</si>
  <si>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</si>
  <si>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</si>
  <si>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</si>
  <si>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</si>
  <si>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</si>
  <si>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</si>
  <si>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</si>
  <si>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</si>
  <si>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</si>
  <si>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</si>
  <si>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</si>
  <si>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</si>
  <si>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</si>
  <si>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</si>
  <si>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</si>
  <si>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</si>
  <si>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</si>
  <si>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</si>
  <si>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</si>
  <si>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</si>
  <si>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</si>
  <si>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</si>
  <si>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</si>
  <si>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</si>
  <si>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</si>
  <si>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</si>
  <si>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</si>
  <si>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</si>
  <si>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</si>
  <si>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</si>
  <si>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</si>
  <si>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</si>
  <si>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</si>
  <si>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</si>
  <si>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</si>
  <si>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</si>
  <si>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</si>
  <si>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</si>
  <si>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</si>
  <si>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</si>
  <si>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</si>
  <si>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</si>
  <si>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</si>
  <si>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</si>
  <si>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</si>
  <si>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</si>
  <si>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</si>
  <si>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</si>
  <si>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</si>
  <si>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</si>
  <si>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</si>
  <si>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</si>
  <si>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</si>
  <si>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</si>
  <si>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</si>
  <si>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</si>
  <si>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</si>
  <si>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</si>
  <si>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</si>
  <si>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</si>
  <si>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</si>
  <si>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</si>
  <si>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</si>
  <si>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</si>
  <si>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</si>
  <si>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</si>
  <si>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</si>
  <si>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</si>
  <si>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</si>
  <si>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</si>
  <si>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</si>
  <si>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</si>
  <si>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</si>
  <si>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</si>
  <si>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</si>
  <si>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</si>
  <si>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</si>
  <si>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</si>
  <si>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</si>
  <si>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</si>
  <si>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</si>
  <si>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</si>
  <si>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</si>
  <si>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</si>
  <si>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</si>
  <si>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</si>
  <si>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</si>
  <si>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</si>
  <si>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</si>
  <si>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</si>
  <si>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</si>
  <si>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</si>
  <si>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</si>
  <si>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</si>
  <si>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</si>
  <si>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</si>
  <si>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</si>
  <si>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</si>
  <si>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</si>
  <si>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</si>
  <si>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</si>
  <si>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</si>
  <si>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</si>
  <si>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</si>
  <si>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</si>
  <si>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</si>
  <si>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</si>
  <si>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</si>
  <si>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</si>
  <si>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</si>
  <si>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</si>
  <si>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</si>
  <si>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</si>
  <si>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</si>
  <si>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</si>
  <si>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</si>
  <si>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</si>
  <si>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</si>
  <si>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</si>
  <si>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</si>
  <si>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</si>
  <si>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</si>
  <si>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</si>
  <si>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</si>
  <si>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</si>
  <si>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</si>
  <si>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</si>
  <si>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</si>
  <si>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</si>
  <si>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</si>
  <si>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</si>
  <si>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</si>
  <si>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</si>
  <si>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</si>
  <si>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</si>
  <si>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</si>
  <si>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</si>
  <si>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</si>
  <si>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</si>
  <si>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</si>
  <si>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</si>
  <si>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</si>
  <si>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</si>
  <si>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</si>
  <si>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</si>
  <si>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</si>
  <si>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</si>
  <si>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</si>
  <si>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</si>
  <si>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</si>
  <si>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</si>
  <si>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</si>
  <si>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</si>
  <si>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</si>
  <si>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</si>
  <si>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</si>
  <si>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</si>
  <si>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</si>
  <si>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</si>
  <si>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</si>
  <si>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</si>
  <si>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</si>
  <si>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</si>
  <si>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</si>
  <si>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</si>
  <si>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</si>
  <si>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</si>
  <si>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</si>
  <si>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</si>
  <si>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</si>
  <si>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</si>
  <si>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</si>
  <si>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</si>
  <si>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</si>
  <si>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</si>
  <si>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</si>
  <si>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</si>
  <si>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</si>
  <si>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</si>
  <si>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</si>
  <si>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</si>
  <si>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</si>
  <si>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</si>
  <si>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</si>
  <si>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</si>
  <si>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</si>
  <si>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</si>
  <si>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</si>
  <si>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</si>
  <si>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</si>
  <si>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</si>
  <si>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</si>
  <si>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</si>
  <si>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</si>
  <si>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</si>
  <si>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</si>
  <si>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</si>
  <si>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</si>
  <si>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</si>
  <si>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</si>
  <si>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</si>
  <si>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</si>
  <si>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</si>
  <si>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</si>
  <si>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</si>
  <si>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</si>
  <si>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</si>
  <si>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</si>
  <si>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</si>
  <si>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</si>
  <si>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</si>
  <si>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</si>
  <si>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</si>
  <si>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</si>
  <si>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</si>
  <si>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</si>
  <si>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</si>
  <si>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</si>
  <si>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</si>
  <si>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</si>
  <si>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</si>
  <si>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</si>
  <si>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</si>
  <si>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</si>
  <si>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</si>
  <si>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</si>
  <si>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</si>
  <si>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</si>
  <si>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</si>
  <si>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</si>
  <si>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</si>
  <si>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</si>
  <si>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</si>
  <si>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</si>
  <si>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</si>
  <si>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</si>
  <si>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</si>
  <si>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</si>
  <si>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</si>
  <si>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</si>
  <si>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</si>
  <si>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</si>
  <si>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</si>
  <si>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</si>
  <si>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</si>
  <si>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</si>
  <si>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</si>
  <si>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</si>
  <si>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</si>
  <si>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</si>
  <si>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</si>
  <si>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</si>
  <si>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</si>
  <si>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</si>
  <si>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</si>
  <si>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</si>
  <si>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</si>
  <si>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</si>
  <si>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</si>
  <si>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</si>
  <si>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</si>
  <si>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</si>
  <si>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</si>
  <si>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</si>
  <si>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</si>
  <si>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</si>
  <si>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</si>
  <si>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</si>
  <si>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</si>
  <si>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</si>
  <si>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</si>
  <si>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</si>
  <si>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</si>
  <si>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</si>
  <si>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</si>
  <si>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</si>
  <si>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</si>
  <si>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</si>
  <si>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</si>
  <si>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</si>
  <si>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</si>
  <si>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</si>
  <si>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</si>
  <si>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</si>
  <si>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</si>
  <si>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</si>
  <si>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</si>
  <si>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</si>
  <si>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</si>
  <si>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</si>
  <si>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</si>
  <si>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</si>
  <si>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</si>
  <si>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</si>
  <si>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</si>
  <si>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</si>
  <si>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</si>
  <si>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</si>
  <si>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</si>
  <si>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</si>
  <si>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</si>
  <si>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</si>
  <si>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</si>
  <si>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</si>
  <si>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</si>
  <si>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</si>
  <si>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</si>
  <si>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</si>
  <si>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</si>
  <si>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</si>
  <si>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</si>
  <si>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</si>
  <si>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</si>
  <si>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</si>
  <si>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</si>
  <si>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</si>
  <si>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</si>
  <si>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</si>
  <si>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</si>
  <si>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</si>
  <si>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</si>
  <si>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</si>
  <si>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</si>
  <si>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</si>
  <si>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</si>
  <si>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</si>
  <si>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</si>
  <si>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</si>
  <si>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</si>
  <si>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</si>
  <si>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</si>
  <si>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</si>
  <si>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</si>
  <si>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</si>
  <si>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</si>
  <si>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</si>
  <si>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</si>
  <si>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</si>
  <si>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</si>
  <si>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</si>
  <si>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</si>
  <si>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</si>
  <si>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</si>
  <si>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</si>
  <si>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</si>
  <si>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</si>
  <si>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</si>
  <si>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</si>
  <si>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</si>
  <si>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</si>
  <si>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</si>
  <si>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</si>
  <si>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</si>
  <si>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</si>
  <si>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</si>
  <si>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</si>
  <si>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</si>
  <si>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</si>
  <si>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</si>
  <si>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</si>
  <si>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</si>
  <si>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</si>
  <si>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</si>
  <si>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</si>
  <si>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</si>
  <si>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</si>
  <si>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</si>
  <si>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</si>
  <si>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</si>
  <si>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</si>
  <si>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</si>
  <si>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</si>
  <si>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</si>
  <si>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</si>
  <si>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</si>
  <si>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</si>
  <si>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</si>
  <si>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</si>
  <si>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</si>
  <si>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</si>
  <si>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</si>
  <si>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</si>
  <si>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</si>
  <si>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</si>
  <si>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</si>
  <si>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</si>
  <si>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</si>
  <si>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</si>
  <si>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</si>
  <si>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</si>
  <si>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</si>
  <si>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</si>
  <si>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</si>
  <si>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</si>
  <si>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</si>
  <si>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</si>
  <si>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</si>
  <si>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</si>
  <si>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</si>
  <si>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</si>
  <si>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</si>
  <si>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</si>
  <si>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</si>
  <si>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</si>
  <si>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</si>
  <si>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</si>
  <si>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</si>
  <si>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</si>
  <si>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</si>
  <si>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</si>
  <si>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</si>
  <si>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</si>
  <si>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</si>
  <si>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</si>
  <si>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</si>
  <si>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</si>
  <si>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</si>
  <si>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</si>
  <si>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</si>
  <si>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</si>
  <si>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</si>
  <si>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</si>
  <si>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</si>
  <si>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</si>
  <si>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</si>
  <si>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</si>
  <si>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</si>
  <si>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</si>
  <si>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</si>
  <si>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</si>
  <si>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</si>
  <si>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</si>
  <si>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</si>
  <si>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</si>
  <si>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</si>
  <si>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</si>
  <si>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</si>
  <si>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</si>
  <si>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</si>
  <si>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</si>
  <si>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</si>
  <si>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</si>
  <si>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</si>
  <si>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</si>
  <si>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</si>
  <si>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</si>
  <si>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</si>
  <si>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</si>
  <si>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</si>
  <si>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</si>
  <si>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</si>
  <si>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</si>
  <si>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</si>
  <si>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</si>
  <si>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</si>
  <si>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</si>
  <si>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</si>
  <si>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</si>
  <si>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</si>
  <si>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</si>
  <si>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</si>
  <si>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</si>
  <si>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</si>
  <si>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</si>
  <si>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</si>
  <si>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</si>
  <si>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</si>
  <si>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</si>
  <si>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</si>
  <si>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</si>
  <si>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</si>
  <si>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</si>
  <si>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</si>
  <si>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</si>
  <si>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</si>
  <si>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</si>
  <si>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</si>
  <si>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</si>
  <si>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</si>
  <si>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</si>
  <si>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</si>
  <si>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</si>
  <si>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</si>
  <si>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</si>
  <si>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</si>
  <si>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</si>
  <si>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</si>
  <si>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</si>
  <si>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</si>
  <si>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</si>
  <si>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</si>
  <si>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</si>
  <si>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</si>
  <si>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</si>
  <si>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</si>
  <si>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</si>
  <si>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</si>
  <si>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</si>
  <si>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</si>
  <si>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</si>
  <si>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</si>
  <si>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</si>
  <si>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</si>
  <si>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</si>
  <si>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</si>
  <si>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</si>
  <si>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</si>
  <si>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</si>
  <si>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</si>
  <si>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</si>
  <si>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</si>
  <si>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</si>
  <si>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</si>
  <si>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</si>
  <si>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</si>
  <si>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</si>
  <si>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</si>
  <si>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</si>
  <si>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</si>
  <si>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</si>
  <si>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</si>
  <si>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</si>
  <si>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</si>
  <si>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</si>
  <si>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</si>
  <si>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</si>
  <si>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</si>
  <si>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</si>
  <si>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</si>
  <si>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</si>
  <si>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</si>
  <si>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</si>
  <si>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</si>
  <si>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</si>
  <si>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</si>
  <si>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</si>
  <si>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</si>
  <si>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</si>
  <si>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</si>
  <si>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</si>
  <si>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</si>
  <si>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</si>
  <si>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</si>
  <si>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</si>
  <si>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</si>
  <si>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</si>
  <si>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</si>
  <si>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</si>
  <si>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</si>
  <si>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</si>
  <si>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</si>
  <si>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</si>
  <si>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</si>
  <si>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</si>
  <si>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</si>
  <si>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</si>
  <si>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</si>
  <si>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</si>
  <si>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</si>
  <si>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</si>
  <si>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</si>
  <si>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</si>
  <si>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</si>
  <si>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</si>
  <si>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</si>
  <si>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</si>
  <si>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</si>
  <si>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</si>
  <si>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</si>
  <si>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</si>
  <si>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</si>
  <si>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</si>
  <si>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</si>
  <si>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</si>
  <si>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</si>
  <si>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</si>
  <si>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</si>
  <si>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</si>
  <si>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</si>
  <si>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</si>
  <si>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</si>
  <si>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</si>
  <si>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</si>
  <si>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</si>
  <si>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</si>
  <si>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</si>
  <si>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</si>
  <si>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</si>
  <si>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</si>
  <si>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</si>
  <si>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</si>
  <si>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</si>
  <si>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</si>
  <si>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</si>
  <si>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</si>
  <si>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</si>
  <si>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</si>
  <si>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</si>
  <si>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</si>
  <si>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</si>
  <si>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</si>
  <si>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</si>
  <si>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</si>
  <si>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</si>
  <si>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</si>
  <si>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</si>
  <si>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</si>
  <si>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</si>
  <si>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</si>
  <si>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</si>
  <si>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</si>
  <si>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</si>
  <si>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</si>
  <si>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</si>
  <si>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</si>
  <si>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</si>
  <si>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</si>
  <si>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</si>
  <si>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</si>
  <si>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</si>
  <si>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</si>
  <si>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</si>
  <si>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</si>
  <si>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</si>
  <si>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</si>
  <si>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</si>
  <si>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</si>
  <si>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</si>
  <si>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</si>
  <si>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</si>
  <si>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</si>
  <si>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</si>
  <si>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</si>
  <si>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</si>
  <si>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</si>
  <si>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</si>
  <si>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</si>
  <si>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</si>
  <si>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</si>
  <si>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</si>
  <si>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</si>
  <si>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</si>
  <si>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</si>
  <si>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</si>
  <si>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</si>
  <si>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</si>
  <si>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</si>
  <si>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</si>
  <si>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</si>
  <si>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</si>
  <si>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</si>
  <si>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</si>
  <si>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</si>
  <si>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</si>
  <si>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</si>
  <si>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</si>
  <si>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</si>
  <si>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</si>
  <si>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</si>
  <si>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</si>
  <si>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</si>
  <si>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</si>
  <si>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</si>
  <si>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</si>
  <si>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</si>
  <si>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</si>
  <si>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</si>
  <si>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</si>
  <si>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</si>
  <si>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</si>
  <si>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</si>
  <si>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</si>
  <si>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</si>
  <si>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</si>
  <si>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</si>
  <si>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</si>
  <si>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</si>
  <si>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</si>
  <si>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</si>
  <si>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</si>
  <si>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</si>
  <si>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</si>
  <si>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</si>
  <si>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</si>
  <si>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</si>
  <si>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</si>
  <si>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</si>
  <si>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</si>
  <si>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</si>
  <si>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</si>
  <si>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</si>
  <si>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</si>
  <si>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</si>
  <si>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</si>
  <si>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</si>
  <si>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</si>
  <si>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</si>
  <si>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</si>
  <si>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</si>
  <si>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</si>
  <si>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</si>
  <si>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</si>
  <si>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</si>
  <si>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</si>
  <si>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</si>
  <si>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</si>
  <si>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</si>
  <si>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</si>
  <si>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</si>
  <si>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</si>
  <si>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</si>
  <si>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</si>
  <si>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</si>
  <si>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</si>
  <si>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</si>
  <si>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</si>
  <si>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</si>
  <si>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</si>
  <si>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</si>
  <si>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</si>
  <si>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</si>
  <si>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</si>
  <si>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</si>
  <si>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</si>
  <si>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</si>
  <si>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</si>
  <si>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</si>
  <si>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</si>
  <si>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</si>
  <si>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</si>
  <si>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</si>
  <si>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</si>
  <si>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</si>
  <si>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</si>
  <si>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</si>
  <si>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</si>
  <si>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</si>
  <si>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</si>
  <si>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</si>
  <si>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</si>
  <si>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</si>
  <si>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</si>
  <si>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</si>
  <si>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</si>
  <si>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</si>
  <si>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</si>
  <si>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</si>
  <si>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</si>
  <si>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</si>
  <si>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</si>
  <si>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</si>
  <si>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</si>
  <si>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</si>
  <si>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</si>
  <si>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</si>
  <si>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</si>
  <si>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</si>
  <si>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</si>
  <si>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</si>
  <si>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</si>
  <si>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</si>
  <si>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</si>
  <si>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</si>
  <si>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</si>
  <si>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</si>
  <si>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</si>
  <si>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</si>
  <si>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</si>
  <si>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</si>
  <si>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</si>
  <si>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</si>
  <si>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</si>
  <si>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</si>
  <si>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</si>
  <si>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</si>
  <si>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</si>
  <si>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</si>
  <si>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</si>
  <si>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</si>
  <si>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</si>
  <si>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</si>
  <si>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</si>
  <si>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</si>
  <si>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</si>
  <si>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</si>
  <si>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</si>
  <si>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</si>
  <si>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</si>
  <si>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</si>
  <si>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</si>
  <si>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</si>
  <si>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</si>
  <si>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</si>
  <si>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</si>
  <si>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</si>
  <si>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</si>
  <si>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</si>
  <si>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</si>
  <si>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</si>
  <si>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</si>
  <si>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</si>
  <si>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</si>
  <si>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</si>
  <si>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</si>
  <si>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</si>
  <si>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</si>
  <si>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</si>
  <si>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</si>
  <si>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</si>
  <si>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</si>
  <si>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</si>
  <si>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</si>
  <si>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</si>
  <si>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</si>
  <si>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</si>
  <si>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</si>
  <si>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</si>
  <si>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</si>
  <si>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</si>
  <si>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</si>
  <si>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</si>
  <si>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</si>
  <si>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</si>
  <si>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</si>
  <si>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</si>
  <si>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</si>
  <si>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</si>
  <si>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</si>
  <si>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</si>
  <si>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</si>
  <si>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</si>
  <si>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</si>
  <si>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</si>
  <si>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</si>
  <si>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</si>
  <si>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</si>
  <si>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</si>
  <si>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</si>
  <si>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</si>
  <si>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</si>
  <si>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</si>
  <si>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</si>
  <si>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</si>
  <si>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</si>
  <si>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</si>
  <si>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</si>
  <si>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</si>
  <si>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</si>
  <si>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</si>
  <si>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</si>
  <si>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</si>
  <si>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</si>
  <si>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</si>
  <si>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</si>
  <si>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</si>
  <si>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</si>
  <si>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</si>
  <si>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</si>
  <si>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</si>
  <si>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</si>
  <si>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</si>
  <si>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</si>
  <si>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</si>
  <si>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</si>
  <si>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</si>
  <si>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</si>
  <si>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</si>
  <si>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</si>
  <si>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</si>
  <si>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</si>
  <si>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</si>
  <si>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</si>
  <si>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</si>
  <si>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</si>
  <si>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</si>
  <si>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</si>
  <si>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</si>
  <si>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</si>
  <si>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</si>
  <si>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</si>
  <si>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</si>
  <si>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</si>
  <si>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</si>
  <si>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</si>
  <si>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</si>
  <si>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</si>
  <si>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</si>
  <si>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</si>
  <si>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</si>
  <si>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</si>
  <si>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</si>
  <si>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</si>
  <si>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</si>
  <si>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</si>
  <si>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</si>
  <si>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</si>
  <si>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</si>
  <si>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</si>
  <si>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</si>
  <si>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</si>
  <si>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</si>
  <si>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</si>
  <si>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</si>
  <si>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</si>
  <si>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</si>
  <si>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</si>
  <si>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</si>
  <si>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</si>
  <si>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</si>
  <si>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</si>
  <si>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</si>
  <si>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</si>
  <si>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</si>
  <si>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</si>
  <si>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</si>
  <si>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</si>
  <si>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</si>
  <si>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</si>
  <si>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</si>
  <si>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</si>
  <si>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</si>
  <si>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</si>
  <si>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</si>
  <si>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</si>
  <si>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</si>
  <si>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</si>
  <si>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</si>
  <si>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</si>
  <si>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</si>
  <si>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</si>
  <si>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</si>
  <si>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</si>
  <si>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</si>
  <si>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</si>
  <si>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</si>
  <si>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</si>
  <si>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</si>
  <si>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</si>
  <si>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</si>
  <si>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</si>
  <si>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</si>
  <si>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</si>
  <si>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</si>
  <si>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</si>
  <si>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</si>
  <si>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</si>
  <si>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</si>
  <si>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</si>
  <si>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</si>
  <si>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</si>
  <si>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</si>
  <si>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</si>
  <si>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</si>
  <si>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</si>
  <si>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</si>
  <si>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</si>
  <si>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</si>
  <si>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</si>
  <si>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</si>
  <si>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</si>
  <si>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</si>
  <si>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</si>
  <si>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</si>
  <si>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</si>
  <si>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</si>
  <si>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</si>
  <si>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</si>
  <si>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</si>
  <si>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</si>
  <si>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</si>
  <si>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</si>
  <si>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</si>
  <si>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</si>
  <si>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</si>
  <si>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</si>
  <si>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</si>
  <si>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</si>
  <si>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</si>
  <si>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</si>
  <si>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</si>
  <si>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</si>
  <si>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</si>
  <si>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</si>
  <si>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</si>
  <si>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</si>
  <si>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</si>
  <si>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</si>
  <si>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</si>
  <si>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</si>
  <si>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</si>
  <si>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</si>
  <si>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</si>
  <si>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</si>
  <si>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</si>
  <si>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</si>
  <si>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</si>
  <si>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</si>
  <si>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</si>
  <si>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</si>
  <si>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</si>
  <si>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</si>
  <si>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</si>
  <si>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</si>
  <si>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</si>
  <si>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</si>
  <si>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</si>
  <si>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</si>
  <si>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</si>
  <si>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</si>
  <si>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</si>
  <si>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</si>
  <si>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</si>
  <si>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</si>
  <si>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</si>
  <si>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</si>
  <si>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</si>
  <si>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</si>
  <si>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</si>
  <si>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</si>
  <si>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</si>
  <si>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</si>
  <si>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</si>
  <si>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</si>
  <si>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</si>
  <si>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</si>
  <si>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</si>
  <si>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</si>
  <si>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</si>
  <si>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</si>
  <si>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</si>
  <si>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</si>
  <si>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</si>
  <si>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</si>
  <si>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</si>
  <si>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</si>
  <si>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</si>
  <si>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</si>
  <si>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</si>
  <si>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</si>
  <si>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</si>
  <si>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</si>
  <si>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</si>
  <si>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</si>
  <si>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</si>
  <si>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</si>
  <si>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</si>
  <si>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</si>
  <si>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</si>
  <si>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</si>
  <si>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</si>
  <si>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</si>
  <si>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</si>
  <si>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</si>
  <si>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</si>
  <si>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</si>
  <si>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</si>
  <si>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</si>
  <si>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</si>
  <si>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</si>
  <si>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</si>
  <si>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</si>
  <si>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</si>
  <si>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</si>
  <si>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</si>
  <si>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</si>
  <si>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</si>
  <si>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</si>
  <si>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</si>
  <si>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</si>
  <si>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</si>
  <si>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</si>
  <si>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</si>
  <si>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</si>
  <si>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</si>
  <si>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</si>
  <si>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</si>
  <si>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</si>
  <si>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</si>
  <si>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</si>
  <si>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</si>
  <si>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</si>
  <si>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</si>
  <si>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</si>
  <si>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</si>
  <si>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</si>
  <si>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</si>
  <si>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</si>
  <si>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</si>
  <si>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</si>
  <si>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</si>
  <si>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</si>
  <si>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</si>
  <si>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</si>
  <si>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</si>
  <si>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</si>
  <si>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</si>
  <si>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</si>
  <si>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</si>
  <si>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</si>
  <si>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</si>
  <si>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</si>
  <si>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</si>
  <si>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</si>
  <si>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</si>
  <si>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</si>
  <si>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</si>
  <si>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</si>
  <si>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</si>
  <si>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</si>
  <si>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</si>
  <si>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</si>
  <si>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</si>
  <si>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</si>
  <si>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</si>
  <si>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</si>
  <si>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</si>
  <si>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</si>
  <si>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</si>
  <si>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</si>
  <si>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</si>
  <si>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</si>
  <si>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</si>
  <si>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</si>
  <si>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</si>
  <si>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</si>
  <si>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</si>
  <si>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</si>
  <si>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</si>
  <si>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</si>
  <si>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</si>
  <si>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</si>
  <si>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</si>
  <si>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</si>
  <si>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</si>
  <si>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</si>
  <si>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</si>
  <si>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</si>
  <si>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</si>
  <si>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</si>
  <si>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</si>
  <si>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</si>
  <si>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</si>
  <si>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</si>
  <si>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</si>
  <si>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</si>
  <si>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</si>
  <si>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</si>
  <si>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</si>
  <si>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</si>
  <si>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</si>
  <si>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</si>
  <si>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</si>
  <si>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</si>
  <si>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</si>
  <si>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</si>
  <si>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</si>
  <si>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</si>
  <si>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</si>
  <si>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</si>
  <si>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</si>
  <si>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</si>
  <si>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</si>
  <si>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</si>
  <si>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</si>
  <si>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</si>
  <si>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</si>
  <si>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</si>
  <si>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</si>
  <si>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</si>
  <si>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</si>
  <si>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</si>
  <si>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</si>
  <si>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</si>
  <si>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</si>
  <si>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</si>
  <si>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</si>
  <si>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</si>
  <si>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</si>
  <si>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</si>
  <si>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</si>
  <si>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</si>
  <si>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</si>
  <si>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</si>
  <si>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</si>
  <si>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</si>
  <si>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</si>
  <si>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</si>
  <si>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</si>
  <si>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</si>
  <si>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</si>
  <si>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</si>
  <si>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</si>
  <si>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</si>
  <si>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</si>
  <si>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</si>
  <si>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</si>
  <si>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</si>
  <si>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</si>
  <si>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</si>
  <si>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</si>
  <si>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</si>
  <si>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</si>
  <si>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</si>
  <si>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</si>
  <si>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</si>
  <si>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</si>
  <si>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</si>
  <si>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</si>
  <si>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</si>
  <si>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</si>
  <si>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</si>
  <si>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</si>
  <si>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</si>
  <si>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</si>
  <si>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</si>
  <si>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</si>
  <si>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</si>
  <si>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</si>
  <si>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</si>
  <si>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</si>
  <si>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</si>
  <si>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</si>
  <si>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</si>
  <si>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</si>
  <si>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</si>
  <si>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</si>
  <si>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</si>
  <si>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</si>
  <si>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</si>
  <si>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</si>
  <si>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</si>
  <si>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</si>
  <si>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</si>
  <si>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</si>
  <si>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</si>
  <si>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</si>
  <si>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</si>
  <si>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</si>
  <si>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</si>
  <si>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</si>
  <si>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</si>
  <si>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</si>
  <si>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</si>
  <si>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</si>
  <si>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</si>
  <si>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</si>
  <si>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</si>
  <si>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</si>
  <si>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</si>
  <si>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</si>
  <si>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</si>
  <si>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</si>
  <si>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</si>
  <si>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</si>
  <si>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</si>
  <si>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</si>
  <si>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</si>
  <si>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</si>
  <si>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</si>
  <si>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</si>
  <si>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</si>
  <si>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</si>
  <si>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</si>
  <si>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</si>
  <si>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</si>
  <si>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</si>
  <si>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</si>
  <si>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</si>
  <si>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</si>
  <si>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</si>
  <si>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</si>
  <si>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</si>
  <si>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</si>
  <si>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</si>
  <si>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</si>
  <si>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</si>
  <si>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</si>
  <si>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</si>
  <si>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</si>
  <si>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</si>
  <si>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</si>
  <si>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</si>
  <si>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</si>
  <si>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</si>
  <si>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</si>
  <si>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</si>
  <si>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</si>
  <si>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</si>
  <si>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</si>
  <si>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</si>
  <si>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</si>
  <si>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</si>
  <si>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</si>
  <si>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</si>
  <si>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</si>
  <si>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</si>
  <si>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</si>
  <si>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</si>
  <si>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</si>
  <si>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</si>
  <si>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</si>
  <si>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</si>
  <si>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</si>
  <si>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</si>
  <si>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</si>
  <si>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</si>
  <si>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</si>
  <si>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</si>
  <si>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</si>
  <si>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</si>
  <si>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</si>
  <si>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</si>
  <si>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</si>
  <si>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</si>
  <si>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</si>
  <si>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</si>
  <si>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</si>
  <si>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</si>
  <si>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</si>
  <si>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</si>
  <si>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</si>
  <si>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</si>
  <si>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</si>
  <si>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</si>
  <si>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</si>
  <si>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</si>
  <si>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</si>
  <si>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</si>
  <si>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</si>
  <si>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</si>
  <si>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</si>
  <si>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</si>
  <si>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</si>
  <si>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</si>
  <si>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</si>
  <si>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</si>
  <si>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</si>
  <si>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</si>
  <si>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</si>
  <si>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</si>
  <si>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</si>
  <si>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</si>
  <si>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</si>
  <si>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</si>
  <si>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</si>
  <si>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</si>
  <si>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</si>
  <si>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</si>
  <si>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</si>
  <si>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</si>
  <si>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</si>
  <si>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</si>
  <si>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</si>
  <si>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</si>
  <si>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</si>
  <si>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</si>
  <si>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</si>
  <si>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</si>
  <si>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</si>
  <si>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</si>
  <si>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</si>
  <si>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</si>
  <si>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</si>
  <si>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</si>
  <si>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</si>
  <si>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</si>
  <si>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</si>
  <si>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</si>
  <si>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</si>
  <si>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</si>
  <si>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</si>
  <si>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</si>
  <si>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</si>
  <si>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</si>
  <si>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</si>
  <si>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</si>
  <si>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</si>
  <si>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</si>
  <si>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</si>
  <si>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</si>
  <si>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</si>
  <si>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</si>
  <si>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</si>
  <si>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</si>
  <si>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</si>
  <si>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</si>
  <si>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</si>
  <si>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</si>
  <si>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</si>
  <si>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</si>
  <si>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</si>
  <si>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</si>
  <si>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</si>
  <si>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</si>
  <si>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</si>
  <si>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</si>
  <si>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</si>
  <si>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</si>
  <si>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</si>
  <si>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</si>
  <si>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</si>
  <si>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</si>
  <si>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</si>
  <si>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</si>
  <si>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</si>
  <si>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</si>
  <si>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</si>
  <si>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</si>
  <si>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</si>
  <si>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</si>
  <si>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</si>
  <si>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</si>
  <si>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</si>
  <si>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</si>
  <si>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</si>
  <si>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</si>
  <si>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</si>
  <si>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</si>
  <si>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</si>
  <si>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</si>
  <si>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</si>
  <si>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</si>
  <si>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</si>
  <si>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</si>
  <si>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</si>
  <si>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</si>
  <si>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</si>
  <si>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</si>
  <si>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</si>
  <si>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</si>
  <si>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</si>
  <si>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</si>
  <si>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</si>
  <si>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</si>
  <si>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</si>
  <si>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</si>
  <si>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</si>
  <si>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</si>
  <si>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</si>
  <si>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</si>
  <si>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</si>
  <si>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</si>
  <si>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</si>
  <si>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</si>
  <si>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</si>
  <si>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</si>
  <si>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</si>
  <si>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</si>
  <si>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</si>
  <si>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</si>
  <si>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</si>
  <si>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</si>
  <si>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</si>
  <si>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</si>
  <si>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</si>
  <si>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</si>
  <si>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</si>
  <si>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</si>
  <si>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</si>
  <si>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</si>
  <si>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</si>
  <si>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</si>
  <si>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</si>
  <si>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</si>
  <si>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</si>
  <si>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</si>
  <si>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</si>
  <si>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</si>
  <si>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</si>
  <si>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</si>
  <si>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</si>
  <si>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</si>
  <si>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</si>
  <si>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</si>
  <si>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</si>
  <si>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</si>
  <si>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</si>
  <si>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</si>
  <si>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</si>
  <si>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</si>
  <si>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</si>
  <si>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</si>
  <si>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</si>
  <si>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</si>
  <si>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</si>
  <si>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</si>
  <si>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</si>
  <si>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</si>
  <si>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</si>
  <si>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</si>
  <si>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</si>
  <si>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</si>
  <si>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</si>
  <si>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</si>
  <si>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</si>
  <si>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</si>
  <si>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</si>
  <si>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</si>
  <si>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</si>
  <si>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</si>
  <si>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</si>
  <si>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</si>
  <si>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</si>
  <si>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</si>
  <si>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</si>
  <si>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</si>
  <si>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</si>
  <si>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</si>
  <si>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</si>
  <si>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</si>
  <si>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</si>
  <si>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</si>
  <si>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</si>
  <si>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</si>
  <si>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</si>
  <si>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</si>
  <si>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</si>
  <si>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</si>
  <si>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</si>
  <si>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</si>
  <si>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</si>
  <si>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</si>
  <si>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</si>
  <si>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</si>
  <si>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</si>
  <si>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</si>
  <si>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</si>
  <si>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</si>
  <si>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</si>
  <si>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</si>
  <si>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</si>
  <si>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</si>
  <si>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</si>
  <si>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</si>
  <si>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</si>
  <si>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</si>
  <si>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</si>
  <si>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</si>
  <si>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</si>
  <si>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</si>
  <si>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</si>
  <si>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</si>
  <si>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</si>
  <si>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</si>
  <si>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</si>
  <si>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</si>
  <si>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</si>
  <si>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</si>
  <si>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</si>
  <si>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</si>
  <si>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</si>
  <si>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</si>
  <si>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</si>
  <si>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</si>
  <si>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</si>
  <si>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</si>
  <si>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</si>
  <si>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</si>
  <si>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</si>
  <si>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</si>
  <si>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</si>
  <si>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</si>
  <si>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</si>
  <si>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</si>
  <si>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</si>
  <si>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</si>
  <si>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</si>
  <si>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</si>
  <si>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</si>
  <si>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</si>
  <si>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</si>
  <si>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</si>
  <si>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</si>
  <si>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</si>
  <si>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</si>
  <si>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</si>
  <si>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</si>
  <si>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</si>
  <si>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</si>
  <si>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</si>
  <si>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</si>
  <si>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</si>
  <si>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</si>
  <si>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</si>
  <si>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</si>
  <si>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</si>
  <si>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</si>
  <si>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</si>
  <si>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</si>
  <si>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</si>
  <si>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</si>
  <si>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</si>
  <si>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</si>
  <si>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</si>
  <si>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</si>
  <si>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</si>
  <si>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</si>
  <si>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</si>
  <si>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</si>
  <si>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</si>
  <si>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</si>
  <si>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</si>
  <si>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</si>
  <si>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</si>
  <si>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</si>
  <si>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</si>
  <si>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</si>
  <si>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</si>
  <si>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</si>
  <si>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</si>
  <si>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</si>
  <si>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</si>
  <si>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</si>
  <si>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</si>
  <si>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</si>
  <si>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</si>
  <si>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</si>
  <si>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</si>
  <si>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</si>
  <si>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</si>
  <si>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</si>
  <si>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</si>
  <si>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</si>
  <si>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</si>
  <si>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</si>
  <si>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</si>
  <si>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</si>
  <si>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</si>
  <si>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</si>
  <si>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</si>
  <si>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</si>
  <si>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</si>
  <si>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</si>
  <si>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</si>
  <si>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</si>
  <si>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</si>
  <si>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</si>
  <si>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</si>
  <si>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</si>
  <si>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</si>
  <si>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</si>
  <si>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</si>
  <si>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</si>
  <si>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</si>
  <si>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</si>
  <si>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</si>
  <si>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</si>
  <si>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</si>
  <si>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</si>
  <si>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</si>
  <si>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</si>
  <si>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</si>
  <si>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</si>
  <si>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</si>
  <si>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</si>
  <si>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</si>
  <si>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</si>
  <si>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</si>
  <si>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</si>
  <si>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</si>
  <si>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</si>
  <si>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</si>
  <si>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</si>
  <si>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</si>
  <si>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</si>
  <si>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</si>
  <si>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</si>
  <si>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</si>
  <si>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</si>
  <si>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</si>
  <si>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</si>
  <si>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</si>
  <si>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</si>
  <si>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</si>
  <si>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</si>
  <si>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</si>
  <si>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</si>
  <si>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</si>
  <si>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</si>
  <si>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</si>
  <si>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</si>
  <si>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</si>
  <si>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</si>
  <si>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</si>
  <si>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</si>
  <si>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</si>
  <si>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</si>
  <si>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</si>
  <si>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</si>
  <si>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</si>
  <si>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</si>
  <si>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</si>
  <si>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</si>
  <si>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</si>
  <si>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</si>
  <si>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</si>
  <si>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</si>
  <si>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</si>
  <si>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</si>
  <si>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</si>
  <si>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</si>
  <si>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</si>
  <si>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</si>
  <si>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</si>
  <si>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</si>
  <si>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</si>
  <si>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</si>
  <si>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</si>
  <si>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</si>
  <si>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</si>
  <si>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</si>
  <si>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</si>
  <si>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</si>
  <si>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</si>
  <si>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</si>
  <si>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</si>
  <si>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</si>
  <si>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</si>
  <si>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</si>
  <si>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</si>
  <si>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</si>
  <si>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</si>
  <si>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</si>
  <si>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</si>
  <si>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</si>
  <si>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</si>
  <si>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</si>
  <si>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</si>
  <si>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</si>
  <si>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</si>
  <si>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</si>
  <si>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</si>
  <si>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</si>
  <si>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</si>
  <si>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</si>
  <si>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</si>
  <si>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</si>
  <si>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</si>
  <si>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</si>
  <si>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</si>
  <si>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</si>
  <si>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</si>
  <si>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</si>
  <si>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</si>
  <si>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</si>
  <si>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</si>
  <si>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</si>
  <si>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</si>
  <si>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</si>
  <si>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</si>
  <si>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</si>
  <si>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</si>
  <si>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</si>
  <si>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</si>
  <si>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</si>
  <si>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</si>
  <si>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</si>
  <si>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</si>
  <si>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</si>
  <si>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</si>
  <si>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</si>
  <si>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</si>
  <si>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</si>
  <si>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</si>
  <si>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</si>
  <si>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</si>
  <si>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</si>
  <si>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</si>
  <si>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</si>
  <si>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</si>
  <si>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</si>
  <si>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</si>
  <si>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</si>
  <si>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</si>
  <si>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</si>
  <si>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</si>
  <si>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</si>
  <si>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</si>
  <si>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</si>
  <si>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</si>
  <si>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</si>
  <si>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</si>
  <si>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</si>
  <si>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</si>
  <si>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</si>
  <si>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</si>
  <si>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</si>
  <si>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</si>
  <si>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</si>
  <si>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</si>
  <si>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</si>
  <si>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</si>
  <si>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</si>
  <si>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</si>
  <si>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</si>
  <si>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</si>
  <si>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</si>
  <si>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</si>
  <si>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</si>
  <si>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</si>
  <si>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</si>
  <si>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</si>
  <si>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</si>
  <si>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</si>
  <si>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</si>
  <si>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</si>
  <si>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</si>
  <si>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</si>
  <si>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</si>
  <si>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</si>
  <si>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</si>
  <si>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</si>
  <si>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</si>
  <si>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</si>
  <si>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</si>
  <si>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</si>
  <si>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</si>
  <si>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</si>
  <si>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</si>
  <si>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</si>
  <si>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</si>
  <si>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</si>
  <si>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</si>
  <si>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</si>
  <si>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</si>
  <si>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</si>
  <si>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</si>
  <si>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</si>
  <si>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</si>
  <si>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</si>
  <si>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</si>
  <si>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</si>
  <si>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</si>
  <si>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</si>
  <si>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</si>
  <si>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</si>
  <si>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</si>
  <si>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</si>
  <si>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</si>
  <si>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</si>
  <si>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</si>
  <si>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</si>
  <si>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</si>
  <si>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</si>
  <si>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</si>
  <si>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</si>
  <si>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</si>
  <si>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</si>
  <si>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</si>
  <si>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</si>
  <si>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</si>
  <si>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</si>
  <si>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</si>
  <si>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</si>
  <si>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</si>
  <si>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</si>
  <si>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</si>
  <si>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</si>
  <si>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</si>
  <si>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</si>
  <si>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</si>
  <si>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</si>
  <si>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</si>
  <si>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</si>
  <si>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</si>
  <si>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</si>
  <si>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</si>
  <si>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</si>
  <si>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</si>
  <si>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</si>
  <si>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</si>
  <si>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</si>
  <si>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</si>
  <si>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</si>
  <si>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</si>
  <si>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</si>
  <si>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</si>
  <si>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</si>
  <si>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</si>
  <si>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</si>
  <si>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</si>
  <si>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</si>
  <si>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</si>
  <si>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</si>
  <si>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</si>
  <si>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</si>
  <si>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</si>
  <si>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</si>
  <si>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</si>
  <si>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</si>
  <si>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</si>
  <si>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</si>
  <si>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</si>
  <si>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</si>
  <si>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</si>
  <si>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</si>
  <si>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</si>
  <si>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</si>
  <si>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</si>
  <si>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</si>
  <si>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</si>
  <si>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</si>
  <si>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</si>
  <si>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</si>
  <si>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</si>
  <si>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</si>
  <si>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</si>
  <si>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</si>
  <si>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</si>
  <si>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</si>
  <si>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</si>
  <si>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</si>
  <si>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</si>
  <si>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</si>
  <si>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</si>
  <si>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</si>
  <si>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</si>
  <si>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</si>
  <si>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</si>
  <si>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</si>
  <si>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</si>
  <si>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</si>
  <si>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</si>
  <si>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</si>
  <si>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</si>
  <si>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</si>
  <si>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</si>
  <si>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</si>
  <si>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</si>
  <si>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</si>
  <si>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</si>
  <si>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</si>
  <si>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</si>
  <si>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</si>
  <si>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</si>
  <si>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</si>
  <si>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</si>
  <si>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</si>
  <si>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</si>
  <si>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</si>
  <si>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</si>
  <si>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</si>
  <si>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</si>
  <si>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</si>
  <si>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</si>
  <si>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</si>
  <si>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</si>
  <si>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</si>
  <si>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</si>
  <si>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</si>
  <si>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</si>
  <si>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</si>
  <si>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</si>
  <si>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</si>
  <si>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</si>
  <si>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</si>
  <si>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</si>
  <si>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</si>
  <si>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</si>
  <si>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</si>
  <si>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</si>
  <si>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</si>
  <si>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</si>
  <si>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</si>
  <si>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</si>
  <si>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</si>
  <si>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</si>
  <si>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</si>
  <si>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</si>
  <si>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</si>
  <si>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</si>
  <si>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</si>
  <si>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</si>
  <si>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</si>
  <si>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</si>
  <si>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</si>
  <si>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</si>
  <si>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</si>
  <si>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</si>
  <si>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</si>
  <si>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</si>
  <si>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</si>
  <si>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</si>
  <si>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</si>
  <si>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</si>
  <si>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</si>
  <si>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</si>
  <si>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</si>
  <si>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</si>
  <si>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</si>
  <si>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</si>
  <si>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</si>
  <si>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</si>
  <si>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</si>
  <si>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</si>
  <si>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</si>
  <si>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</si>
  <si>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</si>
  <si>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</si>
  <si>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</si>
  <si>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</si>
  <si>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</si>
  <si>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</si>
  <si>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</si>
  <si>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</si>
  <si>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</si>
  <si>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</si>
  <si>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</si>
  <si>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</si>
  <si>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</si>
  <si>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</si>
  <si>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</si>
  <si>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</si>
  <si>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</si>
  <si>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</si>
  <si>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</si>
  <si>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</si>
  <si>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</si>
  <si>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</si>
  <si>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</si>
  <si>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</si>
  <si>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</si>
  <si>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</si>
  <si>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</si>
  <si>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</si>
  <si>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</si>
  <si>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</si>
  <si>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</si>
  <si>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</si>
  <si>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</si>
  <si>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</si>
  <si>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</si>
  <si>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</si>
  <si>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</si>
  <si>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</si>
  <si>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</si>
  <si>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</si>
  <si>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</si>
  <si>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</si>
  <si>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</si>
  <si>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</si>
  <si>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</si>
  <si>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</si>
  <si>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</si>
  <si>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</si>
  <si>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</si>
  <si>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</si>
  <si>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</si>
  <si>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</si>
  <si>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</si>
  <si>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</si>
  <si>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</si>
  <si>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</si>
  <si>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</si>
  <si>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</si>
  <si>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</si>
  <si>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</si>
  <si>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</si>
  <si>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</si>
  <si>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</si>
  <si>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</si>
  <si>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</si>
  <si>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</si>
  <si>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</si>
  <si>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</si>
  <si>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</si>
  <si>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</si>
  <si>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</si>
  <si>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</si>
  <si>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</si>
  <si>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</si>
  <si>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</si>
  <si>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</si>
  <si>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</si>
  <si>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</si>
  <si>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</si>
  <si>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</si>
  <si>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</si>
  <si>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</si>
  <si>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</si>
  <si>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</si>
  <si>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</si>
  <si>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</si>
  <si>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</si>
  <si>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</si>
  <si>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</si>
  <si>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</si>
  <si>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</si>
  <si>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</si>
  <si>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</si>
  <si>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</si>
  <si>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</si>
  <si>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</si>
  <si>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</si>
  <si>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</si>
  <si>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</si>
  <si>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</si>
  <si>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</si>
  <si>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</si>
  <si>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</si>
  <si>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</si>
  <si>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</si>
  <si>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</si>
  <si>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</si>
  <si>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</si>
  <si>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</si>
  <si>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</si>
  <si>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</si>
  <si>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</si>
  <si>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</si>
  <si>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</si>
  <si>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</si>
  <si>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</si>
  <si>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</si>
  <si>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</si>
  <si>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</si>
  <si>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</si>
  <si>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</si>
  <si>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</si>
  <si>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</si>
  <si>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</si>
  <si>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</si>
  <si>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</si>
  <si>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</si>
  <si>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</si>
  <si>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</si>
  <si>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</si>
  <si>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</si>
  <si>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</si>
  <si>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</si>
  <si>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</si>
  <si>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</si>
  <si>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</si>
  <si>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</si>
  <si>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</si>
  <si>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</si>
  <si>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</si>
  <si>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</si>
  <si>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</si>
  <si>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</si>
  <si>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</si>
  <si>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</si>
  <si>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</si>
  <si>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</si>
  <si>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</si>
  <si>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</si>
  <si>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</si>
  <si>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</si>
  <si>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</si>
  <si>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</si>
  <si>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</si>
  <si>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</si>
  <si>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</si>
  <si>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</si>
  <si>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</si>
  <si>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</si>
  <si>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</si>
  <si>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</si>
  <si>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</si>
  <si>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</si>
  <si>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</si>
  <si>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</si>
  <si>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</si>
  <si>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</si>
  <si>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</si>
  <si>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</si>
  <si>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</si>
  <si>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</si>
  <si>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</si>
  <si>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</si>
  <si>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</si>
  <si>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</si>
  <si>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</si>
  <si>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</si>
  <si>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</si>
  <si>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</si>
  <si>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</si>
  <si>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</si>
  <si>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</si>
  <si>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</si>
  <si>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</si>
  <si>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</si>
  <si>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</si>
  <si>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</si>
  <si>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</si>
  <si>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</si>
  <si>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</si>
  <si>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</si>
  <si>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</si>
  <si>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</si>
  <si>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</si>
  <si>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</si>
  <si>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</si>
  <si>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</si>
  <si>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</si>
  <si>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</si>
  <si>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</si>
  <si>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</si>
  <si>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</si>
  <si>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</si>
  <si>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</si>
  <si>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</si>
  <si>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</si>
  <si>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</si>
  <si>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</si>
  <si>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</si>
  <si>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</si>
  <si>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</si>
  <si>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</si>
  <si>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</si>
  <si>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</si>
  <si>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</si>
  <si>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</si>
  <si>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</si>
  <si>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</si>
  <si>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</si>
  <si>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</si>
  <si>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</si>
  <si>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</si>
  <si>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</si>
  <si>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</si>
  <si>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</si>
  <si>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</si>
  <si>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</si>
  <si>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</si>
  <si>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</si>
  <si>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</si>
  <si>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</si>
  <si>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</si>
  <si>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</si>
  <si>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</si>
  <si>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</si>
  <si>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</si>
  <si>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</si>
  <si>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</si>
  <si>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</si>
  <si>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</si>
  <si>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</si>
  <si>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</si>
  <si>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</si>
  <si>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</si>
  <si>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</si>
  <si>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</si>
  <si>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</si>
  <si>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</si>
  <si>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</si>
  <si>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</si>
  <si>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</si>
  <si>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</si>
  <si>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</si>
  <si>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</si>
  <si>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</si>
  <si>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</si>
  <si>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</si>
  <si>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</si>
  <si>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</si>
  <si>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</si>
  <si>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</si>
  <si>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</si>
  <si>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</si>
  <si>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</si>
  <si>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</si>
  <si>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</si>
  <si>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</si>
  <si>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</si>
  <si>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</si>
  <si>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</si>
  <si>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</si>
  <si>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</si>
  <si>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</si>
  <si>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</si>
  <si>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</si>
  <si>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</si>
  <si>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</si>
  <si>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</si>
  <si>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</si>
  <si>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</si>
  <si>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</si>
  <si>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</si>
  <si>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</si>
  <si>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</si>
  <si>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</si>
  <si>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</si>
  <si>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</si>
  <si>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</si>
  <si>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</si>
  <si>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</si>
  <si>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</si>
  <si>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</si>
  <si>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</si>
  <si>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</si>
  <si>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</si>
  <si>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</si>
  <si>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</si>
  <si>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</si>
  <si>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</si>
  <si>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</si>
  <si>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</si>
  <si>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</si>
  <si>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</si>
  <si>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</si>
  <si>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</si>
  <si>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</si>
  <si>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</si>
  <si>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</si>
  <si>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</si>
  <si>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</si>
  <si>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</si>
  <si>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</si>
  <si>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</si>
  <si>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</si>
  <si>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</si>
  <si>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</si>
  <si>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</si>
  <si>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</si>
  <si>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</si>
  <si>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</si>
  <si>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</si>
  <si>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</si>
  <si>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</si>
  <si>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</si>
  <si>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</si>
  <si>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</si>
  <si>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</si>
  <si>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</si>
  <si>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</si>
  <si>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</si>
  <si>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</si>
  <si>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</si>
  <si>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</si>
  <si>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</si>
  <si>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</si>
  <si>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</si>
  <si>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</si>
  <si>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</si>
  <si>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</si>
  <si>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</si>
  <si>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</si>
  <si>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</si>
  <si>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</si>
  <si>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</si>
  <si>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</si>
  <si>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</si>
  <si>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</si>
  <si>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</si>
  <si>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</si>
  <si>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</si>
  <si>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</si>
  <si>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</si>
  <si>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</si>
  <si>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</si>
  <si>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</si>
  <si>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</si>
  <si>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</si>
  <si>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</si>
  <si>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</si>
  <si>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</si>
  <si>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</si>
  <si>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</si>
  <si>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</si>
  <si>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</si>
  <si>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</si>
  <si>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</si>
  <si>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</si>
  <si>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</si>
  <si>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</si>
  <si>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</si>
  <si>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</si>
  <si>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</si>
  <si>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</si>
  <si>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</si>
  <si>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</si>
  <si>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</si>
  <si>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</si>
  <si>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</si>
  <si>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</si>
  <si>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</si>
  <si>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</si>
  <si>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</si>
  <si>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</si>
  <si>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</si>
  <si>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</si>
  <si>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</si>
  <si>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</si>
  <si>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</si>
  <si>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</si>
  <si>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</si>
  <si>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</si>
  <si>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</si>
  <si>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</si>
  <si>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</si>
  <si>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</si>
  <si>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</si>
  <si>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</si>
  <si>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</si>
  <si>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</si>
  <si>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</si>
  <si>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</si>
  <si>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</si>
  <si>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</si>
  <si>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</si>
  <si>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</si>
  <si>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</si>
  <si>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</si>
  <si>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</si>
  <si>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</si>
  <si>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</si>
  <si>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</si>
  <si>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</si>
  <si>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</si>
  <si>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</si>
  <si>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</si>
  <si>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</si>
  <si>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</si>
  <si>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</si>
  <si>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</si>
  <si>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</si>
  <si>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</si>
  <si>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</si>
  <si>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</si>
  <si>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</si>
  <si>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</si>
  <si>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</si>
  <si>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</si>
  <si>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</si>
  <si>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</si>
  <si>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</si>
  <si>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</si>
  <si>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</si>
  <si>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</si>
  <si>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</si>
  <si>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</si>
  <si>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</si>
  <si>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</si>
  <si>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</si>
  <si>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</si>
  <si>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</si>
  <si>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</si>
  <si>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</si>
  <si>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</si>
  <si>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</si>
  <si>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</si>
  <si>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</si>
  <si>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</si>
  <si>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</si>
  <si>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</si>
  <si>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</si>
  <si>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</si>
  <si>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</si>
  <si>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</si>
  <si>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</si>
  <si>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</si>
  <si>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</si>
  <si>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</si>
  <si>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</si>
  <si>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</si>
  <si>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</si>
  <si>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</si>
  <si>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</si>
  <si>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</si>
  <si>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</si>
  <si>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</si>
  <si>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</si>
  <si>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</si>
  <si>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</si>
  <si>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</si>
  <si>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</si>
  <si>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</si>
  <si>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</si>
  <si>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</si>
  <si>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</si>
  <si>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</si>
  <si>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</si>
  <si>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</si>
  <si>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</si>
  <si>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</si>
  <si>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</si>
  <si>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</si>
  <si>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</si>
  <si>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</si>
  <si>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</si>
  <si>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</si>
  <si>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</si>
  <si>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</si>
  <si>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</si>
  <si>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</si>
  <si>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</si>
  <si>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</si>
  <si>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</si>
  <si>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</si>
  <si>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</si>
  <si>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</si>
  <si>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</si>
  <si>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</si>
  <si>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</si>
  <si>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</si>
  <si>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</si>
  <si>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</si>
  <si>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</si>
  <si>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</si>
  <si>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</si>
  <si>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</si>
  <si>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</si>
  <si>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</si>
  <si>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</si>
  <si>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</si>
  <si>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</si>
  <si>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</si>
  <si>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</si>
  <si>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</si>
  <si>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</si>
  <si>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</si>
  <si>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</si>
  <si>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</si>
  <si>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</si>
  <si>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</si>
  <si>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</si>
  <si>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</si>
  <si>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</si>
  <si>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</si>
  <si>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</si>
  <si>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</si>
  <si>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</si>
  <si>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</si>
  <si>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</si>
  <si>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</si>
  <si>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</si>
  <si>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</si>
  <si>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</si>
  <si>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</si>
  <si>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</si>
  <si>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</si>
  <si>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</si>
  <si>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</si>
  <si>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</si>
  <si>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</si>
  <si>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</si>
  <si>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</si>
  <si>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</si>
  <si>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</si>
  <si>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</si>
  <si>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</si>
  <si>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</si>
  <si>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</si>
  <si>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</si>
  <si>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</si>
  <si>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</si>
  <si>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</si>
  <si>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</si>
  <si>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</si>
  <si>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</si>
  <si>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</si>
  <si>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</si>
  <si>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</si>
  <si>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</si>
  <si>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</si>
  <si>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</si>
  <si>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</si>
  <si>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</si>
  <si>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</si>
  <si>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</si>
  <si>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</si>
  <si>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</si>
  <si>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</si>
  <si>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</si>
  <si>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</si>
  <si>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</si>
  <si>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</si>
  <si>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</si>
  <si>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</si>
  <si>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</si>
  <si>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</si>
  <si>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</si>
  <si>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</si>
  <si>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</si>
  <si>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</si>
  <si>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</si>
  <si>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</si>
  <si>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</si>
  <si>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</si>
  <si>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</si>
  <si>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</si>
  <si>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</si>
  <si>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</si>
  <si>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</si>
  <si>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</si>
  <si>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</si>
  <si>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</si>
  <si>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</si>
  <si>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</si>
  <si>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</si>
  <si>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</si>
  <si>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</si>
  <si>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</si>
  <si>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</si>
  <si>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</si>
  <si>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</si>
  <si>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</si>
  <si>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</si>
  <si>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</si>
  <si>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</si>
  <si>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</si>
  <si>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</si>
  <si>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</si>
  <si>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</si>
  <si>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</si>
  <si>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</si>
  <si>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</si>
  <si>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</si>
  <si>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</si>
  <si>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</si>
  <si>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</si>
  <si>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</si>
  <si>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</si>
  <si>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</si>
  <si>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</si>
  <si>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</si>
  <si>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</si>
  <si>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</si>
  <si>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</si>
  <si>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</si>
  <si>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</si>
  <si>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</si>
  <si>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</si>
  <si>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</si>
  <si>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</si>
  <si>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</si>
  <si>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</si>
  <si>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</si>
  <si>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</si>
  <si>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</si>
  <si>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</si>
  <si>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</si>
  <si>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</si>
  <si>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</si>
  <si>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</si>
  <si>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</si>
  <si>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</si>
  <si>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</si>
  <si>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</si>
  <si>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</si>
  <si>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</si>
  <si>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</si>
  <si>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</si>
  <si>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</si>
  <si>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</si>
  <si>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</si>
  <si>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</si>
  <si>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</si>
  <si>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</si>
  <si>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</si>
  <si>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</si>
  <si>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</si>
  <si>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</si>
  <si>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</si>
  <si>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</si>
  <si>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</si>
  <si>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</si>
  <si>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</si>
  <si>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</si>
  <si>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</si>
  <si>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</si>
  <si>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</si>
  <si>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</si>
  <si>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</si>
  <si>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</si>
  <si>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</si>
  <si>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</si>
  <si>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</si>
  <si>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</si>
  <si>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</si>
  <si>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</si>
  <si>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</si>
  <si>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</si>
  <si>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</si>
  <si>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</si>
  <si>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</si>
  <si>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</si>
  <si>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</si>
  <si>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</si>
  <si>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</si>
  <si>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</si>
  <si>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</si>
  <si>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</si>
  <si>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</si>
  <si>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</si>
  <si>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</si>
  <si>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</si>
  <si>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</si>
  <si>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</si>
  <si>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</si>
  <si>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</si>
  <si>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</si>
  <si>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</si>
  <si>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</si>
  <si>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</si>
  <si>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</si>
  <si>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</si>
  <si>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</si>
  <si>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</si>
  <si>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</si>
  <si>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</si>
  <si>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</si>
  <si>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</si>
  <si>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</si>
  <si>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</si>
  <si>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</si>
  <si>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</si>
  <si>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</si>
  <si>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</si>
  <si>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</si>
  <si>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</si>
  <si>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</si>
  <si>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</si>
  <si>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</si>
  <si>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</si>
  <si>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</si>
  <si>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</si>
  <si>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</si>
  <si>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</si>
  <si>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</si>
  <si>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</si>
  <si>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</si>
  <si>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</si>
  <si>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</si>
  <si>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</si>
  <si>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</si>
  <si>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</si>
  <si>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</si>
  <si>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</si>
  <si>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</si>
  <si>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</si>
  <si>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</si>
  <si>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</si>
  <si>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</si>
  <si>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</si>
  <si>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</si>
  <si>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</si>
  <si>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</si>
  <si>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</si>
  <si>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</si>
  <si>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</si>
  <si>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</si>
  <si>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</si>
  <si>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</si>
  <si>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</si>
  <si>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</si>
  <si>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</si>
  <si>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</si>
  <si>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</si>
  <si>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</si>
  <si>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</si>
  <si>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</si>
  <si>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</si>
  <si>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</si>
  <si>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</si>
  <si>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</si>
  <si>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</si>
  <si>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</si>
  <si>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</si>
  <si>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</si>
  <si>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</si>
  <si>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</si>
  <si>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</si>
  <si>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</si>
  <si>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</si>
  <si>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</si>
  <si>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</si>
  <si>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</si>
  <si>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</si>
  <si>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</si>
  <si>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</si>
  <si>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</si>
  <si>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</si>
  <si>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</si>
  <si>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</si>
  <si>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</si>
  <si>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</si>
  <si>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</si>
  <si>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</si>
  <si>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</si>
  <si>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</si>
  <si>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</si>
  <si>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</si>
  <si>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</si>
  <si>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</si>
  <si>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</si>
  <si>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</si>
  <si>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</si>
  <si>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</si>
  <si>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</si>
  <si>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</si>
  <si>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</si>
  <si>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</si>
  <si>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</si>
  <si>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</si>
  <si>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</si>
  <si>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</si>
  <si>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</si>
  <si>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</si>
  <si>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</si>
  <si>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Testing</t>
  </si>
  <si>
    <t>FT SURYA;</t>
  </si>
  <si>
    <t>Run DupCheck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</si>
  <si>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</si>
  <si>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</si>
  <si>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</si>
  <si>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</si>
  <si>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</si>
  <si>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</si>
  <si>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</si>
  <si>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</si>
  <si>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</si>
  <si>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</si>
  <si>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</si>
  <si>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</si>
  <si>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</si>
  <si>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PT ASAP</t>
  </si>
  <si>
    <t>Supplier;Supplier</t>
  </si>
  <si>
    <t>MRA SUPPLIER COMPANY;MRA SUPPLIER COMPANY</t>
  </si>
  <si>
    <t>Subsidy DP;Discount Insurance</t>
  </si>
  <si>
    <t>AP Deduction;AP Deduction</t>
  </si>
  <si>
    <t>Amount;Amount</t>
  </si>
  <si>
    <t>0;0</t>
  </si>
  <si>
    <t>300000;200000</t>
  </si>
  <si>
    <t>Pelangi Utama</t>
  </si>
  <si>
    <t>;PT ASAP</t>
  </si>
  <si>
    <t>DP Nett Percentage</t>
  </si>
  <si>
    <t>Provision Fee Calculation</t>
  </si>
  <si>
    <t>0002APP20221206343</t>
  </si>
  <si>
    <t>14.692906</t>
  </si>
  <si>
    <t>0002APP20221206347</t>
  </si>
  <si>
    <t>SUCCESS</t>
  </si>
  <si>
    <t>FAILED</t>
  </si>
  <si>
    <t>-;Failed Verify Match / Equal</t>
  </si>
  <si>
    <t>Button Save Tidak Berfungsi</t>
  </si>
  <si>
    <t>14.694827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</si>
</sst>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mm/dd/yyyy;@"/>
    <numFmt numFmtId="165" formatCode="_(* #,##0_);_(* \(#,##0\);_(* &quot;-&quot;??_);_(@_)"/>
    <numFmt numFmtId="166"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59">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NumberFormat="1" borderId="0" fillId="0" fontId="0" numFmtId="166"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3035</v>
      </c>
      <c r="C1" s="16" t="s">
        <v>3033</v>
      </c>
      <c r="D1" s="16" t="s">
        <v>3034</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2</v>
      </c>
      <c r="E2" s="1">
        <f>COUNTA('5.TabReferantorData'!B12:XFD12)</f>
        <v>1</v>
      </c>
      <c r="F2" s="1">
        <f>COUNTA('7a.Accessories'!B12:XFD12)</f>
        <v>1</v>
      </c>
      <c r="G2" s="1">
        <f>COUNTA('11.TabUploadDocument'!B12:XFD12)</f>
        <v>3</v>
      </c>
    </row>
    <row r="4" spans="1:7" x14ac:dyDescent="0.25">
      <c r="A4" s="16" t="s">
        <v>3032</v>
      </c>
      <c r="B4" s="15" t="s">
        <v>3070</v>
      </c>
      <c r="C4" s="15" t="s">
        <v>3071</v>
      </c>
      <c r="D4" s="15" t="s">
        <v>3072</v>
      </c>
      <c r="E4" s="32" t="s">
        <v>3074</v>
      </c>
    </row>
    <row r="5" spans="1:7" x14ac:dyDescent="0.25">
      <c r="A5" s="16" t="s">
        <v>3197</v>
      </c>
      <c r="B5" s="15" t="s">
        <v>31</v>
      </c>
      <c r="C5" s="15" t="s">
        <v>40</v>
      </c>
      <c r="D5" s="15" t="s">
        <v>40</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t="s">
        <v>3228</v>
      </c>
      <c r="C1" s="112" t="s">
        <v>6</v>
      </c>
      <c r="D1" s="112" t="s">
        <v>6</v>
      </c>
      <c r="E1" s="112" t="s">
        <v>6</v>
      </c>
      <c r="F1" s="112" t="s">
        <v>6</v>
      </c>
      <c r="G1" s="112" t="s">
        <v>6</v>
      </c>
      <c r="H1" s="112" t="s">
        <v>6</v>
      </c>
      <c r="I1" s="112" t="s">
        <v>6</v>
      </c>
    </row>
    <row customFormat="1" r="2" s="112" spans="1:9" x14ac:dyDescent="0.25">
      <c r="A2" s="112" t="s">
        <v>2812</v>
      </c>
      <c r="B2" s="112" t="s">
        <v>2588</v>
      </c>
      <c r="C2" s="112" t="s">
        <v>2588</v>
      </c>
      <c r="D2" s="112" t="s">
        <v>2588</v>
      </c>
      <c r="E2" s="112" t="s">
        <v>2588</v>
      </c>
      <c r="F2" s="112" t="s">
        <v>2588</v>
      </c>
      <c r="G2" s="112" t="s">
        <v>2588</v>
      </c>
      <c r="H2" s="112" t="s">
        <v>2588</v>
      </c>
      <c r="I2" s="112" t="s">
        <v>2588</v>
      </c>
    </row>
    <row customFormat="1" r="3" s="28" spans="1:9" x14ac:dyDescent="0.25">
      <c r="A3" s="28" t="s">
        <v>2813</v>
      </c>
    </row>
    <row customFormat="1" ht="16.5" r="4" s="28" spans="1:9" x14ac:dyDescent="0.3">
      <c r="A4" s="28" t="s">
        <v>2915</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3130</v>
      </c>
      <c r="B7" s="16"/>
    </row>
    <row customFormat="1" r="8" s="28" spans="1:9" x14ac:dyDescent="0.25">
      <c r="A8" s="28" t="s">
        <v>3073</v>
      </c>
      <c r="B8" s="15"/>
    </row>
    <row customFormat="1" r="9" s="28" spans="1:9" x14ac:dyDescent="0.25">
      <c r="A9" s="28" t="s">
        <v>3049</v>
      </c>
      <c r="B9" s="15"/>
    </row>
    <row customFormat="1" r="10" s="28" spans="1:9" x14ac:dyDescent="0.25">
      <c r="A10" s="28" t="s">
        <v>3048</v>
      </c>
      <c r="B10" s="28" t="s">
        <v>31</v>
      </c>
      <c r="C10" s="28" t="s">
        <v>31</v>
      </c>
      <c r="D10" s="28" t="s">
        <v>31</v>
      </c>
    </row>
    <row customFormat="1" r="11" s="85" spans="1:9" x14ac:dyDescent="0.25">
      <c r="B11" s="78"/>
    </row>
    <row customFormat="1" r="12" s="16" spans="1:9" x14ac:dyDescent="0.25">
      <c r="A12" s="43" t="s">
        <v>3050</v>
      </c>
      <c r="B12" s="16" t="s">
        <v>2619</v>
      </c>
    </row>
    <row customFormat="1" r="13" s="16" spans="1:9" x14ac:dyDescent="0.25">
      <c r="A13" s="16" t="s">
        <v>5</v>
      </c>
      <c r="B13" t="s">
        <v>3227</v>
      </c>
      <c r="C13"/>
      <c r="D13"/>
    </row>
    <row customFormat="1" r="14" s="16" spans="1:9" x14ac:dyDescent="0.25">
      <c r="A14" s="45" t="s">
        <v>1977</v>
      </c>
      <c r="B14" t="s">
        <v>1978</v>
      </c>
      <c r="C14" s="16" t="s">
        <v>1979</v>
      </c>
      <c r="D14" s="16" t="s">
        <v>1979</v>
      </c>
      <c r="E14" s="16" t="s">
        <v>1978</v>
      </c>
      <c r="F14" s="16" t="s">
        <v>1979</v>
      </c>
    </row>
    <row customFormat="1" r="15" s="92" spans="1:9" x14ac:dyDescent="0.25">
      <c r="A15" s="89" t="s">
        <v>2555</v>
      </c>
      <c r="B15" s="90"/>
      <c r="C15" s="90"/>
      <c r="D15" s="90"/>
      <c r="E15" s="90"/>
      <c r="F15" s="90"/>
    </row>
    <row customFormat="1" r="16" s="16" spans="1:9" x14ac:dyDescent="0.25">
      <c r="A16" s="44" t="s">
        <v>2900</v>
      </c>
      <c r="B16" s="7" t="s">
        <v>2719</v>
      </c>
      <c r="C16" s="7" t="s">
        <v>2719</v>
      </c>
    </row>
    <row customFormat="1" r="17" s="16" spans="1:6" x14ac:dyDescent="0.25">
      <c r="A17" s="44" t="s">
        <v>2901</v>
      </c>
      <c r="B17" s="16" t="s">
        <v>2720</v>
      </c>
      <c r="C17" s="16" t="s">
        <v>3186</v>
      </c>
    </row>
    <row customFormat="1" r="18" s="16" spans="1:6" x14ac:dyDescent="0.25">
      <c r="A18" s="44" t="s">
        <v>2902</v>
      </c>
      <c r="B18" s="2" t="s">
        <v>2721</v>
      </c>
      <c r="C18" s="2" t="s">
        <v>2721</v>
      </c>
    </row>
    <row customFormat="1" r="19" s="16" spans="1:6" x14ac:dyDescent="0.25">
      <c r="A19" s="44" t="s">
        <v>2903</v>
      </c>
      <c r="B19" t="s">
        <v>2720</v>
      </c>
      <c r="C19" s="16" t="s">
        <v>3202</v>
      </c>
      <c r="D19" s="16" t="s">
        <v>2720</v>
      </c>
    </row>
    <row customFormat="1" r="20" s="16" spans="1:6" x14ac:dyDescent="0.25">
      <c r="A20" s="44" t="s">
        <v>2904</v>
      </c>
      <c r="B20" s="125" t="s">
        <v>3201</v>
      </c>
      <c r="C20" s="2" t="s">
        <v>3203</v>
      </c>
      <c r="D20" s="125" t="s">
        <v>3187</v>
      </c>
    </row>
    <row customFormat="1" r="21" s="16" spans="1:6" x14ac:dyDescent="0.25">
      <c r="A21" s="43" t="s">
        <v>2905</v>
      </c>
      <c r="B21" s="16" t="s">
        <v>44</v>
      </c>
      <c r="C21" s="16" t="s">
        <v>204</v>
      </c>
      <c r="D21" s="16" t="s">
        <v>204</v>
      </c>
      <c r="E21" s="16" t="s">
        <v>204</v>
      </c>
      <c r="F21" s="16" t="s">
        <v>204</v>
      </c>
    </row>
    <row customFormat="1" r="22" s="16" spans="1:6" x14ac:dyDescent="0.25">
      <c r="A22" s="43" t="s">
        <v>2906</v>
      </c>
      <c r="B22" s="16" t="s">
        <v>203</v>
      </c>
      <c r="C22" s="16" t="s">
        <v>45</v>
      </c>
      <c r="D22" s="16" t="s">
        <v>45</v>
      </c>
      <c r="E22" s="16" t="s">
        <v>45</v>
      </c>
      <c r="F22" s="16" t="s">
        <v>45</v>
      </c>
    </row>
    <row customFormat="1" r="23" s="92" spans="1:6" x14ac:dyDescent="0.25">
      <c r="A23" s="89" t="s">
        <v>2557</v>
      </c>
      <c r="B23" s="90"/>
      <c r="C23" s="90"/>
      <c r="D23" s="90"/>
      <c r="E23" s="90"/>
      <c r="F23" s="90"/>
    </row>
    <row customFormat="1" r="24" s="16" spans="1:6" x14ac:dyDescent="0.25">
      <c r="A24" s="44" t="s">
        <v>2907</v>
      </c>
      <c r="B24" s="16" t="s">
        <v>3139</v>
      </c>
      <c r="C24" s="16" t="s">
        <v>3139</v>
      </c>
      <c r="D24" s="16" t="s">
        <v>3139</v>
      </c>
    </row>
    <row customFormat="1" r="25" s="16" spans="1:6" x14ac:dyDescent="0.25">
      <c r="A25" s="44" t="s">
        <v>2908</v>
      </c>
      <c r="B25" s="16">
        <v>12</v>
      </c>
      <c r="C25" s="16">
        <v>12</v>
      </c>
      <c r="D25" s="16">
        <v>12</v>
      </c>
    </row>
    <row customFormat="1" r="26" s="16" spans="1:6" x14ac:dyDescent="0.25">
      <c r="A26" s="44" t="s">
        <v>2909</v>
      </c>
      <c r="B26" s="16">
        <v>23</v>
      </c>
      <c r="C26" s="16">
        <v>23</v>
      </c>
      <c r="D26" s="16">
        <v>23</v>
      </c>
    </row>
    <row customFormat="1" r="27" s="16" spans="1:6" x14ac:dyDescent="0.25">
      <c r="A27" s="44" t="s">
        <v>2910</v>
      </c>
      <c r="B27" s="16">
        <v>11530</v>
      </c>
      <c r="C27" s="16">
        <v>11530</v>
      </c>
      <c r="D27" s="16">
        <v>11530</v>
      </c>
    </row>
    <row customFormat="1" r="28" s="16" spans="1:6" x14ac:dyDescent="0.25">
      <c r="A28" s="44" t="s">
        <v>2911</v>
      </c>
      <c r="B28" s="16" t="s">
        <v>3140</v>
      </c>
      <c r="C28" s="16" t="s">
        <v>3140</v>
      </c>
      <c r="D28" s="16" t="s">
        <v>3140</v>
      </c>
    </row>
    <row customFormat="1" r="29" s="16" spans="1:6" x14ac:dyDescent="0.25">
      <c r="A29" s="44" t="s">
        <v>2912</v>
      </c>
      <c r="B29" s="16" t="s">
        <v>3140</v>
      </c>
      <c r="C29" s="16" t="s">
        <v>3140</v>
      </c>
      <c r="D29" s="16" t="s">
        <v>3140</v>
      </c>
    </row>
    <row customFormat="1" r="30" s="16" spans="1:6" x14ac:dyDescent="0.25">
      <c r="A30" s="44" t="s">
        <v>2913</v>
      </c>
      <c r="B30" s="16" t="s">
        <v>2820</v>
      </c>
      <c r="C30" s="16" t="s">
        <v>2820</v>
      </c>
      <c r="D30" s="16" t="s">
        <v>2820</v>
      </c>
    </row>
    <row customFormat="1" r="31" s="16" spans="1:6" x14ac:dyDescent="0.25">
      <c r="A31" s="44" t="s">
        <v>2914</v>
      </c>
      <c r="B31" s="16" t="s">
        <v>36</v>
      </c>
      <c r="C31" s="16" t="s">
        <v>36</v>
      </c>
      <c r="D31" s="16" t="s">
        <v>36</v>
      </c>
      <c r="E31" s="16" t="s">
        <v>36</v>
      </c>
      <c r="F31" s="16" t="s">
        <v>36</v>
      </c>
    </row>
  </sheetData>
  <dataConsolidate/>
  <conditionalFormatting sqref="A16:A20">
    <cfRule dxfId="205" priority="7" type="expression">
      <formula>A$14="Input Data"</formula>
    </cfRule>
  </conditionalFormatting>
  <conditionalFormatting sqref="A24:A31">
    <cfRule dxfId="204" priority="6" type="expression">
      <formula>A$14="Input Data"</formula>
    </cfRule>
  </conditionalFormatting>
  <conditionalFormatting sqref="B22:F22">
    <cfRule dxfId="203" priority="5" type="expression">
      <formula>B$13="LookUp"</formula>
    </cfRule>
  </conditionalFormatting>
  <conditionalFormatting sqref="B31:C31 E31:F31">
    <cfRule dxfId="202" priority="4" type="expression">
      <formula>B$13="LookUp"</formula>
    </cfRule>
  </conditionalFormatting>
  <conditionalFormatting sqref="B31:C31 E31:F31">
    <cfRule dxfId="201" priority="3" type="expression">
      <formula>B$23="Yes"</formula>
    </cfRule>
  </conditionalFormatting>
  <conditionalFormatting sqref="D31">
    <cfRule dxfId="200" priority="2" type="expression">
      <formula>D$13="LookUp"</formula>
    </cfRule>
  </conditionalFormatting>
  <conditionalFormatting sqref="D31">
    <cfRule dxfId="199"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 pane="topRight" sqref="C1:C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12" t="s">
        <v>6</v>
      </c>
      <c r="C1" t="s">
        <v>3228</v>
      </c>
      <c r="D1" s="112" t="s">
        <v>6</v>
      </c>
      <c r="E1" s="112" t="s">
        <v>6</v>
      </c>
      <c r="F1" s="16" t="s">
        <v>6</v>
      </c>
      <c r="G1" s="16" t="s">
        <v>6</v>
      </c>
      <c r="H1" s="112" t="s">
        <v>6</v>
      </c>
      <c r="I1" s="112" t="s">
        <v>6</v>
      </c>
      <c r="J1" s="112" t="s">
        <v>6</v>
      </c>
      <c r="K1" s="112" t="s">
        <v>6</v>
      </c>
      <c r="L1" s="112" t="s">
        <v>6</v>
      </c>
    </row>
    <row customFormat="1" r="2" s="112" spans="1:12" x14ac:dyDescent="0.25">
      <c r="A2" s="112" t="s">
        <v>2812</v>
      </c>
      <c r="B2" s="112" t="s">
        <v>2588</v>
      </c>
      <c r="C2" s="112" t="s">
        <v>2588</v>
      </c>
      <c r="D2" s="112" t="s">
        <v>2588</v>
      </c>
      <c r="E2" s="112" t="s">
        <v>2588</v>
      </c>
      <c r="F2" s="16" t="s">
        <v>2588</v>
      </c>
      <c r="G2" s="16" t="s">
        <v>2588</v>
      </c>
      <c r="H2" s="112" t="s">
        <v>2588</v>
      </c>
      <c r="I2" s="112" t="s">
        <v>2588</v>
      </c>
      <c r="J2" s="112" t="s">
        <v>2588</v>
      </c>
      <c r="K2" s="112" t="s">
        <v>2588</v>
      </c>
      <c r="L2" s="112" t="s">
        <v>2588</v>
      </c>
    </row>
    <row customFormat="1" r="3" s="16" spans="1:12" x14ac:dyDescent="0.25">
      <c r="A3" s="16" t="s">
        <v>2813</v>
      </c>
    </row>
    <row customFormat="1" ht="16.5" r="4" s="16" spans="1:12" x14ac:dyDescent="0.3">
      <c r="A4" s="28" t="s">
        <v>2915</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3069</v>
      </c>
      <c r="B9" s="28"/>
    </row>
    <row customFormat="1" r="10" s="16" spans="1:12" x14ac:dyDescent="0.25">
      <c r="A10" s="28" t="s">
        <v>3048</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0002APP20221206274</v>
      </c>
    </row>
    <row customFormat="1" r="13" s="84" spans="1:12" x14ac:dyDescent="0.25">
      <c r="A13" s="82" t="s">
        <v>1977</v>
      </c>
      <c r="B13" s="83" t="s">
        <v>1979</v>
      </c>
      <c r="C13" s="83" t="s">
        <v>1979</v>
      </c>
      <c r="D13" s="83" t="s">
        <v>1979</v>
      </c>
      <c r="E13" s="83" t="s">
        <v>1979</v>
      </c>
      <c r="F13" s="83" t="s">
        <v>1978</v>
      </c>
    </row>
    <row customFormat="1" r="14" s="16" spans="1:12" x14ac:dyDescent="0.25">
      <c r="A14" s="16" t="s">
        <v>2736</v>
      </c>
      <c r="B14" s="15" t="s">
        <v>38</v>
      </c>
      <c r="C14" t="s">
        <v>38</v>
      </c>
      <c r="D14" s="16" t="s">
        <v>3141</v>
      </c>
      <c r="E14" s="16" t="s">
        <v>41</v>
      </c>
      <c r="F14" s="16" t="s">
        <v>38</v>
      </c>
    </row>
    <row customFormat="1" r="15" s="92" spans="1:12" x14ac:dyDescent="0.25">
      <c r="A15" s="92" t="s">
        <v>2735</v>
      </c>
      <c r="D15" s="121"/>
    </row>
    <row customFormat="1" r="16" s="16" spans="1:12" x14ac:dyDescent="0.25">
      <c r="A16" s="16" t="s">
        <v>2900</v>
      </c>
      <c r="C16" s="75"/>
      <c r="F16" s="16" t="s">
        <v>3075</v>
      </c>
    </row>
    <row customFormat="1" r="17" s="16" spans="1:6" x14ac:dyDescent="0.25">
      <c r="A17" s="16" t="s">
        <v>2901</v>
      </c>
      <c r="C17" s="15"/>
      <c r="F17" s="16" t="s">
        <v>3059</v>
      </c>
    </row>
    <row customFormat="1" r="18" s="16" spans="1:6" x14ac:dyDescent="0.25">
      <c r="A18" s="16" t="s">
        <v>2937</v>
      </c>
      <c r="B18" s="2"/>
      <c r="C18" s="2"/>
      <c r="D18" s="2"/>
      <c r="E18" s="2"/>
      <c r="F18" s="2" t="s">
        <v>3076</v>
      </c>
    </row>
    <row customFormat="1" r="19" s="16" spans="1:6" x14ac:dyDescent="0.25">
      <c r="A19" s="16" t="s">
        <v>2916</v>
      </c>
      <c r="B19" t="s">
        <v>3204</v>
      </c>
      <c r="C19" t="s">
        <v>3082</v>
      </c>
    </row>
    <row customFormat="1" r="20" s="16" spans="1:6" x14ac:dyDescent="0.25">
      <c r="A20" s="16" t="s">
        <v>2917</v>
      </c>
      <c r="B20" s="16" t="s">
        <v>12</v>
      </c>
      <c r="C20" s="16" t="s">
        <v>12</v>
      </c>
    </row>
    <row customFormat="1" r="21" s="16" spans="1:6" x14ac:dyDescent="0.25">
      <c r="A21" s="44" t="s">
        <v>2918</v>
      </c>
      <c r="B21" t="s">
        <v>13</v>
      </c>
      <c r="C21" t="s">
        <v>13</v>
      </c>
    </row>
    <row customFormat="1" r="22" s="16" spans="1:6" x14ac:dyDescent="0.25">
      <c r="A22" s="16" t="s">
        <v>2012</v>
      </c>
    </row>
    <row customFormat="1" r="23" s="16" spans="1:6" x14ac:dyDescent="0.25">
      <c r="A23" s="44" t="s">
        <v>15</v>
      </c>
      <c r="B23" s="16" t="s">
        <v>16</v>
      </c>
      <c r="C23" s="16" t="s">
        <v>16</v>
      </c>
    </row>
    <row customFormat="1" r="24" s="16" spans="1:6" x14ac:dyDescent="0.25">
      <c r="A24" s="44" t="s">
        <v>2919</v>
      </c>
      <c r="B24" s="2" t="s">
        <v>3205</v>
      </c>
      <c r="C24" s="2" t="s">
        <v>3053</v>
      </c>
      <c r="D24" s="2"/>
      <c r="E24" s="2"/>
    </row>
    <row customFormat="1" r="25" s="16" spans="1:6" x14ac:dyDescent="0.25">
      <c r="A25" s="43" t="s">
        <v>2906</v>
      </c>
      <c r="B25" s="16" t="s">
        <v>17</v>
      </c>
      <c r="C25" s="16" t="s">
        <v>17</v>
      </c>
      <c r="D25" s="16" t="s">
        <v>17</v>
      </c>
      <c r="E25" s="16" t="s">
        <v>17</v>
      </c>
      <c r="F25" s="16" t="s">
        <v>17</v>
      </c>
    </row>
    <row customFormat="1" r="26" s="16" spans="1:6" x14ac:dyDescent="0.25">
      <c r="A26" s="46" t="s">
        <v>2920</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2921</v>
      </c>
      <c r="B27" s="16" t="s">
        <v>288</v>
      </c>
      <c r="C27" s="16" t="s">
        <v>320</v>
      </c>
      <c r="D27" s="16" t="s">
        <v>288</v>
      </c>
      <c r="E27" s="16" t="s">
        <v>288</v>
      </c>
      <c r="F27" s="16" t="s">
        <v>320</v>
      </c>
    </row>
    <row customFormat="1" r="28" s="16" spans="1:6" x14ac:dyDescent="0.25">
      <c r="A28" s="46" t="s">
        <v>2922</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2923</v>
      </c>
      <c r="B29" s="16" t="s">
        <v>2742</v>
      </c>
      <c r="C29" s="16" t="s">
        <v>2744</v>
      </c>
      <c r="F29" s="16" t="s">
        <v>2748</v>
      </c>
    </row>
    <row customFormat="1" r="30" s="16" spans="1:6" x14ac:dyDescent="0.25">
      <c r="A30" s="16" t="s">
        <v>2924</v>
      </c>
      <c r="B30" s="29" t="s">
        <v>3206</v>
      </c>
      <c r="C30" s="29" t="s">
        <v>3056</v>
      </c>
      <c r="D30" s="76"/>
      <c r="E30" s="76"/>
      <c r="F30" s="2" t="s">
        <v>3077</v>
      </c>
    </row>
    <row customFormat="1" r="31" s="16" spans="1:6" x14ac:dyDescent="0.25">
      <c r="A31" s="44" t="s">
        <v>2925</v>
      </c>
      <c r="B31" s="16" t="s">
        <v>18</v>
      </c>
      <c r="C31" s="16" t="s">
        <v>18</v>
      </c>
    </row>
    <row customFormat="1" r="32" s="16" spans="1:6" x14ac:dyDescent="0.25">
      <c r="A32" s="44" t="s">
        <v>2926</v>
      </c>
      <c r="B32" t="s">
        <v>3051</v>
      </c>
      <c r="C32" t="s">
        <v>3195</v>
      </c>
      <c r="D32" s="2"/>
      <c r="E32" s="2"/>
    </row>
    <row customFormat="1" r="33" s="16" spans="1:6" x14ac:dyDescent="0.25">
      <c r="A33" s="44" t="s">
        <v>2927</v>
      </c>
      <c r="B33" s="125" t="s">
        <v>3207</v>
      </c>
      <c r="C33" t="s">
        <v>3081</v>
      </c>
      <c r="D33" s="2"/>
      <c r="E33" s="2"/>
    </row>
    <row customFormat="1" r="34" s="16" spans="1:6" x14ac:dyDescent="0.25">
      <c r="A34" s="16" t="s">
        <v>19</v>
      </c>
      <c r="B34" s="2"/>
      <c r="C34" s="2"/>
      <c r="D34" s="2"/>
      <c r="E34" s="2"/>
    </row>
    <row customFormat="1" r="35" s="16" spans="1:6" x14ac:dyDescent="0.25">
      <c r="A35" s="44" t="s">
        <v>2928</v>
      </c>
      <c r="B35" t="s">
        <v>3208</v>
      </c>
      <c r="C35" t="s">
        <v>3196</v>
      </c>
    </row>
    <row customFormat="1" r="36" s="16" spans="1:6" x14ac:dyDescent="0.25">
      <c r="A36" s="44" t="s">
        <v>20</v>
      </c>
      <c r="B36" s="3" t="s">
        <v>3054</v>
      </c>
      <c r="C36" s="3" t="s">
        <v>3209</v>
      </c>
      <c r="D36" s="3"/>
      <c r="E36" s="3"/>
    </row>
    <row customFormat="1" r="37" s="16" spans="1:6" x14ac:dyDescent="0.25">
      <c r="A37" s="46" t="s">
        <v>2929</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2930</v>
      </c>
      <c r="B38" s="16" t="s">
        <v>2734</v>
      </c>
      <c r="C38" s="16" t="s">
        <v>2734</v>
      </c>
      <c r="D38" s="16" t="s">
        <v>2734</v>
      </c>
      <c r="E38" s="16" t="s">
        <v>2734</v>
      </c>
      <c r="F38" s="16" t="s">
        <v>2734</v>
      </c>
    </row>
    <row customFormat="1" r="39" s="16" spans="1:6" x14ac:dyDescent="0.25">
      <c r="A39" s="16" t="s">
        <v>2725</v>
      </c>
      <c r="B39" s="16">
        <v>100</v>
      </c>
      <c r="C39" s="16">
        <v>100</v>
      </c>
      <c r="F39" s="16">
        <v>15</v>
      </c>
    </row>
    <row customFormat="1" r="40" s="16" spans="1:6" x14ac:dyDescent="0.25">
      <c r="A40" s="16" t="s">
        <v>2729</v>
      </c>
      <c r="B40" s="16" t="s">
        <v>40</v>
      </c>
      <c r="C40" s="16" t="s">
        <v>40</v>
      </c>
      <c r="F40" s="16" t="s">
        <v>40</v>
      </c>
    </row>
    <row customFormat="1" r="41" s="16" spans="1:6" x14ac:dyDescent="0.25">
      <c r="A41" s="16" t="s">
        <v>2724</v>
      </c>
      <c r="B41" s="16" t="s">
        <v>40</v>
      </c>
      <c r="C41" s="16" t="s">
        <v>40</v>
      </c>
      <c r="F41" s="16" t="s">
        <v>40</v>
      </c>
    </row>
    <row customFormat="1" r="42" s="16" spans="1:6" x14ac:dyDescent="0.25">
      <c r="A42" s="16" t="s">
        <v>2733</v>
      </c>
      <c r="B42" s="16" t="s">
        <v>40</v>
      </c>
      <c r="C42" s="16" t="s">
        <v>40</v>
      </c>
      <c r="F42" s="16" t="s">
        <v>40</v>
      </c>
    </row>
    <row customFormat="1" r="43" s="92" spans="1:6" x14ac:dyDescent="0.25">
      <c r="A43" s="92" t="s">
        <v>2732</v>
      </c>
      <c r="D43" s="121"/>
    </row>
    <row customFormat="1" r="44" s="16" spans="1:6" x14ac:dyDescent="0.25">
      <c r="A44" s="46" t="s">
        <v>2931</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2932</v>
      </c>
      <c r="B45" s="16" t="s">
        <v>27</v>
      </c>
      <c r="C45" s="16" t="s">
        <v>196</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2731</v>
      </c>
      <c r="D48" s="121"/>
    </row>
    <row customFormat="1" r="49" s="16" spans="1:5" x14ac:dyDescent="0.25">
      <c r="A49" s="16" t="s">
        <v>2900</v>
      </c>
      <c r="B49" s="75" t="s">
        <v>3100</v>
      </c>
    </row>
    <row customFormat="1" r="50" s="16" spans="1:5" x14ac:dyDescent="0.25">
      <c r="A50" s="16" t="s">
        <v>2901</v>
      </c>
      <c r="B50" s="16" t="s">
        <v>3099</v>
      </c>
    </row>
    <row customFormat="1" r="51" s="16" spans="1:5" x14ac:dyDescent="0.25">
      <c r="A51" s="16" t="s">
        <v>2902</v>
      </c>
      <c r="B51" s="2" t="s">
        <v>3101</v>
      </c>
      <c r="C51" s="2"/>
      <c r="D51" s="2"/>
      <c r="E51" s="2"/>
    </row>
    <row customFormat="1" r="52" s="16" spans="1:5" x14ac:dyDescent="0.25">
      <c r="A52" s="16" t="s">
        <v>2916</v>
      </c>
      <c r="C52" t="s">
        <v>3099</v>
      </c>
      <c r="E52" s="16" t="s">
        <v>3057</v>
      </c>
    </row>
    <row customFormat="1" r="53" s="16" spans="1:5" x14ac:dyDescent="0.25">
      <c r="A53" s="16" t="s">
        <v>2904</v>
      </c>
      <c r="B53" s="2"/>
      <c r="C53" t="s">
        <v>3101</v>
      </c>
      <c r="D53" s="2"/>
      <c r="E53" s="2" t="s">
        <v>3058</v>
      </c>
    </row>
    <row customFormat="1" r="54" s="16" spans="1:5" x14ac:dyDescent="0.25">
      <c r="A54" s="46" t="s">
        <v>2922</v>
      </c>
      <c r="B54" s="2" t="str">
        <f>VLOOKUP(B55,Master!$DP:$DQ,2,FALSE)</f>
        <v>02</v>
      </c>
      <c r="C54" s="2" t="e">
        <f>VLOOKUP(C55,Master!$DP:$DQ,2,FALSE)</f>
        <v>#N/A</v>
      </c>
      <c r="D54" s="2" t="e">
        <f>VLOOKUP(D55,Master!$DP:$DQ,2,FALSE)</f>
        <v>#N/A</v>
      </c>
      <c r="E54" s="2" t="str">
        <f>VLOOKUP(E55,Master!$DP:$DQ,2,FALSE)</f>
        <v>02</v>
      </c>
    </row>
    <row customFormat="1" r="55" s="16" spans="1:5" x14ac:dyDescent="0.25">
      <c r="A55" s="16" t="s">
        <v>2923</v>
      </c>
      <c r="B55" s="16" t="s">
        <v>2741</v>
      </c>
      <c r="E55" s="16" t="s">
        <v>2741</v>
      </c>
    </row>
    <row customFormat="1" r="56" s="16" spans="1:5" x14ac:dyDescent="0.25">
      <c r="A56" s="16" t="s">
        <v>2905</v>
      </c>
      <c r="B56" s="16" t="s">
        <v>204</v>
      </c>
      <c r="E56" s="16" t="s">
        <v>204</v>
      </c>
    </row>
    <row customFormat="1" r="57" s="16" spans="1:5" x14ac:dyDescent="0.25">
      <c r="A57" s="16" t="s">
        <v>2906</v>
      </c>
      <c r="B57" s="16" t="s">
        <v>45</v>
      </c>
      <c r="E57" s="16" t="s">
        <v>45</v>
      </c>
    </row>
    <row customFormat="1" r="58" s="16" spans="1:5" x14ac:dyDescent="0.25">
      <c r="A58" s="16" t="s">
        <v>2725</v>
      </c>
      <c r="B58" s="16">
        <v>50</v>
      </c>
      <c r="E58" s="16">
        <v>15</v>
      </c>
    </row>
    <row customFormat="1" r="59" s="16" spans="1:5" x14ac:dyDescent="0.25">
      <c r="A59" s="16" t="s">
        <v>2724</v>
      </c>
      <c r="B59" s="16" t="s">
        <v>40</v>
      </c>
      <c r="E59" s="16" t="s">
        <v>40</v>
      </c>
    </row>
    <row customFormat="1" r="60" s="16" spans="1:5" x14ac:dyDescent="0.25">
      <c r="A60" s="16" t="s">
        <v>2729</v>
      </c>
      <c r="B60" s="16" t="s">
        <v>40</v>
      </c>
      <c r="E60" s="16" t="s">
        <v>40</v>
      </c>
    </row>
    <row customFormat="1" r="61" s="88" spans="1:5" x14ac:dyDescent="0.25">
      <c r="A61" s="88" t="s">
        <v>2728</v>
      </c>
    </row>
    <row customFormat="1" r="62" s="16" spans="1:5" x14ac:dyDescent="0.25">
      <c r="A62" s="16" t="s">
        <v>2933</v>
      </c>
      <c r="D62" s="16" t="s">
        <v>2781</v>
      </c>
    </row>
    <row customFormat="1" r="63" s="16" spans="1:5" x14ac:dyDescent="0.25">
      <c r="A63" s="16" t="s">
        <v>2934</v>
      </c>
    </row>
    <row customFormat="1" r="64" s="16" spans="1:5" x14ac:dyDescent="0.25">
      <c r="A64" s="16" t="s">
        <v>2935</v>
      </c>
    </row>
    <row customFormat="1" r="65" s="16" spans="1:6" x14ac:dyDescent="0.25">
      <c r="A65" s="46" t="s">
        <v>2922</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2923</v>
      </c>
      <c r="B66" s="16" t="s">
        <v>2730</v>
      </c>
      <c r="C66" s="16" t="s">
        <v>2730</v>
      </c>
      <c r="D66" s="16" t="s">
        <v>2730</v>
      </c>
      <c r="E66" s="16" t="s">
        <v>2730</v>
      </c>
    </row>
    <row customFormat="1" r="67" s="16" spans="1:6" x14ac:dyDescent="0.25">
      <c r="A67" s="16" t="s">
        <v>2725</v>
      </c>
      <c r="B67" s="16">
        <v>30</v>
      </c>
      <c r="C67" s="16">
        <v>31</v>
      </c>
      <c r="D67" s="16">
        <v>10</v>
      </c>
      <c r="E67" s="16">
        <v>32</v>
      </c>
    </row>
    <row customFormat="1" r="68" s="16" spans="1:6" x14ac:dyDescent="0.25">
      <c r="A68" s="16" t="s">
        <v>2724</v>
      </c>
      <c r="B68" s="16" t="s">
        <v>40</v>
      </c>
      <c r="C68" s="16" t="s">
        <v>40</v>
      </c>
      <c r="D68" s="16" t="s">
        <v>40</v>
      </c>
      <c r="E68" s="16" t="s">
        <v>40</v>
      </c>
    </row>
    <row customFormat="1" r="69" s="88" spans="1:6" x14ac:dyDescent="0.25">
      <c r="A69" s="88" t="s">
        <v>2557</v>
      </c>
    </row>
    <row customFormat="1" r="70" s="16" spans="1:6" x14ac:dyDescent="0.25">
      <c r="A70" s="16" t="s">
        <v>2723</v>
      </c>
      <c r="B70" s="16" t="s">
        <v>102</v>
      </c>
      <c r="C70" s="16" t="s">
        <v>102</v>
      </c>
      <c r="D70" s="16" t="s">
        <v>102</v>
      </c>
      <c r="E70" s="16" t="s">
        <v>102</v>
      </c>
      <c r="F70" s="16" t="s">
        <v>102</v>
      </c>
    </row>
    <row customFormat="1" r="71" s="16" spans="1:6" x14ac:dyDescent="0.25">
      <c r="A71" s="16" t="s">
        <v>2907</v>
      </c>
    </row>
    <row customFormat="1" r="72" s="16" spans="1:6" x14ac:dyDescent="0.25">
      <c r="A72" s="16" t="s">
        <v>2908</v>
      </c>
    </row>
    <row customFormat="1" r="73" s="16" spans="1:6" x14ac:dyDescent="0.25">
      <c r="A73" s="16" t="s">
        <v>2909</v>
      </c>
    </row>
    <row customFormat="1" r="74" s="16" spans="1:6" x14ac:dyDescent="0.25">
      <c r="A74" s="16" t="s">
        <v>2910</v>
      </c>
    </row>
    <row customFormat="1" r="75" s="16" spans="1:6" x14ac:dyDescent="0.25">
      <c r="A75" s="16" t="s">
        <v>2911</v>
      </c>
    </row>
    <row customFormat="1" r="76" s="16" spans="1:6" x14ac:dyDescent="0.25">
      <c r="A76" s="16" t="s">
        <v>2912</v>
      </c>
    </row>
    <row customFormat="1" r="77" s="16" spans="1:6" x14ac:dyDescent="0.25">
      <c r="A77" s="16" t="s">
        <v>2913</v>
      </c>
    </row>
    <row customFormat="1" r="78" s="16" spans="1:6" x14ac:dyDescent="0.25">
      <c r="A78" s="16" t="s">
        <v>2936</v>
      </c>
      <c r="B78" s="16" t="s">
        <v>34</v>
      </c>
      <c r="C78" s="16" t="s">
        <v>34</v>
      </c>
    </row>
  </sheetData>
  <conditionalFormatting sqref="A31:A36">
    <cfRule dxfId="198" priority="15" type="expression">
      <formula>A$13="LookUp"</formula>
    </cfRule>
  </conditionalFormatting>
  <conditionalFormatting sqref="A21:A24">
    <cfRule dxfId="197" priority="17" type="expression">
      <formula>A$13="LookUp"</formula>
    </cfRule>
  </conditionalFormatting>
  <conditionalFormatting sqref="A22">
    <cfRule dxfId="196" priority="16" type="expression">
      <formula>OR(A$23="E-KTP",A$23="AKTA",A$23="NPWP")</formula>
    </cfRule>
  </conditionalFormatting>
  <conditionalFormatting sqref="B78:C78 E78">
    <cfRule dxfId="195" priority="13" type="expression">
      <formula>B$13="LookUp"</formula>
    </cfRule>
  </conditionalFormatting>
  <conditionalFormatting sqref="B78:C78 E78">
    <cfRule dxfId="194" priority="12" type="expression">
      <formula>B$38="Yes"</formula>
    </cfRule>
  </conditionalFormatting>
  <conditionalFormatting sqref="C21 E21">
    <cfRule dxfId="193" priority="11" type="expression">
      <formula>C$13="LookUp"</formula>
    </cfRule>
  </conditionalFormatting>
  <conditionalFormatting sqref="B57:C57 E57">
    <cfRule dxfId="192" priority="8" type="expression">
      <formula>B$13="LookUp"</formula>
    </cfRule>
  </conditionalFormatting>
  <conditionalFormatting sqref="F78">
    <cfRule dxfId="191" priority="7" type="expression">
      <formula>F$13="LookUp"</formula>
    </cfRule>
  </conditionalFormatting>
  <conditionalFormatting sqref="F78">
    <cfRule dxfId="190" priority="6" type="expression">
      <formula>F$38="Yes"</formula>
    </cfRule>
  </conditionalFormatting>
  <conditionalFormatting sqref="B21">
    <cfRule dxfId="189" priority="5" type="expression">
      <formula>B$13="LookUp"</formula>
    </cfRule>
  </conditionalFormatting>
  <conditionalFormatting sqref="D78">
    <cfRule dxfId="188" priority="4" type="expression">
      <formula>D$13="LookUp"</formula>
    </cfRule>
  </conditionalFormatting>
  <conditionalFormatting sqref="D78">
    <cfRule dxfId="187" priority="3" type="expression">
      <formula>D$38="Yes"</formula>
    </cfRule>
  </conditionalFormatting>
  <conditionalFormatting sqref="D21">
    <cfRule dxfId="186" priority="2" type="expression">
      <formula>D$13="LookUp"</formula>
    </cfRule>
  </conditionalFormatting>
  <conditionalFormatting sqref="D57">
    <cfRule dxfId="185"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C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3228</v>
      </c>
      <c r="C1" s="112" t="s">
        <v>6</v>
      </c>
      <c r="D1" s="16" t="s">
        <v>6</v>
      </c>
      <c r="E1" s="112" t="s">
        <v>6</v>
      </c>
      <c r="F1" s="112" t="s">
        <v>6</v>
      </c>
      <c r="G1" s="112" t="s">
        <v>6</v>
      </c>
    </row>
    <row customFormat="1" r="2" s="112" spans="1:7" x14ac:dyDescent="0.25">
      <c r="A2" s="112" t="s">
        <v>2812</v>
      </c>
      <c r="B2" s="112" t="s">
        <v>2588</v>
      </c>
      <c r="C2" s="112" t="s">
        <v>2588</v>
      </c>
      <c r="D2" s="16" t="s">
        <v>2588</v>
      </c>
      <c r="E2" s="112" t="s">
        <v>2588</v>
      </c>
      <c r="F2" s="112" t="s">
        <v>2588</v>
      </c>
      <c r="G2" s="112" t="s">
        <v>2588</v>
      </c>
    </row>
    <row customFormat="1" r="3" s="16" spans="1:7" x14ac:dyDescent="0.25">
      <c r="A3" s="16" t="s">
        <v>2813</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0002APP20221206203</v>
      </c>
      <c r="C12" s="16">
        <f>'1.TabCustomerMainData'!$C$13</f>
        <v>0</v>
      </c>
    </row>
    <row customHeight="1" ht="60" r="14" spans="1:7" x14ac:dyDescent="0.25">
      <c r="A14" s="9" t="s">
        <v>93</v>
      </c>
      <c r="B14" s="141" t="s">
        <v>3084</v>
      </c>
      <c r="C14" s="14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C12" pane="topRight" sqref="C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s="16" t="s">
        <v>6</v>
      </c>
      <c r="C1" s="16" t="s">
        <v>6</v>
      </c>
      <c r="D1" s="16" t="s">
        <v>6</v>
      </c>
      <c r="E1" s="16" t="s">
        <v>6</v>
      </c>
      <c r="F1" s="16" t="s">
        <v>6</v>
      </c>
      <c r="G1" s="112" t="s">
        <v>6</v>
      </c>
      <c r="H1" s="112" t="s">
        <v>6</v>
      </c>
      <c r="I1" s="112" t="s">
        <v>6</v>
      </c>
      <c r="J1" s="112" t="s">
        <v>6</v>
      </c>
    </row>
    <row customFormat="1" r="2" s="112" spans="1:10" x14ac:dyDescent="0.25">
      <c r="A2" s="112" t="s">
        <v>2812</v>
      </c>
      <c r="B2" s="16" t="s">
        <v>2588</v>
      </c>
      <c r="C2" s="16" t="s">
        <v>2588</v>
      </c>
      <c r="D2" s="16" t="s">
        <v>2588</v>
      </c>
      <c r="E2" s="16" t="s">
        <v>2588</v>
      </c>
      <c r="F2" s="16" t="s">
        <v>2588</v>
      </c>
      <c r="G2" s="112" t="s">
        <v>2588</v>
      </c>
      <c r="H2" s="112" t="s">
        <v>2588</v>
      </c>
      <c r="I2" s="112" t="s">
        <v>2588</v>
      </c>
      <c r="J2" s="112" t="s">
        <v>2588</v>
      </c>
    </row>
    <row customFormat="1" r="3" s="16" spans="1:10" x14ac:dyDescent="0.25">
      <c r="A3" s="16" t="s">
        <v>2813</v>
      </c>
    </row>
    <row customFormat="1" ht="16.5" r="4" s="16" spans="1:10" x14ac:dyDescent="0.3">
      <c r="A4" s="28" t="s">
        <v>2915</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28" t="s">
        <v>3048</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D12" s="37"/>
    </row>
    <row customFormat="1" r="13" s="16" spans="1:10" x14ac:dyDescent="0.25">
      <c r="A13" s="42" t="s">
        <v>1977</v>
      </c>
      <c r="B13" s="16" t="s">
        <v>1979</v>
      </c>
      <c r="C13" s="16" t="s">
        <v>1978</v>
      </c>
      <c r="D13" s="16" t="s">
        <v>1979</v>
      </c>
      <c r="E13" s="16" t="s">
        <v>1978</v>
      </c>
      <c r="F13" s="16" t="s">
        <v>1979</v>
      </c>
    </row>
    <row customFormat="1" r="14" s="92" spans="1:10" x14ac:dyDescent="0.25">
      <c r="A14" s="92" t="s">
        <v>2559</v>
      </c>
    </row>
    <row customFormat="1" r="15" s="39" spans="1:10" x14ac:dyDescent="0.25">
      <c r="A15" s="44" t="s">
        <v>2900</v>
      </c>
      <c r="B15" s="16"/>
      <c r="C15" s="16" t="s">
        <v>3080</v>
      </c>
      <c r="D15" s="16"/>
      <c r="E15" s="16"/>
      <c r="F15" s="16"/>
    </row>
    <row customFormat="1" r="16" s="39" spans="1:10" x14ac:dyDescent="0.25">
      <c r="A16" s="44" t="s">
        <v>2901</v>
      </c>
      <c r="B16" s="16"/>
      <c r="C16" s="16" t="s">
        <v>3082</v>
      </c>
      <c r="D16" s="16"/>
      <c r="E16" s="16"/>
      <c r="F16" s="16"/>
    </row>
    <row customFormat="1" r="17" s="39" spans="1:6" x14ac:dyDescent="0.25">
      <c r="A17" s="44" t="s">
        <v>2937</v>
      </c>
      <c r="B17" s="16"/>
      <c r="C17" s="2" t="s">
        <v>3081</v>
      </c>
      <c r="D17" s="16"/>
      <c r="E17" s="16"/>
      <c r="F17" s="16"/>
    </row>
    <row customFormat="1" r="18" s="16" spans="1:6" x14ac:dyDescent="0.25">
      <c r="A18" s="43" t="s">
        <v>2938</v>
      </c>
      <c r="B18" s="16" t="s">
        <v>7</v>
      </c>
      <c r="C18" s="16" t="s">
        <v>7</v>
      </c>
      <c r="D18" s="16" t="s">
        <v>7</v>
      </c>
      <c r="E18" s="16" t="s">
        <v>7</v>
      </c>
      <c r="F18" s="16" t="s">
        <v>7</v>
      </c>
    </row>
    <row customFormat="1" r="19" s="16" spans="1:6" x14ac:dyDescent="0.25">
      <c r="A19" s="44" t="s">
        <v>2939</v>
      </c>
      <c r="B19" t="s">
        <v>3144</v>
      </c>
      <c r="C19" s="16" t="s">
        <v>2714</v>
      </c>
      <c r="D19" s="16" t="s">
        <v>2714</v>
      </c>
      <c r="E19" s="16" t="s">
        <v>2714</v>
      </c>
      <c r="F19" s="16" t="s">
        <v>2714</v>
      </c>
    </row>
    <row customFormat="1" r="20" s="16" spans="1:6" x14ac:dyDescent="0.25">
      <c r="A20" s="44" t="s">
        <v>2917</v>
      </c>
      <c r="B20" s="16" t="s">
        <v>12</v>
      </c>
      <c r="C20" s="16" t="s">
        <v>12</v>
      </c>
      <c r="D20" s="16" t="s">
        <v>12</v>
      </c>
      <c r="E20" s="16" t="s">
        <v>12</v>
      </c>
      <c r="F20" s="16" t="s">
        <v>12</v>
      </c>
    </row>
    <row customFormat="1" r="21" s="16" spans="1:6" x14ac:dyDescent="0.25">
      <c r="A21" s="44" t="s">
        <v>2918</v>
      </c>
      <c r="B21" t="s">
        <v>13</v>
      </c>
      <c r="C21" s="16" t="s">
        <v>1981</v>
      </c>
      <c r="D21" s="16" t="s">
        <v>1981</v>
      </c>
      <c r="E21" s="16" t="s">
        <v>1981</v>
      </c>
      <c r="F21" s="16" t="s">
        <v>1981</v>
      </c>
    </row>
    <row customFormat="1" r="22" s="16" spans="1:6" x14ac:dyDescent="0.25">
      <c r="A22" s="16" t="s">
        <v>2012</v>
      </c>
      <c r="B22" s="54">
        <v>45906</v>
      </c>
      <c r="C22" s="54">
        <v>45907</v>
      </c>
      <c r="D22" s="54">
        <v>45908</v>
      </c>
      <c r="E22" s="54">
        <v>45909</v>
      </c>
      <c r="F22" s="54">
        <v>45910</v>
      </c>
    </row>
    <row customFormat="1" r="23" s="16" spans="1:6" x14ac:dyDescent="0.25">
      <c r="A23" s="44" t="s">
        <v>2940</v>
      </c>
      <c r="B23" s="16" t="s">
        <v>16</v>
      </c>
      <c r="C23" s="16" t="s">
        <v>199</v>
      </c>
      <c r="D23" s="16" t="s">
        <v>16</v>
      </c>
      <c r="E23" s="16" t="s">
        <v>199</v>
      </c>
      <c r="F23" s="16" t="s">
        <v>199</v>
      </c>
    </row>
    <row customFormat="1" r="24" s="16" spans="1:6" x14ac:dyDescent="0.25">
      <c r="A24" s="44" t="s">
        <v>2919</v>
      </c>
      <c r="B24" s="2" t="s">
        <v>3055</v>
      </c>
      <c r="C24" s="2" t="s">
        <v>2610</v>
      </c>
      <c r="D24" s="2" t="s">
        <v>2610</v>
      </c>
      <c r="E24" s="2" t="s">
        <v>2610</v>
      </c>
      <c r="F24" s="2" t="s">
        <v>2610</v>
      </c>
    </row>
    <row customFormat="1" r="25" s="16" spans="1:6" x14ac:dyDescent="0.25">
      <c r="A25" s="43" t="s">
        <v>2906</v>
      </c>
      <c r="B25" s="16" t="s">
        <v>201</v>
      </c>
      <c r="C25" s="16" t="s">
        <v>201</v>
      </c>
      <c r="D25" s="16" t="s">
        <v>201</v>
      </c>
      <c r="E25" s="16" t="s">
        <v>201</v>
      </c>
      <c r="F25" s="16" t="s">
        <v>201</v>
      </c>
    </row>
    <row customFormat="1" r="26" s="16" spans="1:6" x14ac:dyDescent="0.25">
      <c r="A26" s="44" t="s">
        <v>2925</v>
      </c>
      <c r="B26" s="16" t="s">
        <v>18</v>
      </c>
      <c r="C26" s="16" t="s">
        <v>18</v>
      </c>
      <c r="D26" s="16" t="s">
        <v>18</v>
      </c>
      <c r="E26" s="16" t="s">
        <v>18</v>
      </c>
      <c r="F26" s="16" t="s">
        <v>18</v>
      </c>
    </row>
    <row customFormat="1" r="27" s="16" spans="1:6" x14ac:dyDescent="0.25">
      <c r="A27" s="44" t="s">
        <v>2926</v>
      </c>
      <c r="B27" t="s">
        <v>3104</v>
      </c>
      <c r="C27" s="55" t="s">
        <v>2814</v>
      </c>
      <c r="D27" s="55" t="s">
        <v>2815</v>
      </c>
      <c r="E27" s="55" t="s">
        <v>2816</v>
      </c>
      <c r="F27" s="55" t="s">
        <v>2817</v>
      </c>
    </row>
    <row customFormat="1" r="28" s="16" spans="1:6" x14ac:dyDescent="0.25">
      <c r="A28" s="44" t="s">
        <v>2927</v>
      </c>
      <c r="B28" s="2" t="s">
        <v>3194</v>
      </c>
      <c r="C28" s="2" t="s">
        <v>2715</v>
      </c>
      <c r="D28" s="2" t="s">
        <v>2715</v>
      </c>
      <c r="E28" s="2" t="s">
        <v>2715</v>
      </c>
      <c r="F28" s="2" t="s">
        <v>2715</v>
      </c>
    </row>
    <row customFormat="1" r="29" s="16" spans="1:6" x14ac:dyDescent="0.25">
      <c r="A29" s="16" t="s">
        <v>19</v>
      </c>
      <c r="B29"/>
      <c r="C29" s="2"/>
      <c r="D29" s="2"/>
      <c r="E29" s="2"/>
      <c r="F29" s="2"/>
    </row>
    <row customFormat="1" r="30" s="16" spans="1:6" x14ac:dyDescent="0.25">
      <c r="A30" s="44" t="s">
        <v>2928</v>
      </c>
      <c r="B30" t="s">
        <v>3145</v>
      </c>
      <c r="C30" s="16" t="s">
        <v>2716</v>
      </c>
      <c r="D30" s="16" t="s">
        <v>2716</v>
      </c>
      <c r="E30" s="16" t="s">
        <v>2716</v>
      </c>
      <c r="F30" s="16" t="s">
        <v>2716</v>
      </c>
    </row>
    <row customFormat="1" r="31" s="16" spans="1:6" x14ac:dyDescent="0.25">
      <c r="A31" s="44" t="s">
        <v>2941</v>
      </c>
      <c r="B31" s="3" t="s">
        <v>3146</v>
      </c>
      <c r="C31" s="3" t="s">
        <v>2717</v>
      </c>
      <c r="D31" s="3" t="s">
        <v>2717</v>
      </c>
      <c r="E31" s="3" t="s">
        <v>2717</v>
      </c>
      <c r="F31" s="3" t="s">
        <v>2717</v>
      </c>
    </row>
    <row customFormat="1" r="32" s="92" spans="1:6" x14ac:dyDescent="0.25">
      <c r="A32" s="92" t="s">
        <v>2556</v>
      </c>
    </row>
    <row customFormat="1" r="33" s="16" spans="1:6" x14ac:dyDescent="0.25">
      <c r="A33" s="46" t="s">
        <v>2931</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2942</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2557</v>
      </c>
    </row>
    <row customFormat="1" r="38" s="16" spans="1:6" x14ac:dyDescent="0.25">
      <c r="A38" s="42" t="s">
        <v>30</v>
      </c>
      <c r="B38" s="16" t="s">
        <v>40</v>
      </c>
      <c r="C38" s="16" t="s">
        <v>31</v>
      </c>
      <c r="D38" s="16" t="s">
        <v>31</v>
      </c>
      <c r="E38" s="16" t="s">
        <v>31</v>
      </c>
      <c r="F38" s="16" t="s">
        <v>31</v>
      </c>
    </row>
    <row customFormat="1" r="39" s="16" spans="1:6" x14ac:dyDescent="0.25">
      <c r="A39" s="44" t="s">
        <v>2907</v>
      </c>
      <c r="C39" s="16" t="s">
        <v>2608</v>
      </c>
      <c r="D39" s="16" t="s">
        <v>2608</v>
      </c>
      <c r="E39" s="16" t="s">
        <v>2608</v>
      </c>
      <c r="F39" s="16" t="s">
        <v>2608</v>
      </c>
    </row>
    <row customFormat="1" r="40" s="16" spans="1:6" x14ac:dyDescent="0.25">
      <c r="A40" s="44" t="s">
        <v>2908</v>
      </c>
      <c r="B40" s="2"/>
      <c r="C40" s="2" t="s">
        <v>2607</v>
      </c>
      <c r="D40" s="2" t="s">
        <v>2607</v>
      </c>
      <c r="E40" s="2" t="s">
        <v>2607</v>
      </c>
      <c r="F40" s="2" t="s">
        <v>2607</v>
      </c>
    </row>
    <row customFormat="1" r="41" s="16" spans="1:6" x14ac:dyDescent="0.25">
      <c r="A41" s="44" t="s">
        <v>2909</v>
      </c>
      <c r="B41" s="2"/>
      <c r="C41" s="2" t="s">
        <v>103</v>
      </c>
      <c r="D41" s="2" t="s">
        <v>103</v>
      </c>
      <c r="E41" s="2" t="s">
        <v>103</v>
      </c>
      <c r="F41" s="2" t="s">
        <v>103</v>
      </c>
    </row>
    <row customFormat="1" r="42" s="16" spans="1:6" x14ac:dyDescent="0.25">
      <c r="A42" s="44" t="s">
        <v>2910</v>
      </c>
      <c r="B42" s="2"/>
      <c r="C42" s="2" t="s">
        <v>32</v>
      </c>
      <c r="D42" s="2" t="s">
        <v>32</v>
      </c>
      <c r="E42" s="2" t="s">
        <v>32</v>
      </c>
      <c r="F42" s="2" t="s">
        <v>32</v>
      </c>
    </row>
    <row customFormat="1" r="43" s="16" spans="1:6" x14ac:dyDescent="0.25">
      <c r="A43" s="44" t="s">
        <v>2911</v>
      </c>
      <c r="C43" s="16" t="s">
        <v>33</v>
      </c>
      <c r="D43" s="16" t="s">
        <v>33</v>
      </c>
      <c r="E43" s="16" t="s">
        <v>33</v>
      </c>
      <c r="F43" s="16" t="s">
        <v>33</v>
      </c>
    </row>
    <row customFormat="1" r="44" s="16" spans="1:6" x14ac:dyDescent="0.25">
      <c r="A44" s="44" t="s">
        <v>2912</v>
      </c>
      <c r="C44" s="16" t="s">
        <v>33</v>
      </c>
      <c r="D44" s="16" t="s">
        <v>33</v>
      </c>
      <c r="E44" s="16" t="s">
        <v>33</v>
      </c>
      <c r="F44" s="16" t="s">
        <v>33</v>
      </c>
    </row>
    <row customFormat="1" r="45" s="16" spans="1:6" x14ac:dyDescent="0.25">
      <c r="A45" s="44" t="s">
        <v>2943</v>
      </c>
      <c r="C45" s="16" t="s">
        <v>1980</v>
      </c>
      <c r="D45" s="16" t="s">
        <v>1980</v>
      </c>
      <c r="E45" s="16" t="s">
        <v>1980</v>
      </c>
      <c r="F45" s="16" t="s">
        <v>1980</v>
      </c>
    </row>
    <row customFormat="1" r="46" s="16" spans="1:6" x14ac:dyDescent="0.25">
      <c r="A46" s="44" t="s">
        <v>2914</v>
      </c>
      <c r="C46" s="16" t="s">
        <v>35</v>
      </c>
      <c r="D46" s="16" t="s">
        <v>35</v>
      </c>
      <c r="E46" s="16" t="s">
        <v>35</v>
      </c>
      <c r="F46" s="16" t="s">
        <v>35</v>
      </c>
    </row>
  </sheetData>
  <conditionalFormatting sqref="A15:XFD17">
    <cfRule dxfId="184" priority="4" type="expression">
      <formula>A$13="Input Data"</formula>
    </cfRule>
  </conditionalFormatting>
  <conditionalFormatting sqref="A19:XFD24 A38:XFD46 A26:XFD31">
    <cfRule dxfId="183" priority="3" type="expression">
      <formula>A$13="LookUp"</formula>
    </cfRule>
  </conditionalFormatting>
  <conditionalFormatting sqref="A22:XFD22">
    <cfRule dxfId="182" priority="2" type="expression">
      <formula>OR(A$21="E-KTP",A$21="AKTA",A$21="NPWP")</formula>
    </cfRule>
  </conditionalFormatting>
  <conditionalFormatting sqref="A39:XFD46">
    <cfRule dxfId="18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s="112" t="s">
        <v>6</v>
      </c>
      <c r="C1" t="s">
        <v>3228</v>
      </c>
      <c r="D1" s="16" t="s">
        <v>6</v>
      </c>
      <c r="E1" s="112" t="s">
        <v>6</v>
      </c>
      <c r="F1" s="112" t="s">
        <v>6</v>
      </c>
      <c r="G1" s="112" t="s">
        <v>6</v>
      </c>
      <c r="H1" s="112" t="s">
        <v>6</v>
      </c>
      <c r="I1" s="112" t="s">
        <v>6</v>
      </c>
    </row>
    <row customFormat="1" r="2" s="112" spans="1:9" x14ac:dyDescent="0.25">
      <c r="A2" s="112" t="s">
        <v>2812</v>
      </c>
      <c r="B2" s="112" t="s">
        <v>2588</v>
      </c>
      <c r="C2" s="112" t="s">
        <v>2588</v>
      </c>
      <c r="D2" s="16" t="s">
        <v>2588</v>
      </c>
      <c r="E2" s="112" t="s">
        <v>2588</v>
      </c>
      <c r="F2" s="112" t="s">
        <v>2588</v>
      </c>
      <c r="G2" s="112" t="s">
        <v>2588</v>
      </c>
      <c r="H2" s="112" t="s">
        <v>2588</v>
      </c>
      <c r="I2" s="112" t="s">
        <v>2588</v>
      </c>
    </row>
    <row customFormat="1" r="3" s="16" spans="1:9" x14ac:dyDescent="0.25">
      <c r="A3" s="16" t="s">
        <v>2813</v>
      </c>
    </row>
    <row customFormat="1" ht="16.5" r="4" s="16" spans="1:9" x14ac:dyDescent="0.3">
      <c r="A4" s="28" t="s">
        <v>2915</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3069</v>
      </c>
      <c r="B9" s="28"/>
    </row>
    <row customFormat="1" r="10" s="16" spans="1:9" x14ac:dyDescent="0.25">
      <c r="A10" s="28" t="s">
        <v>3048</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c r="C12" s="16" t="str">
        <f>'1.TabCustomerMainData'!$B13</f>
        <v>0002APP20221206283</v>
      </c>
    </row>
    <row customFormat="1" r="13" s="16" spans="1:9" x14ac:dyDescent="0.25">
      <c r="A13" s="42" t="s">
        <v>1977</v>
      </c>
      <c r="B13" s="16" t="s">
        <v>1979</v>
      </c>
      <c r="C13" s="16" t="s">
        <v>1979</v>
      </c>
      <c r="D13" s="16" t="s">
        <v>1979</v>
      </c>
      <c r="E13" s="16" t="s">
        <v>1979</v>
      </c>
      <c r="F13" s="16" t="s">
        <v>1978</v>
      </c>
    </row>
    <row customFormat="1" r="14" s="92" spans="1:9" x14ac:dyDescent="0.25">
      <c r="A14" s="92" t="s">
        <v>2559</v>
      </c>
    </row>
    <row customFormat="1" r="15" s="39" spans="1:9" x14ac:dyDescent="0.25">
      <c r="A15" s="44" t="s">
        <v>2900</v>
      </c>
      <c r="B15" s="16" t="s">
        <v>3078</v>
      </c>
      <c r="C15" s="16"/>
      <c r="D15" s="16"/>
      <c r="E15" s="16"/>
      <c r="F15" s="16"/>
    </row>
    <row customFormat="1" r="16" s="39" spans="1:9" x14ac:dyDescent="0.25">
      <c r="A16" s="44" t="s">
        <v>2901</v>
      </c>
      <c r="B16" s="16" t="s">
        <v>3079</v>
      </c>
      <c r="C16" s="16"/>
      <c r="D16" s="16"/>
      <c r="E16" s="16"/>
      <c r="F16" s="16"/>
    </row>
    <row customFormat="1" r="17" s="16" spans="1:6" x14ac:dyDescent="0.25">
      <c r="A17" s="43" t="s">
        <v>2944</v>
      </c>
      <c r="B17" s="16" t="s">
        <v>43</v>
      </c>
      <c r="C17" s="16" t="s">
        <v>43</v>
      </c>
      <c r="D17" s="16" t="s">
        <v>43</v>
      </c>
      <c r="E17" s="16" t="s">
        <v>43</v>
      </c>
      <c r="F17" s="16" t="s">
        <v>43</v>
      </c>
    </row>
    <row customFormat="1" r="18" s="16" spans="1:6" x14ac:dyDescent="0.25">
      <c r="A18" s="44" t="s">
        <v>2939</v>
      </c>
      <c r="B18" t="s">
        <v>3079</v>
      </c>
      <c r="C18" s="16" t="s">
        <v>2811</v>
      </c>
      <c r="D18" s="16" t="s">
        <v>3142</v>
      </c>
      <c r="E18" s="16" t="s">
        <v>2811</v>
      </c>
      <c r="F18" s="16" t="s">
        <v>2811</v>
      </c>
    </row>
    <row customFormat="1" r="19" s="16" spans="1:6" x14ac:dyDescent="0.25">
      <c r="A19" s="44" t="s">
        <v>2904</v>
      </c>
      <c r="B19" t="s">
        <v>3193</v>
      </c>
      <c r="C19" s="2" t="s">
        <v>2718</v>
      </c>
      <c r="D19" s="2" t="s">
        <v>3143</v>
      </c>
      <c r="E19" s="2" t="s">
        <v>2718</v>
      </c>
      <c r="F19" s="2" t="s">
        <v>2718</v>
      </c>
    </row>
    <row customFormat="1" r="20" s="16" spans="1:6" x14ac:dyDescent="0.25">
      <c r="A20" s="43" t="s">
        <v>2905</v>
      </c>
      <c r="B20" s="16" t="s">
        <v>180</v>
      </c>
      <c r="C20" s="16" t="s">
        <v>204</v>
      </c>
      <c r="D20" s="16" t="s">
        <v>204</v>
      </c>
      <c r="E20" s="16" t="s">
        <v>204</v>
      </c>
      <c r="F20" s="16" t="s">
        <v>204</v>
      </c>
    </row>
    <row customFormat="1" r="21" s="16" spans="1:6" x14ac:dyDescent="0.25">
      <c r="A21" s="44" t="s">
        <v>2906</v>
      </c>
      <c r="B21" s="16" t="s">
        <v>45</v>
      </c>
      <c r="C21" s="16" t="s">
        <v>45</v>
      </c>
      <c r="D21" s="16" t="s">
        <v>45</v>
      </c>
      <c r="E21" s="16" t="s">
        <v>45</v>
      </c>
      <c r="F21" s="16" t="s">
        <v>45</v>
      </c>
    </row>
    <row customFormat="1" r="22" s="92" spans="1:6" x14ac:dyDescent="0.25">
      <c r="A22" s="92" t="s">
        <v>2557</v>
      </c>
    </row>
    <row customFormat="1" r="23" s="16" spans="1:6" x14ac:dyDescent="0.25">
      <c r="A23" s="42" t="s">
        <v>30</v>
      </c>
      <c r="B23" s="16" t="s">
        <v>40</v>
      </c>
      <c r="C23" s="16" t="s">
        <v>40</v>
      </c>
      <c r="D23" s="16" t="s">
        <v>31</v>
      </c>
      <c r="E23" s="16" t="s">
        <v>31</v>
      </c>
      <c r="F23" s="16" t="s">
        <v>31</v>
      </c>
    </row>
    <row customFormat="1" r="24" s="16" spans="1:6" x14ac:dyDescent="0.25">
      <c r="A24" s="44" t="s">
        <v>2907</v>
      </c>
      <c r="D24" s="16" t="s">
        <v>2609</v>
      </c>
      <c r="E24" s="16" t="s">
        <v>2609</v>
      </c>
      <c r="F24" s="16" t="s">
        <v>2609</v>
      </c>
    </row>
    <row customFormat="1" r="25" s="16" spans="1:6" x14ac:dyDescent="0.25">
      <c r="A25" s="44" t="s">
        <v>2908</v>
      </c>
      <c r="B25" s="2"/>
      <c r="C25" s="2"/>
      <c r="D25" s="2">
        <v>6</v>
      </c>
      <c r="E25" s="2">
        <v>6</v>
      </c>
      <c r="F25" s="2">
        <v>6</v>
      </c>
    </row>
    <row customFormat="1" r="26" s="16" spans="1:6" x14ac:dyDescent="0.25">
      <c r="A26" s="44" t="s">
        <v>2909</v>
      </c>
      <c r="B26" s="2"/>
      <c r="C26" s="2"/>
      <c r="D26" s="2">
        <v>2</v>
      </c>
      <c r="E26" s="2">
        <v>2</v>
      </c>
      <c r="F26" s="2">
        <v>2</v>
      </c>
    </row>
    <row customFormat="1" r="27" s="16" spans="1:6" x14ac:dyDescent="0.25">
      <c r="A27" s="44" t="s">
        <v>2910</v>
      </c>
      <c r="B27" s="2"/>
      <c r="C27" s="2"/>
      <c r="D27" s="2">
        <v>11530</v>
      </c>
      <c r="E27" s="2" t="s">
        <v>2818</v>
      </c>
      <c r="F27" s="2" t="s">
        <v>2819</v>
      </c>
    </row>
    <row customFormat="1" r="28" s="16" spans="1:6" x14ac:dyDescent="0.25">
      <c r="A28" s="44" t="s">
        <v>2911</v>
      </c>
      <c r="D28" s="16" t="s">
        <v>46</v>
      </c>
      <c r="E28" s="16" t="s">
        <v>46</v>
      </c>
      <c r="F28" s="16" t="s">
        <v>46</v>
      </c>
    </row>
    <row customFormat="1" r="29" s="16" spans="1:6" x14ac:dyDescent="0.25">
      <c r="A29" s="44" t="s">
        <v>2912</v>
      </c>
      <c r="D29" s="16" t="s">
        <v>46</v>
      </c>
      <c r="E29" s="16" t="s">
        <v>46</v>
      </c>
      <c r="F29" s="16" t="s">
        <v>46</v>
      </c>
    </row>
    <row customFormat="1" r="30" s="16" spans="1:6" x14ac:dyDescent="0.25">
      <c r="A30" s="44" t="s">
        <v>2943</v>
      </c>
      <c r="D30" s="16" t="s">
        <v>1980</v>
      </c>
      <c r="E30" s="16" t="s">
        <v>1980</v>
      </c>
      <c r="F30" s="16" t="s">
        <v>1980</v>
      </c>
    </row>
    <row customFormat="1" r="31" s="16" spans="1:6" x14ac:dyDescent="0.25">
      <c r="A31" s="44" t="s">
        <v>2914</v>
      </c>
      <c r="D31" s="16" t="s">
        <v>34</v>
      </c>
      <c r="E31" s="16" t="s">
        <v>34</v>
      </c>
      <c r="F31" s="16" t="s">
        <v>34</v>
      </c>
    </row>
  </sheetData>
  <conditionalFormatting sqref="A15 C15:XFD16">
    <cfRule dxfId="180" priority="4" type="expression">
      <formula>A$13="Input Data"</formula>
    </cfRule>
  </conditionalFormatting>
  <conditionalFormatting sqref="A23:XFD31 A21:XFD21 A18:XFD19">
    <cfRule dxfId="179" priority="3" type="expression">
      <formula>A$13="LookUp"</formula>
    </cfRule>
  </conditionalFormatting>
  <conditionalFormatting sqref="A24:XFD31">
    <cfRule dxfId="178" priority="2" type="expression">
      <formula>A$23="Yes"</formula>
    </cfRule>
  </conditionalFormatting>
  <conditionalFormatting sqref="B15:B16">
    <cfRule dxfId="17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 pane="topRight" sqref="B1:B2"/>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3228</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3199</v>
      </c>
      <c r="B10" s="129">
        <v>1</v>
      </c>
      <c r="C10" s="129">
        <v>1</v>
      </c>
    </row>
    <row customFormat="1" r="11" s="85" spans="1:8" x14ac:dyDescent="0.25">
      <c r="B11" s="77"/>
      <c r="C11" s="124"/>
    </row>
    <row customFormat="1" r="12" s="16" spans="1:8" x14ac:dyDescent="0.25">
      <c r="A12" s="57" t="s">
        <v>2946</v>
      </c>
      <c r="B12" s="16" t="str">
        <f>'1.TabCustomerMainData'!$B$13</f>
        <v>0002APP20221206265</v>
      </c>
      <c r="C12" s="16">
        <f>'1.TabCustomerMainData'!$C$13</f>
        <v>0</v>
      </c>
      <c r="D12" s="16" t="str">
        <f>'1.TabCustomerMainData'!$B$13</f>
        <v>0002APP20221206120</v>
      </c>
    </row>
    <row customFormat="1" r="13" s="16" spans="1:8" x14ac:dyDescent="0.25">
      <c r="A13" s="64" t="s">
        <v>2901</v>
      </c>
      <c r="B13" t="s">
        <v>2720</v>
      </c>
      <c r="C13" s="15" t="s">
        <v>3202</v>
      </c>
      <c r="D13" s="16" t="s">
        <v>2720</v>
      </c>
    </row>
    <row customFormat="1" ht="30" r="14" s="16" spans="1:8" x14ac:dyDescent="0.25">
      <c r="A14" s="64" t="s">
        <v>2947</v>
      </c>
      <c r="B14" s="65" t="s">
        <v>3200</v>
      </c>
      <c r="C14" s="65" t="s">
        <v>3147</v>
      </c>
      <c r="D14" s="65" t="s">
        <v>3147</v>
      </c>
    </row>
    <row customFormat="1" r="15" s="138" spans="1:8" x14ac:dyDescent="0.25">
      <c r="A15" s="136" t="s">
        <v>3047</v>
      </c>
      <c r="B15" s="137" t="s">
        <v>40</v>
      </c>
      <c r="C15" s="137" t="s">
        <v>40</v>
      </c>
      <c r="D15" s="137" t="s">
        <v>40</v>
      </c>
    </row>
    <row customFormat="1" r="16" s="16" spans="1:8" x14ac:dyDescent="0.25">
      <c r="A16" s="64" t="s">
        <v>2948</v>
      </c>
      <c r="B16" t="s">
        <v>3082</v>
      </c>
      <c r="C16" s="15" t="s">
        <v>3204</v>
      </c>
      <c r="D16" s="16" t="s">
        <v>3149</v>
      </c>
    </row>
    <row customFormat="1" ht="30" r="17" s="16" spans="1:4" x14ac:dyDescent="0.25">
      <c r="A17" s="64" t="s">
        <v>2949</v>
      </c>
      <c r="B17" s="65" t="s">
        <v>3200</v>
      </c>
      <c r="C17" s="65" t="s">
        <v>3147</v>
      </c>
      <c r="D17" s="65" t="s">
        <v>3150</v>
      </c>
    </row>
    <row customFormat="1" r="18" s="138" spans="1:4" x14ac:dyDescent="0.25">
      <c r="A18" s="136" t="s">
        <v>3047</v>
      </c>
      <c r="B18" s="137" t="s">
        <v>40</v>
      </c>
      <c r="C18" s="137" t="s">
        <v>40</v>
      </c>
      <c r="D18" s="137" t="s">
        <v>3131</v>
      </c>
    </row>
    <row r="19" spans="1:4" x14ac:dyDescent="0.25">
      <c r="A19" s="64" t="s">
        <v>2950</v>
      </c>
      <c r="B19" s="130" t="s">
        <v>3213</v>
      </c>
      <c r="C19" s="130" t="s">
        <v>3151</v>
      </c>
      <c r="D19" s="16" t="s">
        <v>3151</v>
      </c>
    </row>
    <row customHeight="1" ht="32.25" r="20" spans="1:4" x14ac:dyDescent="0.25">
      <c r="A20" s="64" t="s">
        <v>2951</v>
      </c>
      <c r="B20" s="65" t="s">
        <v>3147</v>
      </c>
      <c r="C20" s="65" t="s">
        <v>3210</v>
      </c>
      <c r="D20" s="65" t="s">
        <v>3152</v>
      </c>
    </row>
    <row customFormat="1" r="21" s="139" spans="1:4" x14ac:dyDescent="0.25">
      <c r="A21" s="136" t="s">
        <v>3047</v>
      </c>
      <c r="B21" s="138" t="s">
        <v>2952</v>
      </c>
      <c r="C21" s="138" t="s">
        <v>2952</v>
      </c>
      <c r="D21" s="138" t="s">
        <v>2952</v>
      </c>
    </row>
    <row ht="49.5" r="23" spans="1:4" x14ac:dyDescent="0.25">
      <c r="A23" s="53" t="s">
        <v>93</v>
      </c>
      <c r="B23" s="53" t="s">
        <v>2597</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17:D18 B20:D20"/>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C12" pane="topRight" sqref="C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t="s">
        <v>3228</v>
      </c>
      <c r="C1" s="112" t="s">
        <v>6</v>
      </c>
      <c r="D1" s="112" t="s">
        <v>6</v>
      </c>
      <c r="E1" s="16" t="s">
        <v>6</v>
      </c>
      <c r="F1" s="16" t="s">
        <v>6</v>
      </c>
    </row>
    <row customFormat="1" r="2" s="16" spans="1:10" x14ac:dyDescent="0.25">
      <c r="A2" s="16" t="s">
        <v>2812</v>
      </c>
      <c r="B2" s="16" t="s">
        <v>2588</v>
      </c>
      <c r="C2" s="112" t="s">
        <v>2588</v>
      </c>
      <c r="D2" s="112" t="s">
        <v>2588</v>
      </c>
      <c r="E2" s="16" t="s">
        <v>2588</v>
      </c>
      <c r="F2" s="16" t="s">
        <v>2588</v>
      </c>
    </row>
    <row customFormat="1" r="3" s="16" spans="1:10" x14ac:dyDescent="0.25">
      <c r="A3" s="16" t="s">
        <v>2813</v>
      </c>
    </row>
    <row customFormat="1" r="4" s="16" spans="1:10" x14ac:dyDescent="0.25">
      <c r="A4" s="16" t="s">
        <v>2915</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16" t="s">
        <v>3048</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B12" s="16" t="str">
        <f>'1.TabCustomerMainData'!$B13</f>
        <v>0002APP20221206283</v>
      </c>
      <c r="E12" s="37"/>
    </row>
    <row customFormat="1" r="13" s="16" spans="1:10" x14ac:dyDescent="0.25">
      <c r="A13" s="43" t="s">
        <v>2953</v>
      </c>
      <c r="B13" s="16" t="s">
        <v>47</v>
      </c>
      <c r="C13" s="16" t="s">
        <v>47</v>
      </c>
      <c r="D13" s="16" t="s">
        <v>47</v>
      </c>
      <c r="E13" s="16" t="s">
        <v>47</v>
      </c>
      <c r="F13" s="16" t="s">
        <v>1976</v>
      </c>
    </row>
    <row customFormat="1" r="14" s="16" spans="1:10" x14ac:dyDescent="0.25">
      <c r="A14" s="43" t="s">
        <v>2954</v>
      </c>
      <c r="B14" s="75" t="s">
        <v>3221</v>
      </c>
      <c r="C14" s="75" t="s">
        <v>3153</v>
      </c>
      <c r="D14" s="75" t="s">
        <v>3153</v>
      </c>
      <c r="E14" s="16" t="s">
        <v>2611</v>
      </c>
      <c r="F14" s="16" t="s">
        <v>2606</v>
      </c>
    </row>
    <row customFormat="1" r="15" s="16" spans="1:10" x14ac:dyDescent="0.25">
      <c r="A15" s="11" t="s">
        <v>48</v>
      </c>
    </row>
    <row customFormat="1" r="16" s="16" spans="1:10" x14ac:dyDescent="0.25">
      <c r="A16" s="43" t="s">
        <v>2955</v>
      </c>
      <c r="B16" s="16">
        <v>1</v>
      </c>
      <c r="C16" s="16">
        <v>1</v>
      </c>
      <c r="D16" s="16">
        <v>1</v>
      </c>
      <c r="E16" s="16">
        <v>4</v>
      </c>
    </row>
    <row customFormat="1" r="17" s="16" spans="1:9" x14ac:dyDescent="0.25">
      <c r="A17" s="43" t="s">
        <v>2956</v>
      </c>
      <c r="B17" s="16" t="s">
        <v>49</v>
      </c>
      <c r="C17" s="16" t="s">
        <v>1975</v>
      </c>
      <c r="D17" s="16" t="s">
        <v>1975</v>
      </c>
      <c r="E17" s="16" t="s">
        <v>1975</v>
      </c>
      <c r="F17" s="16" t="s">
        <v>1975</v>
      </c>
    </row>
    <row r="18" spans="1:9" x14ac:dyDescent="0.25">
      <c r="A18" s="10" t="s">
        <v>3148</v>
      </c>
      <c r="B18" s="10" t="s">
        <v>40</v>
      </c>
      <c r="C18" s="10" t="s">
        <v>40</v>
      </c>
      <c r="D18" s="10" t="s">
        <v>40</v>
      </c>
      <c r="E18" s="10"/>
      <c r="F18" s="10"/>
      <c r="G18" s="10" t="s">
        <v>31</v>
      </c>
      <c r="H18" s="15" t="s">
        <v>31</v>
      </c>
      <c r="I18" s="15"/>
    </row>
  </sheetData>
  <conditionalFormatting sqref="A18:B18 D18:I18">
    <cfRule dxfId="176" priority="5" type="expression">
      <formula>AND(A$13&lt;&gt;"Customer",A$13&lt;&gt;"$Referantor Category")</formula>
    </cfRule>
  </conditionalFormatting>
  <conditionalFormatting sqref="C18">
    <cfRule dxfId="175" priority="3" type="expression">
      <formula>AND(C$13&lt;&gt;"Customer",C$13&lt;&gt;"$Referantor Category")</formula>
    </cfRule>
  </conditionalFormatting>
  <conditionalFormatting sqref="C18">
    <cfRule dxfId="174" priority="2" type="expression">
      <formula>AND(C$13&lt;&gt;"Customer",C$13&lt;&gt;"$Referantor Category")</formula>
    </cfRule>
  </conditionalFormatting>
  <conditionalFormatting sqref="B18">
    <cfRule dxfId="173"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workbookViewId="0">
      <pane activePane="topRight" state="frozen" topLeftCell="B1" xSplit="1"/>
      <selection activeCell="A34" sqref="A34"/>
      <selection activeCell="B1" pane="topRight" sqref="B1:B2"/>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t="s">
        <v>3229</v>
      </c>
      <c r="C1" s="112" t="s">
        <v>6</v>
      </c>
      <c r="D1" s="112" t="s">
        <v>6</v>
      </c>
      <c r="E1" s="16" t="s">
        <v>6</v>
      </c>
      <c r="F1" s="16" t="s">
        <v>6</v>
      </c>
      <c r="G1" s="16" t="s">
        <v>6</v>
      </c>
      <c r="H1" s="16" t="s">
        <v>6</v>
      </c>
      <c r="I1" s="16" t="s">
        <v>6</v>
      </c>
      <c r="J1" s="16" t="s">
        <v>6</v>
      </c>
      <c r="K1" s="16" t="s">
        <v>6</v>
      </c>
    </row>
    <row customFormat="1" r="2" s="16" spans="1:11" x14ac:dyDescent="0.25">
      <c r="A2" s="16" t="s">
        <v>2812</v>
      </c>
      <c r="B2" t="s">
        <v>3230</v>
      </c>
      <c r="C2" s="112" t="s">
        <v>2588</v>
      </c>
      <c r="D2" s="112"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2915</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0002APP20221206203</v>
      </c>
      <c r="C8" s="16">
        <f>'1.TabCustomerMainData'!C$13</f>
        <v>0</v>
      </c>
      <c r="D8" s="16">
        <f>'1.TabCustomerMainData'!D$13</f>
        <v>0</v>
      </c>
    </row>
    <row customFormat="1" r="9" s="16" spans="1:11" x14ac:dyDescent="0.25">
      <c r="A9" s="28" t="s">
        <v>3069</v>
      </c>
      <c r="B9" s="28"/>
      <c r="C9" s="28"/>
      <c r="D9" s="28"/>
    </row>
    <row customFormat="1" r="10" s="16" spans="1:11" x14ac:dyDescent="0.25">
      <c r="A10" s="16" t="s">
        <v>3048</v>
      </c>
      <c r="B10" s="16" t="str">
        <f>'1.TabCustomerMainData'!$B$10</f>
        <v>No</v>
      </c>
      <c r="C10" s="16" t="str">
        <f>'1.TabCustomerMainData'!$B$10</f>
        <v>No</v>
      </c>
      <c r="D10" s="16" t="str">
        <f>'1.TabCustomerMainData'!$B$10</f>
        <v>No</v>
      </c>
    </row>
    <row customFormat="1" r="11" s="92" spans="1:11" x14ac:dyDescent="0.25">
      <c r="A11" s="92" t="s">
        <v>2560</v>
      </c>
    </row>
    <row customFormat="1" r="12" s="16" spans="1:11" x14ac:dyDescent="0.25">
      <c r="A12" s="43" t="s">
        <v>2957</v>
      </c>
      <c r="B12" s="2" t="s">
        <v>50</v>
      </c>
      <c r="C12" s="2" t="s">
        <v>2821</v>
      </c>
      <c r="D12" s="2" t="s">
        <v>2822</v>
      </c>
      <c r="E12" s="2" t="s">
        <v>2823</v>
      </c>
      <c r="F12" s="2" t="s">
        <v>2824</v>
      </c>
    </row>
    <row customFormat="1" r="13" s="16" spans="1:11" x14ac:dyDescent="0.25">
      <c r="A13" s="11" t="s">
        <v>51</v>
      </c>
    </row>
    <row customFormat="1" r="14" s="16" spans="1:11" x14ac:dyDescent="0.25">
      <c r="A14" s="43" t="s">
        <v>2958</v>
      </c>
      <c r="B14" s="16" t="s">
        <v>2614</v>
      </c>
      <c r="C14" s="16" t="s">
        <v>2614</v>
      </c>
      <c r="D14" s="16" t="s">
        <v>2614</v>
      </c>
      <c r="E14" s="16" t="s">
        <v>2614</v>
      </c>
      <c r="F14" s="16" t="s">
        <v>2614</v>
      </c>
    </row>
    <row customFormat="1" r="15" s="16" spans="1:11" x14ac:dyDescent="0.25">
      <c r="A15" s="16" t="s">
        <v>52</v>
      </c>
    </row>
    <row customFormat="1" r="16" s="92" spans="1:11" x14ac:dyDescent="0.25">
      <c r="A16" s="92" t="s">
        <v>2561</v>
      </c>
    </row>
    <row customFormat="1" r="17" s="16" spans="1:6" x14ac:dyDescent="0.25">
      <c r="A17" s="43" t="s">
        <v>2959</v>
      </c>
      <c r="B17" s="16" t="s">
        <v>251</v>
      </c>
      <c r="C17" s="16" t="s">
        <v>2825</v>
      </c>
      <c r="D17" s="16" t="s">
        <v>2826</v>
      </c>
      <c r="E17" s="16" t="s">
        <v>2827</v>
      </c>
      <c r="F17" s="16" t="s">
        <v>2828</v>
      </c>
    </row>
    <row customFormat="1" r="18" s="16" spans="1:6" x14ac:dyDescent="0.25">
      <c r="A18" s="16" t="s">
        <v>54</v>
      </c>
      <c r="B18" s="16" t="s">
        <v>210</v>
      </c>
      <c r="C18" s="16" t="s">
        <v>210</v>
      </c>
      <c r="D18" s="16" t="s">
        <v>210</v>
      </c>
      <c r="E18" s="16" t="s">
        <v>210</v>
      </c>
      <c r="F18" s="16" t="s">
        <v>210</v>
      </c>
    </row>
    <row customFormat="1" r="19" s="16" spans="1:6" x14ac:dyDescent="0.25">
      <c r="A19" s="43" t="s">
        <v>2960</v>
      </c>
      <c r="B19" s="16" t="s">
        <v>61</v>
      </c>
      <c r="C19" s="16" t="s">
        <v>61</v>
      </c>
      <c r="D19" s="16" t="s">
        <v>61</v>
      </c>
      <c r="E19" s="16" t="s">
        <v>61</v>
      </c>
      <c r="F19" s="16" t="s">
        <v>61</v>
      </c>
    </row>
    <row customFormat="1" r="20" s="16" spans="1:6" x14ac:dyDescent="0.25">
      <c r="A20" s="43" t="s">
        <v>2961</v>
      </c>
      <c r="B20" s="16">
        <v>12</v>
      </c>
      <c r="C20" s="16">
        <v>13</v>
      </c>
      <c r="D20" s="16">
        <v>14</v>
      </c>
      <c r="E20" s="16">
        <v>15</v>
      </c>
      <c r="F20" s="16">
        <v>16</v>
      </c>
    </row>
    <row customFormat="1" r="21" s="16" spans="1:6" x14ac:dyDescent="0.25">
      <c r="A21" s="16" t="s">
        <v>57</v>
      </c>
    </row>
    <row customFormat="1" r="22" s="16" spans="1:6" x14ac:dyDescent="0.25">
      <c r="A22" s="11" t="s">
        <v>59</v>
      </c>
      <c r="B22" s="28" t="s">
        <v>185</v>
      </c>
      <c r="C22" s="28" t="s">
        <v>60</v>
      </c>
      <c r="D22" s="28" t="s">
        <v>60</v>
      </c>
      <c r="E22" s="28" t="s">
        <v>60</v>
      </c>
      <c r="F22" s="28" t="s">
        <v>60</v>
      </c>
    </row>
    <row customFormat="1" r="23" s="16" spans="1:6" x14ac:dyDescent="0.25">
      <c r="A23" s="43" t="s">
        <v>2962</v>
      </c>
      <c r="B23" s="16" t="s">
        <v>2588</v>
      </c>
      <c r="C23" s="16" t="s">
        <v>211</v>
      </c>
      <c r="D23" s="16" t="s">
        <v>211</v>
      </c>
      <c r="E23" s="16" t="s">
        <v>211</v>
      </c>
      <c r="F23" s="16" t="s">
        <v>211</v>
      </c>
    </row>
    <row customFormat="1" r="24" s="16" spans="1:6" x14ac:dyDescent="0.25">
      <c r="A24" s="43" t="s">
        <v>2963</v>
      </c>
      <c r="B24" s="16" t="s">
        <v>186</v>
      </c>
      <c r="C24" s="16" t="s">
        <v>186</v>
      </c>
      <c r="D24" s="16" t="s">
        <v>186</v>
      </c>
      <c r="E24" s="16" t="s">
        <v>186</v>
      </c>
      <c r="F24" s="16" t="s">
        <v>186</v>
      </c>
    </row>
    <row customFormat="1" r="25" s="16" spans="1:6" x14ac:dyDescent="0.25">
      <c r="A25" s="43" t="s">
        <v>2964</v>
      </c>
      <c r="B25" s="16" t="s">
        <v>62</v>
      </c>
      <c r="C25" s="16" t="s">
        <v>188</v>
      </c>
      <c r="D25" s="16" t="s">
        <v>188</v>
      </c>
      <c r="E25" s="16" t="s">
        <v>188</v>
      </c>
      <c r="F25" s="16" t="s">
        <v>188</v>
      </c>
    </row>
    <row customFormat="1" r="26" s="16" spans="1:6" x14ac:dyDescent="0.25">
      <c r="A26" s="44" t="s">
        <v>2965</v>
      </c>
      <c r="B26" s="16">
        <v>1</v>
      </c>
      <c r="C26" s="16">
        <v>2</v>
      </c>
      <c r="D26" s="16">
        <v>1</v>
      </c>
      <c r="E26" s="16">
        <v>4</v>
      </c>
      <c r="F26" s="16">
        <v>5</v>
      </c>
    </row>
    <row customFormat="1" r="27" s="16" spans="1:6" x14ac:dyDescent="0.25">
      <c r="A27" s="43" t="s">
        <v>2966</v>
      </c>
      <c r="B27" s="16" t="s">
        <v>63</v>
      </c>
      <c r="C27" s="16" t="s">
        <v>63</v>
      </c>
      <c r="D27" s="16" t="s">
        <v>63</v>
      </c>
      <c r="E27" s="16" t="s">
        <v>63</v>
      </c>
      <c r="F27" s="16" t="s">
        <v>63</v>
      </c>
    </row>
    <row customFormat="1" r="28" s="16" spans="1:6" x14ac:dyDescent="0.25">
      <c r="A28" s="16" t="s">
        <v>64</v>
      </c>
    </row>
    <row customFormat="1" r="29" s="92" spans="1:6" x14ac:dyDescent="0.25">
      <c r="A29" s="92" t="s">
        <v>2562</v>
      </c>
    </row>
    <row customFormat="1" r="30" s="16" spans="1:6" x14ac:dyDescent="0.25">
      <c r="A30" s="16" t="s">
        <v>66</v>
      </c>
      <c r="C30" s="16" t="s">
        <v>67</v>
      </c>
      <c r="D30" s="16" t="s">
        <v>67</v>
      </c>
      <c r="E30" s="16" t="s">
        <v>67</v>
      </c>
      <c r="F30" s="16" t="s">
        <v>67</v>
      </c>
    </row>
    <row customFormat="1" r="31" s="16" spans="1:6" x14ac:dyDescent="0.25">
      <c r="A31" s="44" t="s">
        <v>2907</v>
      </c>
      <c r="B31" s="16" t="s">
        <v>2685</v>
      </c>
      <c r="C31" s="16" t="s">
        <v>2829</v>
      </c>
      <c r="D31" s="16" t="s">
        <v>2830</v>
      </c>
      <c r="E31" s="16" t="s">
        <v>2831</v>
      </c>
      <c r="F31" s="16" t="s">
        <v>2832</v>
      </c>
    </row>
    <row customFormat="1" r="32" s="16" spans="1:6" x14ac:dyDescent="0.25">
      <c r="A32" s="44" t="s">
        <v>2908</v>
      </c>
      <c r="B32" s="2">
        <v>1</v>
      </c>
      <c r="C32" s="2">
        <v>1</v>
      </c>
      <c r="D32" s="2">
        <v>1</v>
      </c>
      <c r="E32" s="2">
        <v>1</v>
      </c>
      <c r="F32" s="2">
        <v>1</v>
      </c>
    </row>
    <row customFormat="1" r="33" s="16" spans="1:6" x14ac:dyDescent="0.25">
      <c r="A33" s="44" t="s">
        <v>2909</v>
      </c>
      <c r="B33" s="2">
        <v>1</v>
      </c>
      <c r="C33" s="2">
        <v>1</v>
      </c>
      <c r="D33" s="2">
        <v>1</v>
      </c>
      <c r="E33" s="2">
        <v>1</v>
      </c>
      <c r="F33" s="2">
        <v>1</v>
      </c>
    </row>
    <row customFormat="1" r="34" s="16" spans="1:6" x14ac:dyDescent="0.25">
      <c r="A34" s="44" t="s">
        <v>2910</v>
      </c>
      <c r="B34" s="16">
        <v>11530</v>
      </c>
      <c r="C34" s="16">
        <v>11530</v>
      </c>
      <c r="D34" s="16">
        <v>11530</v>
      </c>
      <c r="E34" s="16">
        <v>11530</v>
      </c>
      <c r="F34" s="16">
        <v>11530</v>
      </c>
    </row>
    <row customFormat="1" r="35" s="16" spans="1:6" x14ac:dyDescent="0.25">
      <c r="A35" s="44" t="s">
        <v>2911</v>
      </c>
      <c r="B35" s="16" t="s">
        <v>2722</v>
      </c>
      <c r="C35" s="16" t="s">
        <v>2722</v>
      </c>
      <c r="D35" s="16" t="s">
        <v>2722</v>
      </c>
      <c r="E35" s="16" t="s">
        <v>2722</v>
      </c>
      <c r="F35" s="16" t="s">
        <v>2722</v>
      </c>
    </row>
    <row customFormat="1" r="36" s="16" spans="1:6" x14ac:dyDescent="0.25">
      <c r="A36" s="44" t="s">
        <v>2912</v>
      </c>
      <c r="B36" s="16" t="s">
        <v>2722</v>
      </c>
      <c r="C36" s="16" t="s">
        <v>2722</v>
      </c>
      <c r="D36" s="16" t="s">
        <v>2722</v>
      </c>
      <c r="E36" s="16" t="s">
        <v>2722</v>
      </c>
      <c r="F36" s="16" t="s">
        <v>2722</v>
      </c>
    </row>
    <row customFormat="1" r="37" s="16" spans="1:6" x14ac:dyDescent="0.25">
      <c r="A37" s="44" t="s">
        <v>2913</v>
      </c>
      <c r="B37" s="16" t="s">
        <v>2820</v>
      </c>
      <c r="C37" s="16" t="s">
        <v>2820</v>
      </c>
      <c r="D37" s="16" t="s">
        <v>2820</v>
      </c>
      <c r="E37" s="16" t="s">
        <v>2820</v>
      </c>
      <c r="F37" s="16" t="s">
        <v>2820</v>
      </c>
    </row>
    <row customFormat="1" r="38" s="16" spans="1:6" x14ac:dyDescent="0.25">
      <c r="A38" s="16" t="s">
        <v>68</v>
      </c>
      <c r="B38" s="2"/>
      <c r="C38" s="2"/>
      <c r="D38" s="2"/>
      <c r="E38" s="2"/>
      <c r="F38" s="2"/>
    </row>
    <row customFormat="1" r="39" s="16" spans="1:6" x14ac:dyDescent="0.25">
      <c r="A39" s="16" t="s">
        <v>69</v>
      </c>
    </row>
    <row customFormat="1" r="40" s="16" spans="1:6" x14ac:dyDescent="0.25">
      <c r="A40" s="16" t="s">
        <v>70</v>
      </c>
      <c r="B40" s="2"/>
      <c r="C40" s="2"/>
      <c r="D40" s="2"/>
      <c r="E40" s="2"/>
      <c r="F40" s="2"/>
    </row>
    <row customFormat="1" r="41" s="16" spans="1:6" x14ac:dyDescent="0.25">
      <c r="A41" s="16" t="s">
        <v>71</v>
      </c>
    </row>
    <row customFormat="1" r="42" s="16" spans="1:6" x14ac:dyDescent="0.25">
      <c r="A42" s="16" t="s">
        <v>72</v>
      </c>
    </row>
    <row customFormat="1" r="43" s="16" spans="1:6" x14ac:dyDescent="0.25">
      <c r="A43" s="16" t="s">
        <v>73</v>
      </c>
    </row>
    <row customFormat="1" r="44" s="16" spans="1:6" x14ac:dyDescent="0.25">
      <c r="A44" s="16" t="s">
        <v>74</v>
      </c>
    </row>
    <row customFormat="1" r="45" s="16" spans="1:6" x14ac:dyDescent="0.25">
      <c r="A45" s="16" t="s">
        <v>75</v>
      </c>
    </row>
    <row customFormat="1" r="46" s="16" spans="1:6" x14ac:dyDescent="0.25">
      <c r="A46" s="16" t="s">
        <v>76</v>
      </c>
    </row>
    <row customFormat="1" r="47" s="16" spans="1:6" x14ac:dyDescent="0.25">
      <c r="A47" s="16" t="s">
        <v>77</v>
      </c>
      <c r="B47" s="2"/>
      <c r="C47" s="2"/>
      <c r="D47" s="2"/>
      <c r="E47" s="2"/>
      <c r="F47" s="2"/>
    </row>
    <row customFormat="1" r="48" s="16" spans="1:6" x14ac:dyDescent="0.25">
      <c r="A48" s="16" t="s">
        <v>78</v>
      </c>
    </row>
    <row customFormat="1" r="49" s="92" spans="1:6" x14ac:dyDescent="0.25">
      <c r="A49" s="92" t="s">
        <v>2563</v>
      </c>
    </row>
    <row customFormat="1" r="50" s="16" spans="1:6" x14ac:dyDescent="0.25">
      <c r="A50" s="43" t="s">
        <v>2967</v>
      </c>
      <c r="B50" s="16" t="s">
        <v>79</v>
      </c>
      <c r="C50" s="16" t="s">
        <v>79</v>
      </c>
      <c r="D50" s="16" t="s">
        <v>79</v>
      </c>
      <c r="E50" s="16" t="s">
        <v>79</v>
      </c>
      <c r="F50" s="16" t="s">
        <v>79</v>
      </c>
    </row>
    <row customFormat="1" r="51" s="16" spans="1:6" x14ac:dyDescent="0.25">
      <c r="A51" s="16" t="s">
        <v>80</v>
      </c>
    </row>
    <row customFormat="1" r="52" s="16" spans="1:6" x14ac:dyDescent="0.25">
      <c r="A52" s="44" t="s">
        <v>2968</v>
      </c>
      <c r="B52" s="2" t="s">
        <v>216</v>
      </c>
      <c r="C52" s="2" t="s">
        <v>216</v>
      </c>
      <c r="D52" s="2" t="s">
        <v>216</v>
      </c>
      <c r="E52" s="2" t="s">
        <v>216</v>
      </c>
      <c r="F52" s="2" t="s">
        <v>216</v>
      </c>
    </row>
    <row customFormat="1" r="53" s="16" spans="1:6"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customFormat="1" r="54" s="16" spans="1:6" x14ac:dyDescent="0.25">
      <c r="A54" s="43" t="s">
        <v>2969</v>
      </c>
      <c r="B54" s="16" t="s">
        <v>1946</v>
      </c>
      <c r="C54" s="16" t="s">
        <v>1946</v>
      </c>
      <c r="D54" s="16" t="s">
        <v>1946</v>
      </c>
      <c r="E54" s="16" t="s">
        <v>1946</v>
      </c>
      <c r="F54" s="16" t="s">
        <v>1946</v>
      </c>
    </row>
    <row customFormat="1" r="55" s="92" spans="1:6" x14ac:dyDescent="0.25">
      <c r="A55" s="92" t="s">
        <v>2564</v>
      </c>
    </row>
    <row customFormat="1" r="56" s="16" spans="1:6" x14ac:dyDescent="0.25">
      <c r="A56" s="43" t="s">
        <v>2970</v>
      </c>
      <c r="B56" s="16" t="s">
        <v>114</v>
      </c>
      <c r="C56" s="16" t="s">
        <v>114</v>
      </c>
      <c r="D56" s="16" t="s">
        <v>114</v>
      </c>
      <c r="E56" s="16" t="s">
        <v>114</v>
      </c>
      <c r="F56" s="16" t="s">
        <v>114</v>
      </c>
    </row>
    <row customFormat="1" r="57" s="16" spans="1:6" x14ac:dyDescent="0.25">
      <c r="A57" s="16" t="s">
        <v>85</v>
      </c>
      <c r="B57" s="16">
        <v>0</v>
      </c>
    </row>
    <row customFormat="1" r="58" s="16" spans="1:6" x14ac:dyDescent="0.25">
      <c r="A58" s="16" t="s">
        <v>86</v>
      </c>
      <c r="B58" s="29" t="s">
        <v>2784</v>
      </c>
      <c r="C58" s="29" t="s">
        <v>2833</v>
      </c>
      <c r="D58" s="29" t="s">
        <v>2834</v>
      </c>
      <c r="E58" s="29" t="s">
        <v>2835</v>
      </c>
      <c r="F58" s="29" t="s">
        <v>2836</v>
      </c>
    </row>
    <row customFormat="1" r="59" s="16" spans="1:6"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customFormat="1" r="60" s="16" spans="1:6" x14ac:dyDescent="0.25">
      <c r="A60" s="43" t="s">
        <v>2971</v>
      </c>
      <c r="B60" s="16" t="s">
        <v>183</v>
      </c>
      <c r="C60" s="16" t="s">
        <v>183</v>
      </c>
      <c r="D60" s="16" t="s">
        <v>183</v>
      </c>
      <c r="E60" s="16" t="s">
        <v>183</v>
      </c>
      <c r="F60" s="16" t="s">
        <v>183</v>
      </c>
    </row>
    <row customFormat="1" r="61" s="16" spans="1:6" x14ac:dyDescent="0.25">
      <c r="A61" s="43" t="s">
        <v>2972</v>
      </c>
      <c r="B61" s="16">
        <v>1</v>
      </c>
      <c r="C61" s="16">
        <v>2</v>
      </c>
      <c r="D61" s="16">
        <v>3</v>
      </c>
      <c r="E61" s="16">
        <v>4</v>
      </c>
      <c r="F61" s="16">
        <v>5</v>
      </c>
    </row>
    <row customFormat="1" customHeight="1" ht="14.25" r="62" s="142" spans="1:6" x14ac:dyDescent="0.25">
      <c r="A62" s="142" t="s">
        <v>3123</v>
      </c>
    </row>
    <row customFormat="1" r="63" s="16" spans="1:6" x14ac:dyDescent="0.25">
      <c r="A63" s="16" t="s">
        <v>3124</v>
      </c>
      <c r="B63" s="16" t="s">
        <v>3125</v>
      </c>
    </row>
    <row customFormat="1" r="64" s="16" spans="1:6" x14ac:dyDescent="0.25">
      <c r="A64" s="16" t="s">
        <v>3126</v>
      </c>
      <c r="B64" s="16" t="s">
        <v>3127</v>
      </c>
    </row>
    <row customFormat="1" r="65" s="16" spans="1:2" x14ac:dyDescent="0.25">
      <c r="A65" s="16" t="s">
        <v>3128</v>
      </c>
      <c r="B65" s="16" t="s">
        <v>3129</v>
      </c>
    </row>
  </sheetData>
  <mergeCells count="1">
    <mergeCell ref="A62:XFD62"/>
  </mergeCells>
  <conditionalFormatting sqref="B23:XFD23">
    <cfRule dxfId="172" priority="11" type="expression">
      <formula>B$22="Fixed Rate"</formula>
    </cfRule>
  </conditionalFormatting>
  <conditionalFormatting sqref="B26:XFD26">
    <cfRule dxfId="171" priority="10" type="expression">
      <formula>AND(B$25&lt;&gt;"Auto Debit",B$25&lt;&gt;"Way Of Payment",B$25&lt;&gt;"")</formula>
    </cfRule>
  </conditionalFormatting>
  <conditionalFormatting sqref="G31:XFD37 B31:F34 B37:F37">
    <cfRule dxfId="170" priority="9" type="expression">
      <formula>AND(B$30&lt;&gt;"",B$30&lt;&gt;"Copy Address From")</formula>
    </cfRule>
  </conditionalFormatting>
  <conditionalFormatting sqref="B51:XFD52">
    <cfRule dxfId="169" priority="8" type="expression">
      <formula>B$50="Lainnya"</formula>
    </cfRule>
  </conditionalFormatting>
  <conditionalFormatting sqref="B36:F36">
    <cfRule dxfId="168" priority="6" type="expression">
      <formula>AND(B$30&lt;&gt;"",B$30&lt;&gt;"Copy Address From")</formula>
    </cfRule>
  </conditionalFormatting>
  <conditionalFormatting sqref="B35:F35">
    <cfRule dxfId="167" priority="5" type="expression">
      <formula>AND(B$30&lt;&gt;"",B$30&lt;&gt;"Copy Address From")</formula>
    </cfRule>
  </conditionalFormatting>
  <conditionalFormatting sqref="A23">
    <cfRule dxfId="166" priority="4" type="expression">
      <formula>A$22="Fixed Rate"</formula>
    </cfRule>
  </conditionalFormatting>
  <conditionalFormatting sqref="A26">
    <cfRule dxfId="165" priority="3" type="expression">
      <formula>AND(A$25&lt;&gt;"Auto Debit",A$25&lt;&gt;"Way Of Payment",A$25&lt;&gt;"")</formula>
    </cfRule>
  </conditionalFormatting>
  <conditionalFormatting sqref="A31:A37">
    <cfRule dxfId="164" priority="2" type="expression">
      <formula>AND(A$30&lt;&gt;"",A$30&lt;&gt;"Copy Address From")</formula>
    </cfRule>
  </conditionalFormatting>
  <conditionalFormatting sqref="A51:A52">
    <cfRule dxfId="16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t="s">
        <v>3228</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2915</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0002APP20221206120</v>
      </c>
      <c r="C8" s="16">
        <f>'1.TabCustomerMainData'!C$13</f>
        <v>0</v>
      </c>
    </row>
    <row customFormat="1" r="9" s="16" spans="1:9" x14ac:dyDescent="0.25">
      <c r="A9" s="28" t="s">
        <v>3069</v>
      </c>
      <c r="B9" s="28"/>
    </row>
    <row customFormat="1" r="10" s="16" spans="1:9" x14ac:dyDescent="0.25">
      <c r="A10" s="16" t="s">
        <v>3048</v>
      </c>
      <c r="B10" s="16" t="str">
        <f>'1.TabCustomerMainData'!$B$10</f>
        <v>No</v>
      </c>
      <c r="C10" s="16" t="str">
        <f>'1.TabCustomerMainData'!$B$10</f>
        <v>No</v>
      </c>
    </row>
    <row customFormat="1" r="11" s="145" spans="1:9" x14ac:dyDescent="0.25">
      <c r="A11" s="143" t="s">
        <v>2565</v>
      </c>
      <c r="B11" s="144"/>
      <c r="C11" s="144"/>
      <c r="D11" s="144"/>
      <c r="E11" s="144"/>
    </row>
    <row customFormat="1" r="12" s="16" spans="1:9" x14ac:dyDescent="0.25">
      <c r="A12" s="43" t="s">
        <v>2973</v>
      </c>
      <c r="B12" s="6" t="s">
        <v>3062</v>
      </c>
      <c r="C12" s="6" t="s">
        <v>3062</v>
      </c>
      <c r="D12" s="6"/>
      <c r="E12" s="6"/>
      <c r="F12" s="6"/>
      <c r="G12" s="6"/>
    </row>
    <row customFormat="1" r="13" s="16" spans="1:9" x14ac:dyDescent="0.25">
      <c r="A13" s="43" t="s">
        <v>2974</v>
      </c>
      <c r="B13" s="6" t="s">
        <v>2691</v>
      </c>
      <c r="C13" s="6" t="s">
        <v>2691</v>
      </c>
      <c r="D13" s="6" t="s">
        <v>2691</v>
      </c>
      <c r="E13" s="6" t="s">
        <v>2691</v>
      </c>
      <c r="F13" s="6" t="s">
        <v>2691</v>
      </c>
      <c r="G13" s="6" t="s">
        <v>2691</v>
      </c>
    </row>
    <row customFormat="1" r="14" s="16" spans="1:9" x14ac:dyDescent="0.25">
      <c r="A14" s="43" t="s">
        <v>2975</v>
      </c>
      <c r="B14" s="8" t="s">
        <v>2615</v>
      </c>
      <c r="C14" s="8" t="s">
        <v>2615</v>
      </c>
      <c r="D14" s="8" t="s">
        <v>2615</v>
      </c>
      <c r="E14" s="8" t="s">
        <v>2615</v>
      </c>
      <c r="F14" s="8" t="s">
        <v>2615</v>
      </c>
      <c r="G14" s="8" t="s">
        <v>2615</v>
      </c>
    </row>
    <row customFormat="1" r="15" s="16" spans="1:9" x14ac:dyDescent="0.25">
      <c r="A15" s="11" t="s">
        <v>89</v>
      </c>
      <c r="B15" s="8" t="s">
        <v>2616</v>
      </c>
      <c r="C15" s="8" t="s">
        <v>2616</v>
      </c>
      <c r="D15" s="8" t="s">
        <v>2616</v>
      </c>
      <c r="E15" s="8" t="s">
        <v>2616</v>
      </c>
      <c r="F15" s="8" t="s">
        <v>2616</v>
      </c>
      <c r="G15" s="8" t="s">
        <v>2616</v>
      </c>
    </row>
    <row customFormat="1" r="16" s="92" spans="1:9" x14ac:dyDescent="0.25">
      <c r="A16" s="93" t="s">
        <v>2566</v>
      </c>
      <c r="B16" s="94"/>
      <c r="C16" s="94"/>
      <c r="D16" s="94"/>
      <c r="E16" s="94"/>
      <c r="F16" s="94"/>
      <c r="G16" s="94"/>
    </row>
    <row customFormat="1" r="17" s="16" spans="1:7" x14ac:dyDescent="0.25">
      <c r="A17" s="43" t="s">
        <v>2976</v>
      </c>
      <c r="B17" s="16" t="s">
        <v>2620</v>
      </c>
      <c r="C17" s="16" t="s">
        <v>2620</v>
      </c>
      <c r="D17" s="16" t="s">
        <v>2837</v>
      </c>
      <c r="E17" s="16" t="s">
        <v>2838</v>
      </c>
      <c r="F17" s="16" t="s">
        <v>2839</v>
      </c>
      <c r="G17" s="16" t="s">
        <v>2840</v>
      </c>
    </row>
    <row customFormat="1" r="18" s="16" spans="1:7" x14ac:dyDescent="0.25">
      <c r="A18" s="43" t="s">
        <v>2977</v>
      </c>
      <c r="B18" s="5" t="s">
        <v>3154</v>
      </c>
      <c r="C18" s="5" t="s">
        <v>3154</v>
      </c>
      <c r="D18" s="5" t="s">
        <v>2785</v>
      </c>
      <c r="E18" s="5" t="s">
        <v>2785</v>
      </c>
      <c r="F18" s="5" t="s">
        <v>2785</v>
      </c>
      <c r="G18" s="5" t="s">
        <v>2785</v>
      </c>
    </row>
    <row customFormat="1" r="19" s="16" spans="1:7" x14ac:dyDescent="0.25">
      <c r="A19" s="43" t="s">
        <v>2978</v>
      </c>
      <c r="B19" s="40">
        <v>1000000000</v>
      </c>
      <c r="C19" s="40">
        <v>500000000</v>
      </c>
      <c r="D19" s="40">
        <v>500000002</v>
      </c>
      <c r="E19" s="40">
        <v>500000003</v>
      </c>
      <c r="F19" s="40">
        <v>500000004</v>
      </c>
      <c r="G19" s="40">
        <v>500000005</v>
      </c>
    </row>
    <row customFormat="1" r="20" s="16" spans="1:7" x14ac:dyDescent="0.25">
      <c r="A20" s="43" t="s">
        <v>2979</v>
      </c>
      <c r="B20" s="5" t="s">
        <v>2686</v>
      </c>
      <c r="C20" s="5" t="s">
        <v>2686</v>
      </c>
      <c r="D20" s="5" t="s">
        <v>2686</v>
      </c>
      <c r="E20" s="5" t="s">
        <v>2686</v>
      </c>
      <c r="F20" s="5" t="s">
        <v>2686</v>
      </c>
      <c r="G20" s="5" t="s">
        <v>2686</v>
      </c>
    </row>
    <row customFormat="1" r="21" s="16" spans="1:7" x14ac:dyDescent="0.25">
      <c r="A21" s="16" t="s">
        <v>90</v>
      </c>
      <c r="B21" s="5"/>
      <c r="C21" s="5" t="s">
        <v>2687</v>
      </c>
      <c r="D21" s="5" t="s">
        <v>2687</v>
      </c>
      <c r="E21" s="5" t="s">
        <v>2687</v>
      </c>
      <c r="F21" s="5" t="s">
        <v>2687</v>
      </c>
      <c r="G21" s="5" t="s">
        <v>2687</v>
      </c>
    </row>
    <row customFormat="1" r="22" s="16" spans="1:7" x14ac:dyDescent="0.25">
      <c r="A22" s="16" t="s">
        <v>91</v>
      </c>
      <c r="B22" s="63"/>
      <c r="C22" s="63" t="s">
        <v>2688</v>
      </c>
      <c r="D22" s="63" t="s">
        <v>2688</v>
      </c>
      <c r="E22" s="63" t="s">
        <v>2688</v>
      </c>
      <c r="F22" s="63" t="s">
        <v>2688</v>
      </c>
      <c r="G22" s="63" t="s">
        <v>2688</v>
      </c>
    </row>
    <row customFormat="1" r="23" s="16" spans="1:7" x14ac:dyDescent="0.25">
      <c r="A23" s="16" t="s">
        <v>92</v>
      </c>
      <c r="B23" s="56"/>
      <c r="C23" s="56">
        <v>44540</v>
      </c>
      <c r="D23" s="56">
        <v>44541</v>
      </c>
      <c r="E23" s="56">
        <v>44542</v>
      </c>
      <c r="F23" s="56">
        <v>44543</v>
      </c>
      <c r="G23" s="56">
        <v>44544</v>
      </c>
    </row>
    <row customFormat="1" r="24" s="16" spans="1:7" x14ac:dyDescent="0.25">
      <c r="A24" s="16" t="s">
        <v>93</v>
      </c>
      <c r="B24" s="5"/>
      <c r="C24" s="5"/>
      <c r="D24" s="5"/>
      <c r="E24" s="5"/>
      <c r="F24" s="5"/>
      <c r="G24" s="5"/>
    </row>
    <row customFormat="1" r="25" s="16" spans="1:7" x14ac:dyDescent="0.25">
      <c r="A25" s="43" t="s">
        <v>2980</v>
      </c>
      <c r="B25" s="5">
        <v>2020</v>
      </c>
      <c r="C25" s="5">
        <v>2023</v>
      </c>
      <c r="D25" s="5">
        <v>2024</v>
      </c>
      <c r="E25" s="5">
        <v>2025</v>
      </c>
      <c r="F25" s="5">
        <v>2026</v>
      </c>
      <c r="G25" s="5">
        <v>2027</v>
      </c>
    </row>
    <row customFormat="1" r="26" s="16" spans="1:7" x14ac:dyDescent="0.25">
      <c r="A26" s="43" t="s">
        <v>2981</v>
      </c>
      <c r="B26" s="5" t="s">
        <v>104</v>
      </c>
      <c r="C26" s="5" t="s">
        <v>94</v>
      </c>
      <c r="D26" s="5" t="s">
        <v>94</v>
      </c>
      <c r="E26" s="5" t="s">
        <v>94</v>
      </c>
      <c r="F26" s="5" t="s">
        <v>94</v>
      </c>
      <c r="G26" s="5" t="s">
        <v>94</v>
      </c>
    </row>
    <row customFormat="1" r="27" s="16" spans="1:7" x14ac:dyDescent="0.25">
      <c r="A27" s="44" t="s">
        <v>2982</v>
      </c>
      <c r="B27" s="8">
        <v>35</v>
      </c>
      <c r="C27" s="8">
        <v>30</v>
      </c>
      <c r="D27" s="8">
        <v>30</v>
      </c>
      <c r="E27" s="8">
        <v>30</v>
      </c>
      <c r="F27" s="8">
        <v>30</v>
      </c>
      <c r="G27" s="8">
        <v>30</v>
      </c>
    </row>
    <row customFormat="1" r="28" s="16" spans="1:7" x14ac:dyDescent="0.25">
      <c r="A28" s="44" t="s">
        <v>2983</v>
      </c>
      <c r="B28" s="40">
        <v>350000000</v>
      </c>
      <c r="C28" s="40">
        <v>100000000</v>
      </c>
      <c r="D28" s="40">
        <v>100000000</v>
      </c>
      <c r="E28" s="40">
        <v>100000000</v>
      </c>
      <c r="F28" s="40">
        <v>100000000</v>
      </c>
      <c r="G28" s="40">
        <v>100000000</v>
      </c>
    </row>
    <row customFormat="1" r="29" s="16" spans="1:7" x14ac:dyDescent="0.25">
      <c r="A29" s="43" t="s">
        <v>2984</v>
      </c>
      <c r="B29" s="61"/>
      <c r="C29" s="61"/>
      <c r="D29" s="61">
        <v>12398042</v>
      </c>
      <c r="E29" s="61">
        <v>12398042</v>
      </c>
      <c r="F29" s="61">
        <v>12398042</v>
      </c>
      <c r="G29" s="61">
        <v>12398042</v>
      </c>
    </row>
    <row customFormat="1" r="30" s="16" spans="1:7" x14ac:dyDescent="0.25">
      <c r="A30" s="43" t="s">
        <v>2985</v>
      </c>
      <c r="B30" s="61"/>
      <c r="C30" s="61"/>
      <c r="D30" s="61">
        <v>12039814</v>
      </c>
      <c r="E30" s="61">
        <v>12039814</v>
      </c>
      <c r="F30" s="61">
        <v>12039814</v>
      </c>
      <c r="G30" s="61">
        <v>12039814</v>
      </c>
    </row>
    <row customFormat="1" r="31" s="16" spans="1:7" x14ac:dyDescent="0.25">
      <c r="A31" s="43" t="s">
        <v>2986</v>
      </c>
      <c r="B31" s="61"/>
      <c r="C31" s="61"/>
      <c r="D31" s="61" t="s">
        <v>2786</v>
      </c>
      <c r="E31" s="61" t="s">
        <v>2786</v>
      </c>
      <c r="F31" s="61" t="s">
        <v>2786</v>
      </c>
      <c r="G31" s="61" t="s">
        <v>2786</v>
      </c>
    </row>
    <row customFormat="1" r="32" s="16" spans="1:7" x14ac:dyDescent="0.25">
      <c r="A32" s="43" t="s">
        <v>2987</v>
      </c>
      <c r="B32" s="61"/>
      <c r="C32" s="61"/>
      <c r="D32" s="61">
        <v>1238906</v>
      </c>
      <c r="E32" s="61">
        <v>1238907</v>
      </c>
      <c r="F32" s="61">
        <v>1238908</v>
      </c>
      <c r="G32" s="61">
        <v>1238909</v>
      </c>
    </row>
    <row customFormat="1" r="33" s="16" spans="1:7" x14ac:dyDescent="0.25">
      <c r="A33" s="43" t="s">
        <v>2988</v>
      </c>
      <c r="B33" s="5"/>
      <c r="C33" s="5"/>
      <c r="D33" s="5"/>
      <c r="E33" s="5"/>
      <c r="F33" s="5"/>
      <c r="G33" s="5"/>
    </row>
    <row customFormat="1" r="34" s="92" spans="1:7" x14ac:dyDescent="0.25">
      <c r="A34" s="93" t="s">
        <v>2567</v>
      </c>
      <c r="B34" s="94"/>
      <c r="C34" s="94"/>
      <c r="D34" s="94"/>
      <c r="E34" s="94"/>
      <c r="F34" s="94"/>
      <c r="G34" s="94"/>
    </row>
    <row customFormat="1" r="35" s="16" spans="1:7" x14ac:dyDescent="0.25">
      <c r="A35" s="43" t="s">
        <v>2989</v>
      </c>
      <c r="B35" s="5" t="s">
        <v>2617</v>
      </c>
      <c r="C35" s="5" t="s">
        <v>2841</v>
      </c>
      <c r="D35" s="5" t="s">
        <v>2842</v>
      </c>
      <c r="E35" s="5" t="s">
        <v>2843</v>
      </c>
      <c r="F35" s="5" t="s">
        <v>2844</v>
      </c>
      <c r="G35" s="5" t="s">
        <v>2845</v>
      </c>
    </row>
    <row customFormat="1" r="36" s="92" spans="1:7" x14ac:dyDescent="0.25">
      <c r="A36" s="93" t="s">
        <v>2568</v>
      </c>
      <c r="B36" s="94"/>
      <c r="C36" s="94"/>
      <c r="D36" s="94"/>
      <c r="E36" s="94"/>
      <c r="F36" s="94"/>
      <c r="G36" s="94"/>
    </row>
    <row customFormat="1" r="37" s="16" spans="1:7" x14ac:dyDescent="0.25">
      <c r="A37" s="11" t="s">
        <v>95</v>
      </c>
      <c r="B37" s="5" t="s">
        <v>40</v>
      </c>
      <c r="C37" s="5" t="s">
        <v>40</v>
      </c>
      <c r="D37" s="5" t="s">
        <v>31</v>
      </c>
      <c r="E37" s="5" t="s">
        <v>31</v>
      </c>
      <c r="F37" s="5" t="s">
        <v>31</v>
      </c>
      <c r="G37" s="5" t="s">
        <v>31</v>
      </c>
    </row>
    <row customFormat="1" r="38" s="16" spans="1:7" x14ac:dyDescent="0.25">
      <c r="A38" s="44" t="s">
        <v>2990</v>
      </c>
      <c r="B38" s="5" t="s">
        <v>2720</v>
      </c>
      <c r="C38" s="5" t="s">
        <v>2611</v>
      </c>
      <c r="D38" s="5" t="s">
        <v>2611</v>
      </c>
      <c r="E38" s="5" t="s">
        <v>2611</v>
      </c>
      <c r="F38" s="5" t="s">
        <v>2611</v>
      </c>
      <c r="G38" s="5" t="s">
        <v>2611</v>
      </c>
    </row>
    <row customFormat="1" r="39" s="16" spans="1:7" x14ac:dyDescent="0.25">
      <c r="A39" s="44" t="s">
        <v>2991</v>
      </c>
      <c r="B39" s="5" t="s">
        <v>267</v>
      </c>
      <c r="C39" s="5" t="s">
        <v>267</v>
      </c>
      <c r="D39" s="5" t="s">
        <v>267</v>
      </c>
      <c r="E39" s="5" t="s">
        <v>267</v>
      </c>
      <c r="F39" s="5" t="s">
        <v>267</v>
      </c>
      <c r="G39" s="5" t="s">
        <v>267</v>
      </c>
    </row>
    <row customFormat="1" r="40" s="92" spans="1:7" x14ac:dyDescent="0.25">
      <c r="A40" s="93" t="s">
        <v>2569</v>
      </c>
      <c r="B40" s="94"/>
      <c r="C40" s="94"/>
      <c r="D40" s="94"/>
      <c r="E40" s="94"/>
      <c r="F40" s="94"/>
      <c r="G40" s="94"/>
    </row>
    <row customFormat="1" r="41" s="16" spans="1:7" x14ac:dyDescent="0.25">
      <c r="A41" s="11" t="s">
        <v>96</v>
      </c>
      <c r="B41" s="16" t="s">
        <v>40</v>
      </c>
      <c r="C41" s="16" t="s">
        <v>40</v>
      </c>
      <c r="D41" s="16" t="s">
        <v>31</v>
      </c>
      <c r="E41" s="16" t="s">
        <v>31</v>
      </c>
      <c r="F41" s="16" t="s">
        <v>31</v>
      </c>
      <c r="G41" s="16" t="s">
        <v>31</v>
      </c>
    </row>
    <row customFormat="1" r="42" s="16" spans="1:7" x14ac:dyDescent="0.25">
      <c r="A42" s="44" t="s">
        <v>2992</v>
      </c>
      <c r="B42" s="16" t="s">
        <v>38</v>
      </c>
      <c r="C42" s="16" t="s">
        <v>41</v>
      </c>
      <c r="D42" s="16" t="s">
        <v>38</v>
      </c>
      <c r="E42" s="16" t="s">
        <v>41</v>
      </c>
      <c r="F42" s="16" t="s">
        <v>41</v>
      </c>
      <c r="G42" s="16" t="s">
        <v>41</v>
      </c>
    </row>
    <row customFormat="1" r="43" s="16" spans="1:7" x14ac:dyDescent="0.25">
      <c r="A43" s="44" t="s">
        <v>2993</v>
      </c>
      <c r="B43" s="5" t="s">
        <v>3059</v>
      </c>
      <c r="C43" s="5" t="s">
        <v>2682</v>
      </c>
      <c r="D43" s="5" t="s">
        <v>2682</v>
      </c>
      <c r="E43" s="5" t="s">
        <v>2682</v>
      </c>
      <c r="F43" s="5" t="s">
        <v>2682</v>
      </c>
      <c r="G43" s="5" t="s">
        <v>2682</v>
      </c>
    </row>
    <row customFormat="1" r="44" s="16" spans="1:7" x14ac:dyDescent="0.25">
      <c r="A44" s="44" t="s">
        <v>2994</v>
      </c>
      <c r="B44" s="16" t="s">
        <v>43</v>
      </c>
      <c r="C44" s="16" t="s">
        <v>267</v>
      </c>
      <c r="D44" s="16" t="s">
        <v>267</v>
      </c>
      <c r="E44" s="16" t="s">
        <v>267</v>
      </c>
      <c r="F44" s="16" t="s">
        <v>267</v>
      </c>
      <c r="G44" s="16" t="s">
        <v>267</v>
      </c>
    </row>
    <row customFormat="1" r="45" s="16" spans="1:7"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99</v>
      </c>
      <c r="B46" s="16" t="s">
        <v>298</v>
      </c>
    </row>
    <row customFormat="1" r="47" s="16" spans="1:7" x14ac:dyDescent="0.25">
      <c r="A47" s="16" t="s">
        <v>100</v>
      </c>
      <c r="B47" s="16" t="s">
        <v>44</v>
      </c>
      <c r="C47" s="16" t="s">
        <v>44</v>
      </c>
      <c r="D47" s="16" t="s">
        <v>44</v>
      </c>
      <c r="E47" s="16" t="s">
        <v>44</v>
      </c>
      <c r="F47" s="16" t="s">
        <v>44</v>
      </c>
      <c r="G47" s="16" t="s">
        <v>44</v>
      </c>
    </row>
    <row customFormat="1" r="48" s="16" spans="1:7" x14ac:dyDescent="0.25">
      <c r="A48" s="44" t="s">
        <v>2995</v>
      </c>
      <c r="B48" s="16" t="s">
        <v>13</v>
      </c>
      <c r="C48" s="16" t="s">
        <v>13</v>
      </c>
      <c r="D48" s="16" t="s">
        <v>13</v>
      </c>
      <c r="E48" s="16" t="s">
        <v>13</v>
      </c>
      <c r="F48" s="16" t="s">
        <v>13</v>
      </c>
      <c r="G48" s="16" t="s">
        <v>13</v>
      </c>
    </row>
    <row customFormat="1" r="49" s="16" spans="1:8" x14ac:dyDescent="0.25">
      <c r="A49" s="44" t="s">
        <v>2996</v>
      </c>
      <c r="B49" s="2" t="s">
        <v>2680</v>
      </c>
      <c r="C49" s="2" t="s">
        <v>2680</v>
      </c>
      <c r="D49" s="2" t="s">
        <v>2680</v>
      </c>
      <c r="E49" s="2" t="s">
        <v>2680</v>
      </c>
      <c r="F49" s="2" t="s">
        <v>2680</v>
      </c>
      <c r="G49" s="2" t="s">
        <v>2680</v>
      </c>
    </row>
    <row customFormat="1" r="50" s="16" spans="1:8" x14ac:dyDescent="0.25">
      <c r="A50" s="16" t="s">
        <v>101</v>
      </c>
      <c r="B50" s="2"/>
      <c r="C50" s="2">
        <v>1231413</v>
      </c>
      <c r="D50" s="2">
        <v>1231414</v>
      </c>
      <c r="E50" s="2">
        <v>1231415</v>
      </c>
      <c r="F50" s="2">
        <v>1231416</v>
      </c>
      <c r="G50" s="2">
        <v>1231417</v>
      </c>
    </row>
    <row customFormat="1" r="51" s="92" spans="1:8" x14ac:dyDescent="0.25">
      <c r="A51" s="93" t="s">
        <v>2945</v>
      </c>
      <c r="B51" s="94"/>
      <c r="C51" s="94"/>
      <c r="D51" s="94"/>
      <c r="E51" s="94"/>
      <c r="F51" s="94"/>
      <c r="G51" s="94"/>
    </row>
    <row customFormat="1" r="52" s="16" spans="1:8" x14ac:dyDescent="0.25">
      <c r="A52" s="42" t="s">
        <v>30</v>
      </c>
      <c r="B52" s="16" t="s">
        <v>40</v>
      </c>
      <c r="C52" s="16" t="s">
        <v>40</v>
      </c>
      <c r="D52" s="16" t="s">
        <v>40</v>
      </c>
      <c r="E52" s="16" t="s">
        <v>40</v>
      </c>
      <c r="F52" s="16" t="s">
        <v>40</v>
      </c>
      <c r="G52" s="16" t="s">
        <v>40</v>
      </c>
    </row>
    <row customFormat="1" r="53" s="16" spans="1:8" x14ac:dyDescent="0.25">
      <c r="A53" s="44" t="s">
        <v>2997</v>
      </c>
      <c r="B53" s="16" t="s">
        <v>102</v>
      </c>
      <c r="C53" s="16" t="s">
        <v>102</v>
      </c>
      <c r="D53" s="16" t="s">
        <v>102</v>
      </c>
      <c r="E53" s="16" t="s">
        <v>102</v>
      </c>
      <c r="F53" s="16" t="s">
        <v>102</v>
      </c>
      <c r="G53" s="16" t="s">
        <v>102</v>
      </c>
    </row>
    <row customFormat="1" r="54" s="16" spans="1:8" x14ac:dyDescent="0.25">
      <c r="A54" s="44" t="s">
        <v>2907</v>
      </c>
      <c r="B54" s="16" t="s">
        <v>2683</v>
      </c>
      <c r="C54" s="16" t="s">
        <v>2683</v>
      </c>
      <c r="D54" s="16" t="s">
        <v>2683</v>
      </c>
      <c r="E54" s="16" t="s">
        <v>2683</v>
      </c>
      <c r="F54" s="16" t="s">
        <v>2683</v>
      </c>
      <c r="G54" s="16" t="s">
        <v>2683</v>
      </c>
    </row>
    <row customFormat="1" r="55" s="16" spans="1:8" x14ac:dyDescent="0.25">
      <c r="A55" s="44" t="s">
        <v>2908</v>
      </c>
      <c r="B55" s="2">
        <v>1</v>
      </c>
      <c r="C55" s="2">
        <v>1</v>
      </c>
      <c r="D55" s="2">
        <v>1</v>
      </c>
      <c r="E55" s="2">
        <v>1</v>
      </c>
      <c r="F55" s="2">
        <v>1</v>
      </c>
      <c r="G55" s="2">
        <v>1</v>
      </c>
    </row>
    <row customFormat="1" r="56" s="16" spans="1:8" x14ac:dyDescent="0.25">
      <c r="A56" s="44" t="s">
        <v>2909</v>
      </c>
      <c r="B56" s="2">
        <v>1</v>
      </c>
      <c r="C56" s="2">
        <v>1</v>
      </c>
      <c r="D56" s="2">
        <v>1</v>
      </c>
      <c r="E56" s="2">
        <v>1</v>
      </c>
      <c r="F56" s="2">
        <v>1</v>
      </c>
      <c r="G56" s="2">
        <v>1</v>
      </c>
    </row>
    <row customFormat="1" r="57" s="16" spans="1:8" x14ac:dyDescent="0.25">
      <c r="A57" s="44" t="s">
        <v>2910</v>
      </c>
      <c r="B57" s="2">
        <v>40242</v>
      </c>
      <c r="C57" s="2">
        <v>40242</v>
      </c>
      <c r="D57" s="2">
        <v>40242</v>
      </c>
      <c r="E57" s="2">
        <v>40242</v>
      </c>
      <c r="F57" s="2">
        <v>40242</v>
      </c>
      <c r="G57" s="2">
        <v>40242</v>
      </c>
    </row>
    <row customFormat="1" r="58" s="16" spans="1:8" x14ac:dyDescent="0.25">
      <c r="A58" s="44" t="s">
        <v>2912</v>
      </c>
      <c r="B58" s="16" t="s">
        <v>2612</v>
      </c>
      <c r="C58" s="16" t="s">
        <v>2612</v>
      </c>
      <c r="D58" s="16" t="s">
        <v>2612</v>
      </c>
      <c r="E58" s="16" t="s">
        <v>2612</v>
      </c>
      <c r="F58" s="16" t="s">
        <v>2612</v>
      </c>
      <c r="G58" s="16" t="s">
        <v>2613</v>
      </c>
    </row>
    <row customFormat="1" r="59" s="16" spans="1:8" x14ac:dyDescent="0.25">
      <c r="A59" s="44" t="s">
        <v>2911</v>
      </c>
      <c r="B59" s="16" t="s">
        <v>2613</v>
      </c>
      <c r="C59" s="16" t="s">
        <v>2613</v>
      </c>
      <c r="D59" s="16" t="s">
        <v>2613</v>
      </c>
      <c r="E59" s="16" t="s">
        <v>2613</v>
      </c>
      <c r="F59" s="16" t="s">
        <v>2613</v>
      </c>
      <c r="G59" s="16" t="s">
        <v>2612</v>
      </c>
    </row>
    <row customFormat="1" r="60" s="16" spans="1:8" x14ac:dyDescent="0.25">
      <c r="A60" s="44" t="s">
        <v>2943</v>
      </c>
      <c r="B60" s="16" t="s">
        <v>2681</v>
      </c>
      <c r="C60" s="16" t="s">
        <v>2681</v>
      </c>
      <c r="D60" s="16" t="s">
        <v>2681</v>
      </c>
      <c r="E60" s="16" t="s">
        <v>2681</v>
      </c>
      <c r="F60" s="16" t="s">
        <v>2681</v>
      </c>
      <c r="G60" s="16" t="s">
        <v>2681</v>
      </c>
    </row>
    <row customFormat="1" r="61" s="92" spans="1:8" x14ac:dyDescent="0.25">
      <c r="A61" s="93" t="s">
        <v>2621</v>
      </c>
      <c r="B61" s="94"/>
      <c r="C61" s="94"/>
      <c r="D61" s="94"/>
      <c r="E61" s="94"/>
      <c r="F61" s="94"/>
      <c r="G61" s="94"/>
    </row>
    <row r="62" spans="1:8" x14ac:dyDescent="0.25">
      <c r="A62" s="108" t="s">
        <v>2998</v>
      </c>
      <c r="B62" s="32" t="s">
        <v>31</v>
      </c>
      <c r="C62" s="32" t="s">
        <v>31</v>
      </c>
      <c r="D62" s="32" t="s">
        <v>31</v>
      </c>
      <c r="E62" s="32" t="s">
        <v>31</v>
      </c>
      <c r="F62" s="32" t="s">
        <v>31</v>
      </c>
      <c r="G62" s="32" t="s">
        <v>31</v>
      </c>
      <c r="H62" s="15"/>
    </row>
    <row customFormat="1" r="63" s="146" spans="1:8" x14ac:dyDescent="0.25">
      <c r="A63" s="143" t="s">
        <v>3088</v>
      </c>
      <c r="B63" s="144"/>
    </row>
    <row customFormat="1" r="64" s="16" spans="1:8" x14ac:dyDescent="0.25">
      <c r="A64" s="16" t="s">
        <v>3089</v>
      </c>
    </row>
    <row customFormat="1" r="65" s="16" spans="1:3" x14ac:dyDescent="0.25">
      <c r="A65" s="16" t="s">
        <v>3090</v>
      </c>
    </row>
    <row customFormat="1" r="66" s="16" spans="1:3" x14ac:dyDescent="0.25">
      <c r="A66" s="16" t="s">
        <v>1985</v>
      </c>
    </row>
    <row customFormat="1" r="67" s="16" spans="1:3" x14ac:dyDescent="0.25">
      <c r="A67" s="11" t="s">
        <v>3091</v>
      </c>
      <c r="B67" s="5"/>
    </row>
    <row customFormat="1" r="68" s="146" spans="1:3" x14ac:dyDescent="0.25">
      <c r="A68" s="143" t="s">
        <v>3102</v>
      </c>
      <c r="B68" s="144"/>
    </row>
    <row r="69" spans="1:3" x14ac:dyDescent="0.25">
      <c r="A69" s="115" t="s">
        <v>3095</v>
      </c>
      <c r="B69" s="116">
        <f>IF(B26 = "Percentage",B27,B28/B19*100)</f>
        <v>35</v>
      </c>
      <c r="C69" s="116">
        <f>IF(C26 = "Percentage",C27,C28/C19*100)</f>
        <v>20</v>
      </c>
    </row>
    <row r="70" spans="1:3" x14ac:dyDescent="0.25">
      <c r="A70" s="115" t="s">
        <v>3094</v>
      </c>
      <c r="B70" s="116">
        <f>IF(B26 = "Amount", B28, B19*B27%)</f>
        <v>350000000</v>
      </c>
      <c r="C70" s="116">
        <f>IF(C26 = "Amount", C28, C19*C27%)</f>
        <v>100000000</v>
      </c>
    </row>
  </sheetData>
  <mergeCells count="3">
    <mergeCell ref="A11:XFD11"/>
    <mergeCell ref="A63:XFD63"/>
    <mergeCell ref="A68:XFD68"/>
  </mergeCells>
  <conditionalFormatting sqref="B27:XFD27">
    <cfRule dxfId="162" priority="22" type="expression">
      <formula>B$26="Amount"</formula>
    </cfRule>
  </conditionalFormatting>
  <conditionalFormatting sqref="B28:XFD28">
    <cfRule dxfId="161" priority="21" type="expression">
      <formula>B$26="Percentage"</formula>
    </cfRule>
  </conditionalFormatting>
  <conditionalFormatting sqref="B38:XFD39">
    <cfRule dxfId="160" priority="20" type="expression">
      <formula>B$37="Yes"</formula>
    </cfRule>
  </conditionalFormatting>
  <conditionalFormatting sqref="B42:XFD50">
    <cfRule dxfId="159" priority="19" type="expression">
      <formula>B$41="Yes"</formula>
    </cfRule>
  </conditionalFormatting>
  <conditionalFormatting sqref="H54:XFD60">
    <cfRule dxfId="158" priority="16" type="expression">
      <formula>H$52="Yes"</formula>
    </cfRule>
  </conditionalFormatting>
  <conditionalFormatting sqref="B53:XFD53">
    <cfRule dxfId="157" priority="15" type="expression">
      <formula>B$52="No"</formula>
    </cfRule>
  </conditionalFormatting>
  <conditionalFormatting sqref="B47:XFD47">
    <cfRule dxfId="156" priority="14" type="expression">
      <formula>B$42="Personal"</formula>
    </cfRule>
  </conditionalFormatting>
  <conditionalFormatting sqref="B45:XFD46">
    <cfRule dxfId="155" priority="13" type="expression">
      <formula>B$42="Company"</formula>
    </cfRule>
  </conditionalFormatting>
  <conditionalFormatting sqref="B62:XFD62">
    <cfRule dxfId="154" priority="12" type="expression">
      <formula>B$18="New"</formula>
    </cfRule>
  </conditionalFormatting>
  <conditionalFormatting sqref="B54:G60">
    <cfRule dxfId="153" priority="11" type="expression">
      <formula>B$41="Yes"</formula>
    </cfRule>
  </conditionalFormatting>
  <conditionalFormatting sqref="B54:G60">
    <cfRule dxfId="152" priority="10" type="expression">
      <formula>#REF!="Yes"</formula>
    </cfRule>
  </conditionalFormatting>
  <conditionalFormatting sqref="A27">
    <cfRule dxfId="151" priority="9" type="expression">
      <formula>A$26="Amount"</formula>
    </cfRule>
  </conditionalFormatting>
  <conditionalFormatting sqref="A28">
    <cfRule dxfId="150" priority="8" type="expression">
      <formula>A$26="Percentage"</formula>
    </cfRule>
  </conditionalFormatting>
  <conditionalFormatting sqref="A38:A39">
    <cfRule dxfId="149" priority="7" type="expression">
      <formula>A$37="Yes"</formula>
    </cfRule>
  </conditionalFormatting>
  <conditionalFormatting sqref="A42:A50">
    <cfRule dxfId="148" priority="6" type="expression">
      <formula>A$41="Yes"</formula>
    </cfRule>
  </conditionalFormatting>
  <conditionalFormatting sqref="A47">
    <cfRule dxfId="147" priority="5" type="expression">
      <formula>A$42="Personal"</formula>
    </cfRule>
  </conditionalFormatting>
  <conditionalFormatting sqref="A45:A46">
    <cfRule dxfId="146" priority="4" type="expression">
      <formula>A$42="Company"</formula>
    </cfRule>
  </conditionalFormatting>
  <conditionalFormatting sqref="A54:A60">
    <cfRule dxfId="145" priority="3" type="expression">
      <formula>A$52="Yes"</formula>
    </cfRule>
  </conditionalFormatting>
  <conditionalFormatting sqref="A53">
    <cfRule dxfId="144" priority="2" type="expression">
      <formula>A$52="No"</formula>
    </cfRule>
  </conditionalFormatting>
  <conditionalFormatting sqref="A62">
    <cfRule dxfId="14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3" pane="topRight" sqref="B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3228</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3001</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5" spans="1:9" x14ac:dyDescent="0.25">
      <c r="B11" s="78"/>
      <c r="C11" s="78"/>
      <c r="D11" s="78"/>
      <c r="E11" s="78"/>
      <c r="G11" s="78"/>
      <c r="H11" s="78"/>
    </row>
    <row customFormat="1" r="12" s="16" spans="1:9" x14ac:dyDescent="0.25">
      <c r="A12" s="57" t="s">
        <v>5</v>
      </c>
      <c r="B12" s="16" t="str">
        <f>'1.TabCustomerMainData'!B$13</f>
        <v>0002APP20221206321</v>
      </c>
      <c r="C12" s="37"/>
    </row>
    <row customFormat="1" r="13" s="16" spans="1:9" x14ac:dyDescent="0.25">
      <c r="A13" s="44" t="s">
        <v>3060</v>
      </c>
      <c r="B13" s="5" t="s">
        <v>3062</v>
      </c>
      <c r="C13" s="5" t="s">
        <v>3062</v>
      </c>
      <c r="D13" s="5"/>
      <c r="E13" s="5"/>
      <c r="F13" s="5"/>
      <c r="G13" s="5"/>
      <c r="H13" s="5"/>
    </row>
    <row customFormat="1" r="14" s="16" spans="1:9" x14ac:dyDescent="0.25">
      <c r="A14" s="44" t="s">
        <v>2974</v>
      </c>
      <c r="B14" s="6" t="s">
        <v>2691</v>
      </c>
      <c r="C14" s="6" t="s">
        <v>2691</v>
      </c>
      <c r="D14" s="6" t="s">
        <v>2691</v>
      </c>
      <c r="E14" s="6" t="s">
        <v>2691</v>
      </c>
      <c r="F14" s="6" t="s">
        <v>2691</v>
      </c>
      <c r="G14" s="6" t="s">
        <v>2691</v>
      </c>
      <c r="H14" s="6" t="s">
        <v>2691</v>
      </c>
    </row>
    <row customFormat="1" r="15" s="16" spans="1:9" x14ac:dyDescent="0.25">
      <c r="A15" s="44" t="s">
        <v>3061</v>
      </c>
      <c r="B15" s="7" t="s">
        <v>3086</v>
      </c>
      <c r="C15" s="7" t="s">
        <v>3063</v>
      </c>
      <c r="D15" s="7"/>
      <c r="E15" s="7"/>
      <c r="F15" s="7"/>
      <c r="G15" s="7"/>
      <c r="H15" s="7"/>
    </row>
    <row customFormat="1" r="16" s="16" spans="1:9" x14ac:dyDescent="0.25">
      <c r="A16" s="44" t="s">
        <v>2999</v>
      </c>
      <c r="B16" s="7" t="s">
        <v>3087</v>
      </c>
      <c r="C16" s="7" t="s">
        <v>2618</v>
      </c>
      <c r="D16" s="7" t="s">
        <v>2618</v>
      </c>
      <c r="E16" s="7" t="s">
        <v>2618</v>
      </c>
      <c r="F16" s="7" t="s">
        <v>2618</v>
      </c>
      <c r="G16" s="7" t="s">
        <v>2618</v>
      </c>
      <c r="H16" s="7" t="s">
        <v>2618</v>
      </c>
    </row>
    <row customFormat="1" r="17" s="16" spans="1:8" x14ac:dyDescent="0.25">
      <c r="A17" s="44" t="s">
        <v>3000</v>
      </c>
      <c r="B17" s="23">
        <v>1000000</v>
      </c>
      <c r="C17" s="23">
        <v>1000000</v>
      </c>
      <c r="D17" s="23">
        <v>10000002</v>
      </c>
      <c r="E17" s="23">
        <v>10000003</v>
      </c>
      <c r="F17" s="23">
        <v>10000004</v>
      </c>
      <c r="G17" s="23">
        <v>10000005</v>
      </c>
      <c r="H17" s="23">
        <v>10000006</v>
      </c>
    </row>
    <row customFormat="1" r="18" s="16" spans="1:8" x14ac:dyDescent="0.25">
      <c r="A18" s="44" t="s">
        <v>2981</v>
      </c>
      <c r="B18" s="16" t="s">
        <v>104</v>
      </c>
      <c r="C18" s="16" t="s">
        <v>94</v>
      </c>
      <c r="D18" s="16" t="s">
        <v>104</v>
      </c>
      <c r="E18" s="16" t="s">
        <v>104</v>
      </c>
      <c r="F18" s="16" t="s">
        <v>104</v>
      </c>
      <c r="G18" s="16" t="s">
        <v>104</v>
      </c>
      <c r="H18" s="16" t="s">
        <v>104</v>
      </c>
    </row>
    <row customFormat="1" r="19" s="16" spans="1:8" x14ac:dyDescent="0.25">
      <c r="A19" s="44" t="s">
        <v>2982</v>
      </c>
      <c r="B19" s="16">
        <v>12</v>
      </c>
      <c r="C19" s="16">
        <v>50</v>
      </c>
      <c r="D19" s="16">
        <v>12</v>
      </c>
      <c r="E19" s="16">
        <v>12</v>
      </c>
      <c r="F19" s="16">
        <v>12</v>
      </c>
      <c r="G19" s="16">
        <v>12</v>
      </c>
      <c r="H19" s="16">
        <v>12</v>
      </c>
    </row>
    <row customFormat="1" r="20" s="16" spans="1:8" x14ac:dyDescent="0.25">
      <c r="A20" s="44" t="s">
        <v>2983</v>
      </c>
      <c r="B20" s="23">
        <v>120000</v>
      </c>
      <c r="C20" s="23">
        <v>500000</v>
      </c>
      <c r="D20" s="23">
        <v>0</v>
      </c>
      <c r="E20" s="23">
        <v>0</v>
      </c>
      <c r="F20" s="23">
        <v>0</v>
      </c>
      <c r="G20" s="23">
        <v>0</v>
      </c>
      <c r="H20" s="23">
        <v>0</v>
      </c>
    </row>
    <row customFormat="1" r="21" s="16" spans="1:8" x14ac:dyDescent="0.25">
      <c r="A21" s="16" t="s">
        <v>93</v>
      </c>
    </row>
    <row customFormat="1" r="22" s="146" spans="1:8" x14ac:dyDescent="0.25">
      <c r="A22" s="143" t="s">
        <v>3102</v>
      </c>
      <c r="B22" s="144"/>
    </row>
    <row r="23" spans="1:8" x14ac:dyDescent="0.25">
      <c r="A23" s="115" t="s">
        <v>3095</v>
      </c>
      <c r="B23" s="116">
        <f>IF(B18="Percentage",B19,B20/B17*100)</f>
        <v>12</v>
      </c>
      <c r="C23" s="116">
        <f>IF(C18="Percentage",C19,C20/C17*100)</f>
        <v>50</v>
      </c>
    </row>
    <row r="24" spans="1:8" x14ac:dyDescent="0.25">
      <c r="A24" s="115" t="s">
        <v>3094</v>
      </c>
      <c r="B24" s="116">
        <f>IF(B18="Amount",B20,B17*B19%)</f>
        <v>120000</v>
      </c>
      <c r="C24" s="116">
        <f>IF(C18="Amount",C20,C17*C19%)</f>
        <v>500000</v>
      </c>
    </row>
  </sheetData>
  <mergeCells count="1">
    <mergeCell ref="A22:XFD22"/>
  </mergeCells>
  <conditionalFormatting sqref="C19:XFD19">
    <cfRule dxfId="142" priority="7" type="expression">
      <formula>C$18="Amount"</formula>
    </cfRule>
  </conditionalFormatting>
  <conditionalFormatting sqref="B20:XFD20">
    <cfRule dxfId="141" priority="6" type="expression">
      <formula>B$18="Percentage"</formula>
    </cfRule>
  </conditionalFormatting>
  <conditionalFormatting sqref="A19">
    <cfRule dxfId="140" priority="3" type="expression">
      <formula>A$18="Amount"</formula>
    </cfRule>
  </conditionalFormatting>
  <conditionalFormatting sqref="A20">
    <cfRule dxfId="139" priority="2" type="expression">
      <formula>A$18="Percentage"</formula>
    </cfRule>
  </conditionalFormatting>
  <conditionalFormatting sqref="B19">
    <cfRule dxfId="13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t="s">
        <v>3229</v>
      </c>
      <c r="C1" s="16" t="s">
        <v>6</v>
      </c>
      <c r="D1" s="16" t="s">
        <v>6</v>
      </c>
      <c r="E1" s="16" t="s">
        <v>6</v>
      </c>
      <c r="F1" s="16" t="s">
        <v>6</v>
      </c>
      <c r="G1" s="16" t="s">
        <v>6</v>
      </c>
      <c r="H1" s="16" t="s">
        <v>6</v>
      </c>
      <c r="I1" s="16" t="s">
        <v>6</v>
      </c>
      <c r="J1" s="16" t="s">
        <v>6</v>
      </c>
    </row>
    <row customFormat="1" r="2" s="16" spans="1:10" x14ac:dyDescent="0.25">
      <c r="A2" s="16" t="s">
        <v>2812</v>
      </c>
      <c r="B2" t="s">
        <v>3231</v>
      </c>
      <c r="C2" s="16" t="s">
        <v>2588</v>
      </c>
      <c r="D2" s="16" t="s">
        <v>2588</v>
      </c>
      <c r="E2" s="16" t="s">
        <v>2588</v>
      </c>
      <c r="F2" s="16" t="s">
        <v>2588</v>
      </c>
      <c r="G2" s="16" t="s">
        <v>2588</v>
      </c>
      <c r="H2" s="16" t="s">
        <v>2588</v>
      </c>
      <c r="I2" s="16" t="s">
        <v>2588</v>
      </c>
      <c r="J2" s="16" t="s">
        <v>2588</v>
      </c>
    </row>
    <row customFormat="1" r="3" s="16" spans="1:10" x14ac:dyDescent="0.25">
      <c r="A3" s="16" t="s">
        <v>2813</v>
      </c>
    </row>
    <row customFormat="1" r="4" s="16" spans="1:10" x14ac:dyDescent="0.25">
      <c r="A4" s="16" t="s">
        <v>3001</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0002APP20221206120</v>
      </c>
      <c r="C8" s="16">
        <f>'1.TabCustomerMainData'!C$13</f>
        <v>0</v>
      </c>
    </row>
    <row customFormat="1" r="9" s="16" spans="1:10" x14ac:dyDescent="0.25">
      <c r="A9" s="28" t="s">
        <v>3069</v>
      </c>
      <c r="B9" s="28"/>
      <c r="C9" s="28"/>
    </row>
    <row customFormat="1" r="10" s="16" spans="1:10" x14ac:dyDescent="0.25">
      <c r="A10" s="16" t="s">
        <v>3048</v>
      </c>
      <c r="B10" s="16" t="str">
        <f>'1.TabCustomerMainData'!$B$10</f>
        <v>No</v>
      </c>
      <c r="C10" s="16" t="str">
        <f>'1.TabCustomerMainData'!$B$10</f>
        <v>No</v>
      </c>
    </row>
    <row customFormat="1" r="11" s="142" spans="1:10" x14ac:dyDescent="0.25">
      <c r="A11" s="152" t="s">
        <v>2570</v>
      </c>
      <c r="B11" s="153"/>
      <c r="C11" s="153"/>
      <c r="D11" s="153"/>
      <c r="E11" s="154"/>
    </row>
    <row customFormat="1" r="12" s="16" spans="1:10" x14ac:dyDescent="0.25">
      <c r="A12" s="43" t="s">
        <v>3002</v>
      </c>
      <c r="B12" s="16" t="s">
        <v>105</v>
      </c>
      <c r="C12" s="16" t="s">
        <v>47</v>
      </c>
      <c r="D12" s="16" t="s">
        <v>105</v>
      </c>
      <c r="E12" s="16" t="s">
        <v>105</v>
      </c>
      <c r="F12" s="16" t="s">
        <v>105</v>
      </c>
    </row>
    <row customFormat="1" r="13" s="97" spans="1:10" x14ac:dyDescent="0.25">
      <c r="A13" s="95" t="s">
        <v>47</v>
      </c>
      <c r="B13" s="96"/>
      <c r="C13" s="96"/>
      <c r="D13" s="96"/>
      <c r="E13" s="96"/>
      <c r="F13" s="96"/>
    </row>
    <row customFormat="1" r="14" s="16" spans="1:10" x14ac:dyDescent="0.25">
      <c r="A14" s="44" t="s">
        <v>3003</v>
      </c>
      <c r="B14" s="16" t="s">
        <v>2684</v>
      </c>
      <c r="C14" s="16" t="s">
        <v>2684</v>
      </c>
      <c r="D14" s="16" t="s">
        <v>2684</v>
      </c>
      <c r="E14" s="16" t="s">
        <v>2684</v>
      </c>
      <c r="F14" s="16" t="s">
        <v>2684</v>
      </c>
    </row>
    <row customFormat="1" r="15" s="16" spans="1:10" x14ac:dyDescent="0.25">
      <c r="A15" s="44" t="s">
        <v>3004</v>
      </c>
      <c r="B15" s="22">
        <v>700000000</v>
      </c>
      <c r="C15" s="22">
        <v>700000001</v>
      </c>
      <c r="D15" s="22">
        <v>700000002</v>
      </c>
      <c r="E15" s="22">
        <v>700000003</v>
      </c>
      <c r="F15" s="22">
        <v>700000004</v>
      </c>
    </row>
    <row customFormat="1" r="16" s="16" spans="1:10" x14ac:dyDescent="0.25">
      <c r="A16" s="16" t="s">
        <v>106</v>
      </c>
    </row>
    <row customFormat="1" r="17" s="16" spans="1:6" x14ac:dyDescent="0.25">
      <c r="A17" s="16" t="s">
        <v>107</v>
      </c>
    </row>
    <row customFormat="1" r="18" s="16" spans="1:6" x14ac:dyDescent="0.25">
      <c r="A18" s="44" t="s">
        <v>3005</v>
      </c>
      <c r="B18" s="55">
        <v>44197</v>
      </c>
      <c r="C18" s="55">
        <v>44197</v>
      </c>
      <c r="D18" s="55">
        <v>44197</v>
      </c>
      <c r="E18" s="55">
        <v>44197</v>
      </c>
      <c r="F18" s="55">
        <v>44197</v>
      </c>
    </row>
    <row customFormat="1" r="19" s="16" spans="1:6" x14ac:dyDescent="0.25">
      <c r="A19" s="44" t="s">
        <v>3006</v>
      </c>
      <c r="B19" s="55">
        <v>44741</v>
      </c>
      <c r="C19" s="55">
        <v>44741</v>
      </c>
      <c r="D19" s="55">
        <v>44741</v>
      </c>
      <c r="E19" s="55">
        <v>44741</v>
      </c>
      <c r="F19" s="55">
        <v>44741</v>
      </c>
    </row>
    <row customFormat="1" r="20" s="16" spans="1:6" x14ac:dyDescent="0.25">
      <c r="A20" s="16" t="s">
        <v>108</v>
      </c>
    </row>
    <row customFormat="1" r="21" s="97" spans="1:6" x14ac:dyDescent="0.25">
      <c r="A21" s="95" t="s">
        <v>41</v>
      </c>
      <c r="B21" s="96"/>
      <c r="C21" s="96"/>
      <c r="D21" s="96"/>
      <c r="E21" s="96"/>
      <c r="F21" s="96"/>
    </row>
    <row customFormat="1" r="22" s="16" spans="1:6" x14ac:dyDescent="0.25">
      <c r="A22" s="44" t="s">
        <v>2989</v>
      </c>
      <c r="B22" s="16" t="s">
        <v>190</v>
      </c>
      <c r="C22" s="16" t="s">
        <v>109</v>
      </c>
      <c r="D22" s="16" t="s">
        <v>238</v>
      </c>
      <c r="E22" s="16" t="s">
        <v>256</v>
      </c>
      <c r="F22" s="16" t="s">
        <v>2846</v>
      </c>
    </row>
    <row customFormat="1" r="23" s="16" spans="1:6" x14ac:dyDescent="0.25">
      <c r="A23" s="44" t="s">
        <v>3004</v>
      </c>
      <c r="B23" s="22">
        <v>300000000</v>
      </c>
      <c r="C23" s="22">
        <v>300000001</v>
      </c>
      <c r="D23" s="22">
        <v>300000002</v>
      </c>
      <c r="E23" s="22">
        <v>300000003</v>
      </c>
      <c r="F23" s="22">
        <v>300000004</v>
      </c>
    </row>
    <row customFormat="1" r="24" s="16" spans="1:6" x14ac:dyDescent="0.25">
      <c r="A24" s="44" t="s">
        <v>3007</v>
      </c>
      <c r="B24" s="16" t="s">
        <v>110</v>
      </c>
      <c r="C24" s="16" t="s">
        <v>257</v>
      </c>
      <c r="D24" s="16" t="s">
        <v>257</v>
      </c>
      <c r="E24" s="16" t="s">
        <v>257</v>
      </c>
      <c r="F24" s="16" t="s">
        <v>257</v>
      </c>
    </row>
    <row customFormat="1" r="25" s="16" spans="1:6" x14ac:dyDescent="0.25">
      <c r="A25" s="44" t="s">
        <v>3008</v>
      </c>
      <c r="B25" s="16" t="s">
        <v>187</v>
      </c>
      <c r="C25" s="16" t="s">
        <v>187</v>
      </c>
      <c r="D25" s="16" t="s">
        <v>187</v>
      </c>
      <c r="E25" s="16" t="s">
        <v>187</v>
      </c>
      <c r="F25" s="16" t="s">
        <v>187</v>
      </c>
    </row>
    <row customFormat="1" r="26" s="16" spans="1:6" x14ac:dyDescent="0.25">
      <c r="A26" s="44" t="s">
        <v>3003</v>
      </c>
      <c r="B26" s="16" t="s">
        <v>376</v>
      </c>
      <c r="C26" s="16" t="s">
        <v>240</v>
      </c>
      <c r="D26" s="16" t="s">
        <v>2847</v>
      </c>
      <c r="E26" s="16" t="s">
        <v>2848</v>
      </c>
      <c r="F26" s="16" t="s">
        <v>2849</v>
      </c>
    </row>
    <row customFormat="1" r="27" s="16" spans="1:6" x14ac:dyDescent="0.25">
      <c r="A27" s="16" t="s">
        <v>108</v>
      </c>
    </row>
    <row customFormat="1" r="28" s="16" spans="1:6" x14ac:dyDescent="0.25">
      <c r="A28" s="44" t="s">
        <v>3009</v>
      </c>
      <c r="B28" s="16">
        <v>36</v>
      </c>
      <c r="C28" s="16">
        <v>17</v>
      </c>
      <c r="D28" s="16">
        <v>18</v>
      </c>
      <c r="E28" s="16">
        <v>19</v>
      </c>
      <c r="F28" s="16">
        <v>20</v>
      </c>
    </row>
    <row customFormat="1" r="29" s="92" spans="1:6" x14ac:dyDescent="0.25">
      <c r="A29" s="89" t="s">
        <v>2571</v>
      </c>
      <c r="B29" s="90"/>
      <c r="C29" s="90"/>
      <c r="D29" s="90"/>
      <c r="E29" s="90"/>
      <c r="F29" s="90"/>
    </row>
    <row customFormat="1" r="30" s="16" spans="1:6" x14ac:dyDescent="0.25">
      <c r="A30" s="47" t="s">
        <v>113</v>
      </c>
      <c r="B30" s="30" t="s">
        <v>114</v>
      </c>
      <c r="C30" s="30" t="s">
        <v>114</v>
      </c>
      <c r="D30" s="30" t="s">
        <v>114</v>
      </c>
      <c r="E30" s="30" t="s">
        <v>114</v>
      </c>
      <c r="F30" s="30" t="s">
        <v>114</v>
      </c>
    </row>
    <row customFormat="1" r="31" s="16" spans="1:6" x14ac:dyDescent="0.25">
      <c r="A31" s="30" t="s">
        <v>115</v>
      </c>
      <c r="B31" s="31">
        <v>700000</v>
      </c>
      <c r="C31" s="31">
        <v>800000</v>
      </c>
      <c r="D31" s="31">
        <v>800000</v>
      </c>
      <c r="E31" s="31">
        <v>800000</v>
      </c>
      <c r="F31" s="31">
        <v>800000</v>
      </c>
    </row>
    <row customFormat="1" r="32" s="16" spans="1:6" x14ac:dyDescent="0.25">
      <c r="A32" s="30" t="s">
        <v>116</v>
      </c>
      <c r="B32" s="31">
        <v>800000</v>
      </c>
      <c r="C32" s="31">
        <v>800000</v>
      </c>
      <c r="D32" s="31">
        <v>800000</v>
      </c>
      <c r="E32" s="31">
        <v>800000</v>
      </c>
      <c r="F32" s="31">
        <v>800000</v>
      </c>
    </row>
    <row customFormat="1" r="33" s="105" spans="1:6" x14ac:dyDescent="0.25">
      <c r="A33" s="103" t="s">
        <v>2572</v>
      </c>
      <c r="B33" s="104"/>
      <c r="C33" s="104"/>
      <c r="D33" s="104"/>
      <c r="E33" s="104"/>
      <c r="F33" s="104"/>
    </row>
    <row customFormat="1" r="34" s="16" spans="1:6" x14ac:dyDescent="0.25">
      <c r="A34" s="44" t="s">
        <v>3010</v>
      </c>
      <c r="B34" s="16" t="s">
        <v>118</v>
      </c>
      <c r="C34" s="16" t="s">
        <v>118</v>
      </c>
      <c r="D34" s="16" t="s">
        <v>118</v>
      </c>
      <c r="E34" s="16" t="s">
        <v>118</v>
      </c>
      <c r="F34" s="16" t="s">
        <v>118</v>
      </c>
    </row>
    <row customFormat="1" r="35" s="95" spans="1:6" x14ac:dyDescent="0.25">
      <c r="A35" s="95" t="s">
        <v>119</v>
      </c>
      <c r="B35" s="96"/>
      <c r="C35" s="96"/>
      <c r="D35" s="96"/>
      <c r="E35" s="96"/>
      <c r="F35" s="96"/>
    </row>
    <row customFormat="1" r="36" s="16" spans="1:6" x14ac:dyDescent="0.25">
      <c r="A36" s="44" t="s">
        <v>3192</v>
      </c>
      <c r="B36" s="30" t="s">
        <v>84</v>
      </c>
      <c r="C36" s="30" t="s">
        <v>114</v>
      </c>
      <c r="D36" s="30" t="s">
        <v>114</v>
      </c>
      <c r="E36" s="30" t="s">
        <v>114</v>
      </c>
      <c r="F36" s="30" t="s">
        <v>114</v>
      </c>
    </row>
    <row customFormat="1" r="37" s="16" spans="1:6" x14ac:dyDescent="0.25">
      <c r="A37" s="44" t="s">
        <v>3011</v>
      </c>
      <c r="B37" s="30" t="s">
        <v>84</v>
      </c>
      <c r="C37" s="30" t="s">
        <v>114</v>
      </c>
      <c r="D37" s="30" t="s">
        <v>114</v>
      </c>
      <c r="E37" s="30" t="s">
        <v>114</v>
      </c>
      <c r="F37" s="30" t="s">
        <v>114</v>
      </c>
    </row>
    <row customFormat="1" r="38" s="16" spans="1:6" x14ac:dyDescent="0.25">
      <c r="A38" s="44" t="s">
        <v>3012</v>
      </c>
      <c r="B38" s="30" t="s">
        <v>84</v>
      </c>
      <c r="C38" s="30" t="s">
        <v>114</v>
      </c>
      <c r="D38" s="30" t="s">
        <v>114</v>
      </c>
      <c r="E38" s="30" t="s">
        <v>114</v>
      </c>
      <c r="F38" s="30" t="s">
        <v>114</v>
      </c>
    </row>
    <row customFormat="1" r="39" s="16" spans="1:6" x14ac:dyDescent="0.25">
      <c r="A39" s="44" t="s">
        <v>3013</v>
      </c>
      <c r="B39" s="30" t="s">
        <v>84</v>
      </c>
      <c r="C39" s="30" t="s">
        <v>114</v>
      </c>
      <c r="D39" s="30" t="s">
        <v>114</v>
      </c>
      <c r="E39" s="30" t="s">
        <v>114</v>
      </c>
      <c r="F39" s="30" t="s">
        <v>114</v>
      </c>
    </row>
    <row customFormat="1" r="40" s="16" spans="1:6" x14ac:dyDescent="0.25">
      <c r="A40" s="44" t="s">
        <v>3014</v>
      </c>
      <c r="B40" s="30" t="s">
        <v>84</v>
      </c>
      <c r="C40" s="30" t="s">
        <v>114</v>
      </c>
      <c r="D40" s="30" t="s">
        <v>114</v>
      </c>
      <c r="E40" s="30" t="s">
        <v>114</v>
      </c>
      <c r="F40" s="30" t="s">
        <v>114</v>
      </c>
    </row>
    <row customFormat="1" r="41" s="16" spans="1:6" x14ac:dyDescent="0.25">
      <c r="A41" s="44" t="s">
        <v>3015</v>
      </c>
      <c r="B41" s="30" t="s">
        <v>84</v>
      </c>
      <c r="C41" s="30" t="s">
        <v>114</v>
      </c>
      <c r="D41" s="30" t="s">
        <v>114</v>
      </c>
      <c r="E41" s="30" t="s">
        <v>114</v>
      </c>
      <c r="F41" s="30" t="s">
        <v>114</v>
      </c>
    </row>
    <row customFormat="1" r="42" s="16" spans="1:6" x14ac:dyDescent="0.25">
      <c r="A42" s="44" t="s">
        <v>3016</v>
      </c>
      <c r="B42" s="30" t="s">
        <v>84</v>
      </c>
      <c r="C42" s="30" t="s">
        <v>114</v>
      </c>
      <c r="D42" s="30" t="s">
        <v>114</v>
      </c>
      <c r="E42" s="30" t="s">
        <v>114</v>
      </c>
      <c r="F42" s="30" t="s">
        <v>114</v>
      </c>
    </row>
    <row customFormat="1" r="43" s="66" spans="1:6" x14ac:dyDescent="0.25">
      <c r="A43" s="126" t="s">
        <v>3189</v>
      </c>
      <c r="B43" s="16" t="s">
        <v>84</v>
      </c>
      <c r="C43" s="16" t="s">
        <v>84</v>
      </c>
      <c r="D43" s="127"/>
      <c r="E43" s="127"/>
    </row>
    <row customFormat="1" r="44" s="101" spans="1:6" x14ac:dyDescent="0.25">
      <c r="A44" s="101" t="s">
        <v>2712</v>
      </c>
      <c r="B44" s="102"/>
      <c r="C44" s="102"/>
      <c r="D44" s="102"/>
      <c r="E44" s="102"/>
      <c r="F44" s="102"/>
    </row>
    <row customFormat="1" r="45" s="67" spans="1:6" x14ac:dyDescent="0.25">
      <c r="A45" s="67" t="s">
        <v>2695</v>
      </c>
      <c r="B45" s="68"/>
      <c r="C45" s="68" t="s">
        <v>2788</v>
      </c>
      <c r="D45" s="68" t="s">
        <v>3180</v>
      </c>
      <c r="E45" s="68" t="s">
        <v>2788</v>
      </c>
      <c r="F45" s="68" t="s">
        <v>2788</v>
      </c>
    </row>
    <row customFormat="1" r="46" s="67" spans="1:6" x14ac:dyDescent="0.25">
      <c r="A46" s="67" t="s">
        <v>2696</v>
      </c>
      <c r="B46" s="68"/>
      <c r="C46" s="68" t="s">
        <v>2789</v>
      </c>
      <c r="D46" s="68"/>
      <c r="E46" s="68" t="s">
        <v>2789</v>
      </c>
      <c r="F46" s="68" t="s">
        <v>2789</v>
      </c>
    </row>
    <row customFormat="1" r="47" s="67" spans="1:6" x14ac:dyDescent="0.25">
      <c r="A47" s="67" t="s">
        <v>2697</v>
      </c>
      <c r="B47" s="68"/>
      <c r="C47" s="68" t="s">
        <v>2850</v>
      </c>
      <c r="D47" s="68"/>
      <c r="E47" s="68" t="s">
        <v>2851</v>
      </c>
      <c r="F47" s="68" t="s">
        <v>2852</v>
      </c>
    </row>
    <row customFormat="1" r="48" s="67" spans="1:6" x14ac:dyDescent="0.25">
      <c r="A48" s="67" t="s">
        <v>117</v>
      </c>
      <c r="B48" s="68"/>
      <c r="C48" s="68" t="s">
        <v>2790</v>
      </c>
      <c r="D48" s="68"/>
      <c r="E48" s="68" t="s">
        <v>2790</v>
      </c>
      <c r="F48" s="68" t="s">
        <v>2790</v>
      </c>
    </row>
    <row customFormat="1" r="49" s="98" spans="1:6" x14ac:dyDescent="0.25">
      <c r="A49" s="98" t="s">
        <v>3188</v>
      </c>
      <c r="B49" s="99"/>
      <c r="C49" s="99"/>
      <c r="D49" s="99"/>
      <c r="E49" s="99"/>
      <c r="F49" s="99"/>
    </row>
    <row customFormat="1" r="50" s="67" spans="1:6" x14ac:dyDescent="0.25">
      <c r="A50" s="67" t="s">
        <v>3191</v>
      </c>
      <c r="B50" s="69"/>
      <c r="C50" s="69" t="s">
        <v>2788</v>
      </c>
      <c r="D50" s="69"/>
      <c r="E50" s="69" t="s">
        <v>2788</v>
      </c>
      <c r="F50" s="69" t="s">
        <v>2788</v>
      </c>
    </row>
    <row customFormat="1" r="51" s="67" spans="1:6" x14ac:dyDescent="0.25">
      <c r="A51" s="67" t="s">
        <v>120</v>
      </c>
      <c r="B51" s="69"/>
      <c r="C51" s="69" t="s">
        <v>2791</v>
      </c>
      <c r="D51" s="69" t="s">
        <v>3184</v>
      </c>
      <c r="E51" s="69" t="s">
        <v>2791</v>
      </c>
      <c r="F51" s="69" t="s">
        <v>2791</v>
      </c>
    </row>
    <row customFormat="1" r="52" s="67" spans="1:6" x14ac:dyDescent="0.25">
      <c r="A52" s="67" t="s">
        <v>121</v>
      </c>
      <c r="B52" s="69"/>
      <c r="C52" s="69" t="s">
        <v>2792</v>
      </c>
      <c r="D52" s="69" t="s">
        <v>3181</v>
      </c>
      <c r="E52" s="69" t="s">
        <v>2792</v>
      </c>
      <c r="F52" s="69" t="s">
        <v>2792</v>
      </c>
    </row>
    <row customFormat="1" r="53" s="67" spans="1:6" x14ac:dyDescent="0.25">
      <c r="A53" s="67" t="s">
        <v>122</v>
      </c>
      <c r="B53" s="69"/>
      <c r="C53" s="69" t="s">
        <v>2793</v>
      </c>
      <c r="D53" s="69"/>
      <c r="E53" s="69" t="s">
        <v>2793</v>
      </c>
      <c r="F53" s="69" t="s">
        <v>2793</v>
      </c>
    </row>
    <row customFormat="1" r="54" s="67" spans="1:6" x14ac:dyDescent="0.25">
      <c r="A54" s="67" t="s">
        <v>123</v>
      </c>
      <c r="B54" s="69"/>
      <c r="C54" s="69" t="s">
        <v>2794</v>
      </c>
      <c r="D54" s="69" t="s">
        <v>3182</v>
      </c>
      <c r="E54" s="69" t="s">
        <v>2794</v>
      </c>
      <c r="F54" s="69" t="s">
        <v>2794</v>
      </c>
    </row>
    <row customFormat="1" r="55" s="67" spans="1:6" x14ac:dyDescent="0.25">
      <c r="A55" s="67" t="s">
        <v>124</v>
      </c>
      <c r="B55" s="69"/>
      <c r="C55" s="69" t="s">
        <v>2791</v>
      </c>
      <c r="D55" s="69" t="s">
        <v>3183</v>
      </c>
      <c r="E55" s="69" t="s">
        <v>2791</v>
      </c>
      <c r="F55" s="69" t="s">
        <v>2791</v>
      </c>
    </row>
    <row customFormat="1" r="56" s="67" spans="1:6" x14ac:dyDescent="0.25">
      <c r="A56" s="67" t="s">
        <v>125</v>
      </c>
      <c r="B56" s="69"/>
      <c r="C56" s="69" t="s">
        <v>2793</v>
      </c>
      <c r="D56" s="69"/>
      <c r="E56" s="69" t="s">
        <v>2793</v>
      </c>
      <c r="F56" s="69" t="s">
        <v>2793</v>
      </c>
    </row>
    <row customFormat="1" r="57" s="67" spans="1:6" x14ac:dyDescent="0.25">
      <c r="A57" s="67" t="s">
        <v>2787</v>
      </c>
      <c r="B57" s="69"/>
      <c r="C57" s="69" t="s">
        <v>3190</v>
      </c>
      <c r="D57" s="69" t="s">
        <v>3190</v>
      </c>
    </row>
    <row customFormat="1" r="58" s="100" spans="1:6" x14ac:dyDescent="0.25">
      <c r="A58" s="100" t="s">
        <v>2698</v>
      </c>
    </row>
    <row customFormat="1" r="59" s="79" spans="1:6" x14ac:dyDescent="0.25">
      <c r="A59" s="11" t="s">
        <v>2699</v>
      </c>
      <c r="B59" s="11"/>
      <c r="C59" s="11" t="s">
        <v>2853</v>
      </c>
      <c r="D59" s="11"/>
      <c r="E59" s="11" t="s">
        <v>2855</v>
      </c>
      <c r="F59" s="11" t="s">
        <v>2856</v>
      </c>
    </row>
    <row customFormat="1" r="60" s="79" spans="1:6" x14ac:dyDescent="0.25">
      <c r="A60" s="11" t="s">
        <v>2700</v>
      </c>
      <c r="B60" s="11"/>
      <c r="C60" s="11" t="s">
        <v>2857</v>
      </c>
      <c r="D60" s="11"/>
      <c r="E60" s="11" t="s">
        <v>2858</v>
      </c>
      <c r="F60" s="11" t="s">
        <v>2859</v>
      </c>
    </row>
    <row customFormat="1" r="61" s="79" spans="1:6" x14ac:dyDescent="0.25">
      <c r="A61" s="11" t="s">
        <v>2701</v>
      </c>
      <c r="B61" s="11"/>
      <c r="C61" s="11" t="s">
        <v>2860</v>
      </c>
      <c r="D61" s="11"/>
      <c r="E61" s="11" t="s">
        <v>2861</v>
      </c>
      <c r="F61" s="11" t="s">
        <v>2862</v>
      </c>
    </row>
    <row customFormat="1" r="62" s="79" spans="1:6" x14ac:dyDescent="0.25">
      <c r="A62" s="11" t="s">
        <v>2703</v>
      </c>
      <c r="B62" s="11"/>
      <c r="C62" s="11" t="s">
        <v>2863</v>
      </c>
      <c r="D62" s="11"/>
      <c r="E62" s="11" t="s">
        <v>2864</v>
      </c>
      <c r="F62" s="11" t="s">
        <v>2865</v>
      </c>
    </row>
    <row customFormat="1" r="63" s="79" spans="1:6" x14ac:dyDescent="0.25">
      <c r="A63" s="11" t="s">
        <v>2702</v>
      </c>
      <c r="B63" s="11"/>
      <c r="C63" s="11" t="s">
        <v>2795</v>
      </c>
      <c r="D63" s="11"/>
      <c r="E63" s="11" t="s">
        <v>2854</v>
      </c>
      <c r="F63" s="11" t="s">
        <v>2855</v>
      </c>
    </row>
    <row customFormat="1" r="64" s="79" spans="1:6" x14ac:dyDescent="0.25">
      <c r="A64" s="11" t="s">
        <v>2704</v>
      </c>
      <c r="B64" s="11"/>
      <c r="C64" s="11" t="s">
        <v>2866</v>
      </c>
      <c r="D64" s="11"/>
      <c r="E64" s="11" t="s">
        <v>2867</v>
      </c>
      <c r="F64" s="11" t="s">
        <v>2868</v>
      </c>
    </row>
    <row customFormat="1" r="65" s="79" spans="1:6" x14ac:dyDescent="0.25">
      <c r="A65" s="11" t="s">
        <v>2705</v>
      </c>
      <c r="B65" s="11"/>
      <c r="C65" s="11" t="s">
        <v>2692</v>
      </c>
      <c r="D65" s="11"/>
      <c r="E65" s="11" t="s">
        <v>2692</v>
      </c>
      <c r="F65" s="11" t="s">
        <v>2692</v>
      </c>
    </row>
    <row customFormat="1" r="66" s="79" spans="1:6" x14ac:dyDescent="0.25">
      <c r="A66" s="11" t="s">
        <v>2796</v>
      </c>
      <c r="B66" s="11"/>
      <c r="C66" s="11" t="s">
        <v>2797</v>
      </c>
      <c r="D66" s="11"/>
      <c r="E66" s="11" t="s">
        <v>2797</v>
      </c>
      <c r="F66" s="11" t="s">
        <v>2797</v>
      </c>
    </row>
    <row customFormat="1" r="67" s="79" spans="1:6" x14ac:dyDescent="0.25">
      <c r="A67" s="11" t="s">
        <v>2798</v>
      </c>
      <c r="B67" s="11"/>
      <c r="C67" s="11"/>
      <c r="D67" s="11"/>
      <c r="E67" s="11"/>
      <c r="F67" s="11"/>
    </row>
    <row customFormat="1" r="68" s="79" spans="1:6" x14ac:dyDescent="0.25">
      <c r="A68" s="79" t="s">
        <v>2799</v>
      </c>
      <c r="B68" s="80"/>
      <c r="C68" s="80"/>
      <c r="D68" s="80"/>
      <c r="E68" s="80"/>
      <c r="F68" s="80"/>
    </row>
    <row customFormat="1" r="69" s="79" spans="1:6" x14ac:dyDescent="0.25">
      <c r="A69" s="11" t="s">
        <v>2800</v>
      </c>
      <c r="B69" s="11"/>
      <c r="C69" s="11" t="s">
        <v>2869</v>
      </c>
      <c r="D69" s="11"/>
      <c r="E69" s="11" t="s">
        <v>2870</v>
      </c>
      <c r="F69" s="11" t="s">
        <v>2871</v>
      </c>
    </row>
    <row customFormat="1" r="70" s="79" spans="1:6" x14ac:dyDescent="0.25">
      <c r="A70" s="81" t="s">
        <v>2801</v>
      </c>
      <c r="B70" s="81"/>
      <c r="C70" s="81"/>
      <c r="D70" s="81"/>
      <c r="E70" s="81"/>
      <c r="F70" s="81"/>
    </row>
    <row customFormat="1" r="71" s="79" spans="1:6" x14ac:dyDescent="0.25">
      <c r="A71" s="11" t="s">
        <v>2802</v>
      </c>
      <c r="B71" s="11"/>
      <c r="C71" s="11"/>
      <c r="D71" s="11"/>
      <c r="E71" s="11"/>
      <c r="F71" s="11"/>
    </row>
    <row customFormat="1" r="72" s="79" spans="1:6" x14ac:dyDescent="0.25">
      <c r="A72" s="11" t="s">
        <v>2803</v>
      </c>
      <c r="B72" s="11"/>
      <c r="C72" s="11" t="s">
        <v>2872</v>
      </c>
      <c r="D72" s="11"/>
      <c r="E72" s="11" t="s">
        <v>2873</v>
      </c>
      <c r="F72" s="11" t="s">
        <v>2874</v>
      </c>
    </row>
    <row customFormat="1" r="73" s="79" spans="1:6" x14ac:dyDescent="0.25">
      <c r="A73" s="11" t="s">
        <v>2804</v>
      </c>
      <c r="B73" s="11"/>
      <c r="C73" s="11" t="s">
        <v>2875</v>
      </c>
      <c r="D73" s="11"/>
      <c r="E73" s="11" t="s">
        <v>2876</v>
      </c>
      <c r="F73" s="11" t="s">
        <v>2877</v>
      </c>
    </row>
    <row customFormat="1" r="74" s="11" spans="1:6" x14ac:dyDescent="0.25">
      <c r="A74" s="11" t="s">
        <v>2805</v>
      </c>
      <c r="C74" s="11" t="s">
        <v>2878</v>
      </c>
      <c r="E74" s="11" t="s">
        <v>2879</v>
      </c>
      <c r="F74" s="11" t="s">
        <v>2880</v>
      </c>
    </row>
    <row customFormat="1" r="75" s="11" spans="1:6" x14ac:dyDescent="0.25">
      <c r="A75" s="11" t="s">
        <v>2806</v>
      </c>
      <c r="C75" s="11" t="s">
        <v>2807</v>
      </c>
      <c r="E75" s="11" t="s">
        <v>2807</v>
      </c>
      <c r="F75" s="11" t="s">
        <v>2807</v>
      </c>
    </row>
    <row customFormat="1" r="76" s="11" spans="1:6" x14ac:dyDescent="0.25">
      <c r="A76" s="11" t="s">
        <v>2808</v>
      </c>
      <c r="C76" s="11" t="s">
        <v>2881</v>
      </c>
      <c r="E76" s="11" t="s">
        <v>2882</v>
      </c>
      <c r="F76" s="11" t="s">
        <v>2883</v>
      </c>
    </row>
    <row customFormat="1" r="77" s="11" spans="1:6" x14ac:dyDescent="0.25">
      <c r="A77" s="11" t="s">
        <v>2809</v>
      </c>
      <c r="C77" s="11" t="s">
        <v>2884</v>
      </c>
      <c r="E77" s="11" t="s">
        <v>2885</v>
      </c>
      <c r="F77" s="11" t="s">
        <v>2886</v>
      </c>
    </row>
    <row customFormat="1" r="78" s="67" spans="1:6" x14ac:dyDescent="0.25">
      <c r="A78" s="67" t="s">
        <v>2787</v>
      </c>
      <c r="B78" s="68"/>
      <c r="C78" s="68" t="s">
        <v>2887</v>
      </c>
      <c r="D78" s="68"/>
      <c r="E78" s="68" t="s">
        <v>2888</v>
      </c>
      <c r="F78" s="68" t="s">
        <v>2889</v>
      </c>
    </row>
    <row customFormat="1" r="79" s="79" spans="1:6" x14ac:dyDescent="0.25">
      <c r="A79" s="11" t="s">
        <v>2810</v>
      </c>
      <c r="B79" s="11"/>
      <c r="C79" s="11"/>
      <c r="D79" s="11"/>
      <c r="E79" s="11"/>
      <c r="F79" s="11"/>
    </row>
    <row customFormat="1" r="80" s="89" spans="1:6" x14ac:dyDescent="0.25">
      <c r="A80" s="89" t="s">
        <v>2573</v>
      </c>
      <c r="B80" s="90"/>
      <c r="C80" s="90"/>
      <c r="D80" s="90"/>
      <c r="E80" s="90"/>
      <c r="F80" s="90"/>
    </row>
    <row customFormat="1" r="81" s="16" spans="1:6" x14ac:dyDescent="0.25">
      <c r="A81" s="16" t="s">
        <v>126</v>
      </c>
      <c r="B81" s="22">
        <v>200000</v>
      </c>
      <c r="C81" s="22">
        <v>100001</v>
      </c>
      <c r="D81" s="22">
        <v>100002</v>
      </c>
      <c r="E81" s="22">
        <v>100003</v>
      </c>
      <c r="F81" s="22">
        <v>100004</v>
      </c>
    </row>
    <row customFormat="1" r="82" s="70" spans="1:6" x14ac:dyDescent="0.25">
      <c r="A82" s="70" t="s">
        <v>2708</v>
      </c>
      <c r="B82" s="15">
        <v>0</v>
      </c>
      <c r="C82" s="24">
        <v>6478501</v>
      </c>
      <c r="D82" s="24">
        <v>6478502</v>
      </c>
      <c r="E82" s="24">
        <v>6478503</v>
      </c>
      <c r="F82" s="15" t="s">
        <v>2890</v>
      </c>
    </row>
    <row customFormat="1" r="83" s="78" spans="1:6" x14ac:dyDescent="0.25">
      <c r="A83" s="109" t="s">
        <v>3036</v>
      </c>
    </row>
    <row customFormat="1" r="84" s="16" spans="1:6" x14ac:dyDescent="0.25">
      <c r="A84" s="16" t="s">
        <v>3037</v>
      </c>
      <c r="B84" s="16" t="s">
        <v>114</v>
      </c>
    </row>
    <row customFormat="1" r="85" s="16" spans="1:6" x14ac:dyDescent="0.25">
      <c r="A85" s="16" t="s">
        <v>3038</v>
      </c>
      <c r="B85" t="n">
        <v>0.0</v>
      </c>
    </row>
    <row customFormat="1" r="86" s="146" spans="1:6" x14ac:dyDescent="0.25">
      <c r="A86" s="143" t="s">
        <v>3103</v>
      </c>
      <c r="B86" s="144"/>
    </row>
    <row r="87" spans="1:6" x14ac:dyDescent="0.25">
      <c r="A87" s="15" t="s">
        <v>3096</v>
      </c>
      <c r="B87" s="114">
        <f>SUM(B31:B32)</f>
        <v>1500000</v>
      </c>
      <c r="C87" s="114">
        <f>SUM(C31:C32)</f>
        <v>1600000</v>
      </c>
    </row>
    <row r="88" spans="1:6" x14ac:dyDescent="0.25">
      <c r="A88" s="15" t="s">
        <v>3097</v>
      </c>
      <c r="B88" s="114">
        <f>'7.TabAssetData'!B19</f>
        <v>1000000000</v>
      </c>
      <c r="C88" s="114">
        <f>'7.TabAssetData'!C19</f>
        <v>500000000</v>
      </c>
    </row>
    <row r="89" spans="1:6" x14ac:dyDescent="0.25">
      <c r="A89" s="32" t="s">
        <v>3098</v>
      </c>
      <c r="B89" s="114">
        <f>B88+SUMIFS('7a.Accessories'!17:17,'7a.Accessories'!12:12,B8,'7a.Accessories'!4:4,"0",'7a.Accessories'!1:1,"SUCCESS")</f>
        <v>1000000000</v>
      </c>
      <c r="C89" s="114">
        <f>C88+SUMIFS('7a.Accessories'!17:17,'7a.Accessories'!12:12,C8,'7a.Accessories'!4:4,"0",'7a.Accessories'!1:1,"SUCCESS")</f>
        <v>500000000</v>
      </c>
    </row>
    <row r="91" spans="1:6" x14ac:dyDescent="0.25">
      <c r="A91" s="148" t="s">
        <v>2707</v>
      </c>
      <c r="B91" s="149"/>
    </row>
    <row ht="30" r="92" spans="1:6" x14ac:dyDescent="0.25">
      <c r="A92" s="73" t="s">
        <v>2710</v>
      </c>
      <c r="B92" s="74">
        <v>1</v>
      </c>
    </row>
    <row customHeight="1" ht="30" r="93" spans="1:6" x14ac:dyDescent="0.25">
      <c r="A93" s="150" t="s">
        <v>2706</v>
      </c>
      <c r="B93" s="151"/>
    </row>
    <row r="94" spans="1:6" x14ac:dyDescent="0.25">
      <c r="A94" s="66" t="s">
        <v>2711</v>
      </c>
      <c r="B94" s="74">
        <f>B92+1</f>
        <v>2</v>
      </c>
    </row>
    <row r="95" spans="1:6" x14ac:dyDescent="0.25">
      <c r="A95" s="147" t="s">
        <v>2713</v>
      </c>
      <c r="B95" s="147"/>
    </row>
    <row customHeight="1" ht="45.75" r="96" spans="1:6" x14ac:dyDescent="0.25">
      <c r="A96" s="147"/>
      <c r="B96" s="147"/>
    </row>
  </sheetData>
  <mergeCells count="5">
    <mergeCell ref="A95:B96"/>
    <mergeCell ref="A91:B91"/>
    <mergeCell ref="A93:B93"/>
    <mergeCell ref="A11:XFD11"/>
    <mergeCell ref="A86:XFD86"/>
  </mergeCells>
  <conditionalFormatting sqref="B28:XFD28">
    <cfRule dxfId="137"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6" priority="31" type="expression">
      <formula>A$12="Customer"</formula>
    </cfRule>
  </conditionalFormatting>
  <conditionalFormatting sqref="A35 A44 A49 A58 G74:XFD78 A68:A71 B22:XFD28 A30:XFD32 B34:XFD34 A81:XFD82 B14:XFD20 A72:C73 A79:C79 B59:C71 B36:XFD42 A45:C48 B50:C56 E50:XFD56 E45:XFD48 E79:F79 E59:F73">
    <cfRule dxfId="135" priority="30" type="expression">
      <formula>A$12="Off System"</formula>
    </cfRule>
  </conditionalFormatting>
  <conditionalFormatting sqref="B14:XFD20">
    <cfRule dxfId="134" priority="29" type="expression">
      <formula>B$12="Multifinance"</formula>
    </cfRule>
  </conditionalFormatting>
  <conditionalFormatting sqref="A31:XFD32">
    <cfRule dxfId="133" priority="28" type="expression">
      <formula>A$30="YES"</formula>
    </cfRule>
  </conditionalFormatting>
  <conditionalFormatting sqref="A62:A66">
    <cfRule dxfId="132" priority="27" type="expression">
      <formula>A$12="Customer"</formula>
    </cfRule>
  </conditionalFormatting>
  <conditionalFormatting sqref="A62:A66">
    <cfRule dxfId="131" priority="26" type="expression">
      <formula>A$12="Off System"</formula>
    </cfRule>
  </conditionalFormatting>
  <conditionalFormatting sqref="A82:XFD82">
    <cfRule dxfId="130" priority="25" type="expression">
      <formula>A$82="Discount Amount (Paid By MF)"</formula>
    </cfRule>
  </conditionalFormatting>
  <conditionalFormatting sqref="A14:A20">
    <cfRule dxfId="129" priority="24" type="expression">
      <formula>A$12="Off System"</formula>
    </cfRule>
  </conditionalFormatting>
  <conditionalFormatting sqref="A14:A20">
    <cfRule dxfId="128" priority="23" type="expression">
      <formula>A$12="Multifinance"</formula>
    </cfRule>
  </conditionalFormatting>
  <conditionalFormatting sqref="A28">
    <cfRule dxfId="127" priority="22" type="expression">
      <formula>OR(A$24="Annualy",A$24="Full Tenor")</formula>
    </cfRule>
  </conditionalFormatting>
  <conditionalFormatting sqref="A22:A28">
    <cfRule dxfId="126" priority="21" type="expression">
      <formula>A$12="Customer"</formula>
    </cfRule>
  </conditionalFormatting>
  <conditionalFormatting sqref="A22:A28">
    <cfRule dxfId="125" priority="20" type="expression">
      <formula>A$12="Off System"</formula>
    </cfRule>
  </conditionalFormatting>
  <conditionalFormatting sqref="A34">
    <cfRule dxfId="124" priority="19" type="expression">
      <formula>A$12="Customer"</formula>
    </cfRule>
  </conditionalFormatting>
  <conditionalFormatting sqref="A34">
    <cfRule dxfId="123" priority="18" type="expression">
      <formula>A$12="Off System"</formula>
    </cfRule>
  </conditionalFormatting>
  <conditionalFormatting sqref="A85:XFD85">
    <cfRule dxfId="122" priority="15" type="expression">
      <formula>A$84="YES"</formula>
    </cfRule>
  </conditionalFormatting>
  <conditionalFormatting sqref="B43:XFD43">
    <cfRule dxfId="121" priority="14" type="expression">
      <formula>B$12="Customer"</formula>
    </cfRule>
  </conditionalFormatting>
  <conditionalFormatting sqref="B43:XFD43">
    <cfRule dxfId="120" priority="13" type="expression">
      <formula>B$12="Off System"</formula>
    </cfRule>
  </conditionalFormatting>
  <conditionalFormatting sqref="A57:C57 E57:XFD57">
    <cfRule dxfId="119" priority="10" type="expression">
      <formula>A$12="Customer"</formula>
    </cfRule>
  </conditionalFormatting>
  <conditionalFormatting sqref="A57:C57 E57:XFD57">
    <cfRule dxfId="118" priority="9" type="expression">
      <formula>A$12="Off System"</formula>
    </cfRule>
  </conditionalFormatting>
  <conditionalFormatting sqref="A50:A56">
    <cfRule dxfId="117" priority="8" type="expression">
      <formula>A$12="Customer"</formula>
    </cfRule>
  </conditionalFormatting>
  <conditionalFormatting sqref="A50:A56">
    <cfRule dxfId="116" priority="7" type="expression">
      <formula>A$12="Off System"</formula>
    </cfRule>
  </conditionalFormatting>
  <conditionalFormatting sqref="A36:A43">
    <cfRule dxfId="115" priority="6" type="expression">
      <formula>A$12="Customer"</formula>
    </cfRule>
  </conditionalFormatting>
  <conditionalFormatting sqref="A36:A43">
    <cfRule dxfId="114" priority="5" type="expression">
      <formula>A$12="Off System"</formula>
    </cfRule>
  </conditionalFormatting>
  <conditionalFormatting sqref="D79 D59:D73 D45:D48 D50:D56">
    <cfRule dxfId="113" priority="4" type="expression">
      <formula>D$12="Customer"</formula>
    </cfRule>
  </conditionalFormatting>
  <conditionalFormatting sqref="D79 D59:D73 D45:D48 D50:D56">
    <cfRule dxfId="112" priority="3" type="expression">
      <formula>D$12="Off System"</formula>
    </cfRule>
  </conditionalFormatting>
  <conditionalFormatting sqref="D57">
    <cfRule dxfId="111" priority="2" type="expression">
      <formula>D$12="Customer"</formula>
    </cfRule>
  </conditionalFormatting>
  <conditionalFormatting sqref="D57">
    <cfRule dxfId="110"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3"/>
  <sheetViews>
    <sheetView topLeftCell="A61" workbookViewId="0">
      <selection activeCell="B72" sqref="B72"/>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t="s">
        <v>3229</v>
      </c>
      <c r="C1" s="16" t="s">
        <v>6</v>
      </c>
      <c r="D1" s="16" t="s">
        <v>6</v>
      </c>
      <c r="E1" s="16" t="s">
        <v>6</v>
      </c>
      <c r="F1" s="16" t="s">
        <v>6</v>
      </c>
      <c r="G1" s="16" t="s">
        <v>6</v>
      </c>
      <c r="H1" s="16" t="s">
        <v>6</v>
      </c>
      <c r="I1" s="16" t="s">
        <v>6</v>
      </c>
      <c r="J1" s="16" t="s">
        <v>6</v>
      </c>
      <c r="K1" s="16" t="s">
        <v>6</v>
      </c>
    </row>
    <row customFormat="1" r="2" s="16" spans="1:11" x14ac:dyDescent="0.25">
      <c r="A2" s="16" t="s">
        <v>2812</v>
      </c>
      <c r="B2" t="s">
        <v>3230</v>
      </c>
      <c r="C2" s="16" t="s">
        <v>2588</v>
      </c>
      <c r="D2" s="16"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3001</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0002APP20221206256</v>
      </c>
      <c r="C8" s="16">
        <f>'1.TabCustomerMainData'!C$13</f>
        <v>0</v>
      </c>
    </row>
    <row customFormat="1" r="9" s="16" spans="1:11" x14ac:dyDescent="0.25">
      <c r="A9" s="28" t="s">
        <v>3069</v>
      </c>
      <c r="B9" s="28"/>
      <c r="C9" s="28"/>
    </row>
    <row customFormat="1" r="10" s="16" spans="1:11" x14ac:dyDescent="0.25">
      <c r="A10" s="16" t="s">
        <v>3048</v>
      </c>
      <c r="B10" s="16" t="str">
        <f>'1.TabCustomerMainData'!$B$10</f>
        <v>No</v>
      </c>
      <c r="C10" s="16" t="str">
        <f>'1.TabCustomerMainData'!$B$10</f>
        <v>No</v>
      </c>
    </row>
    <row customFormat="1" r="11" s="92" spans="1:11" x14ac:dyDescent="0.25">
      <c r="A11" s="89" t="s">
        <v>2574</v>
      </c>
      <c r="B11" s="90"/>
      <c r="C11" s="90"/>
      <c r="D11" s="90"/>
      <c r="E11" s="91"/>
    </row>
    <row customFormat="1" r="12" s="16" spans="1:11" x14ac:dyDescent="0.25">
      <c r="A12" s="48" t="s">
        <v>3017</v>
      </c>
      <c r="B12" s="16" t="s">
        <v>3214</v>
      </c>
      <c r="C12" s="16" t="s">
        <v>3211</v>
      </c>
      <c r="D12" s="16" t="s">
        <v>105</v>
      </c>
      <c r="E12" s="16" t="s">
        <v>105</v>
      </c>
      <c r="F12" s="16" t="s">
        <v>105</v>
      </c>
    </row>
    <row customFormat="1" r="13" s="16" spans="1:11" x14ac:dyDescent="0.25">
      <c r="A13" s="48" t="s">
        <v>3064</v>
      </c>
      <c r="B13" s="16" t="s">
        <v>3215</v>
      </c>
      <c r="C13" s="16" t="s">
        <v>3211</v>
      </c>
    </row>
    <row customFormat="1" r="14" s="16" spans="1:11" x14ac:dyDescent="0.25">
      <c r="A14" s="48" t="s">
        <v>3018</v>
      </c>
      <c r="B14" s="16" t="s">
        <v>3216</v>
      </c>
      <c r="C14" s="16" t="s">
        <v>3211</v>
      </c>
      <c r="D14" s="16" t="s">
        <v>136</v>
      </c>
      <c r="E14" s="16" t="s">
        <v>136</v>
      </c>
      <c r="F14" s="16" t="s">
        <v>136</v>
      </c>
    </row>
    <row customFormat="1" r="15" s="16" spans="1:11" x14ac:dyDescent="0.25">
      <c r="A15" s="48" t="s">
        <v>3019</v>
      </c>
      <c r="B15" s="16" t="s">
        <v>3217</v>
      </c>
      <c r="C15" s="16" t="s">
        <v>3211</v>
      </c>
      <c r="D15" s="16" t="s">
        <v>137</v>
      </c>
      <c r="E15" s="16" t="s">
        <v>137</v>
      </c>
      <c r="F15" s="16" t="s">
        <v>137</v>
      </c>
    </row>
    <row customFormat="1" r="16" s="16" spans="1:11" x14ac:dyDescent="0.25">
      <c r="A16" s="48" t="s">
        <v>3020</v>
      </c>
      <c r="B16" s="16" t="s">
        <v>3218</v>
      </c>
      <c r="C16" s="16" t="s">
        <v>3211</v>
      </c>
      <c r="D16" s="16" t="s">
        <v>94</v>
      </c>
      <c r="E16" s="16" t="s">
        <v>94</v>
      </c>
      <c r="F16" s="16" t="s">
        <v>94</v>
      </c>
    </row>
    <row customFormat="1" r="17" s="16" spans="1:6" x14ac:dyDescent="0.25">
      <c r="A17" s="48" t="s">
        <v>3021</v>
      </c>
      <c r="B17" t="s">
        <v>3220</v>
      </c>
      <c r="C17" s="16" t="s">
        <v>3211</v>
      </c>
      <c r="D17" s="15">
        <v>1000002</v>
      </c>
      <c r="E17" s="15">
        <v>1000003</v>
      </c>
      <c r="F17" s="15">
        <v>1000004</v>
      </c>
    </row>
    <row customFormat="1" r="18" s="16" spans="1:6" x14ac:dyDescent="0.25">
      <c r="A18" s="48" t="s">
        <v>3022</v>
      </c>
      <c r="B18" s="16" t="s">
        <v>3219</v>
      </c>
      <c r="C18" s="16" t="s">
        <v>3211</v>
      </c>
    </row>
    <row customFormat="1" r="19" s="89" spans="1:6" x14ac:dyDescent="0.25">
      <c r="A19" s="89" t="s">
        <v>2575</v>
      </c>
      <c r="B19" s="90"/>
      <c r="C19" s="90"/>
      <c r="D19" s="90"/>
      <c r="E19" s="90"/>
      <c r="F19" s="90"/>
    </row>
    <row customFormat="1" r="20" s="16" spans="1:6" x14ac:dyDescent="0.25">
      <c r="A20" s="42" t="s">
        <v>138</v>
      </c>
      <c r="B20" s="16" t="s">
        <v>31</v>
      </c>
      <c r="C20" s="16" t="s">
        <v>31</v>
      </c>
      <c r="D20" s="16" t="s">
        <v>31</v>
      </c>
      <c r="E20" s="16" t="s">
        <v>31</v>
      </c>
      <c r="F20" s="16" t="s">
        <v>31</v>
      </c>
    </row>
    <row customFormat="1" r="21" s="16" spans="1:6" x14ac:dyDescent="0.25">
      <c r="A21" s="16" t="s">
        <v>115</v>
      </c>
      <c r="B21" t="n">
        <v>150000.0</v>
      </c>
      <c r="C21" s="22">
        <v>150000</v>
      </c>
      <c r="D21" s="22">
        <v>150000</v>
      </c>
      <c r="E21" s="22">
        <v>150000</v>
      </c>
      <c r="F21" s="22">
        <v>150000</v>
      </c>
    </row>
    <row customFormat="1" r="22" s="16" spans="1:6" x14ac:dyDescent="0.25">
      <c r="A22" s="16" t="s">
        <v>139</v>
      </c>
      <c r="B22" s="22">
        <v>50000</v>
      </c>
      <c r="C22" s="22">
        <v>0</v>
      </c>
      <c r="D22" s="22">
        <v>0</v>
      </c>
      <c r="E22" s="22">
        <v>0</v>
      </c>
      <c r="F22" s="22">
        <v>0</v>
      </c>
    </row>
    <row customFormat="1" r="23" s="16" spans="1:6" x14ac:dyDescent="0.25">
      <c r="A23" s="16" t="s">
        <v>140</v>
      </c>
      <c r="B23" s="22">
        <v>1250000</v>
      </c>
      <c r="C23" s="22">
        <v>1100000</v>
      </c>
      <c r="D23" s="22">
        <v>1100000</v>
      </c>
      <c r="E23" s="22">
        <v>1100000</v>
      </c>
      <c r="F23" s="22">
        <v>1100000</v>
      </c>
    </row>
    <row customFormat="1" r="24" s="16" spans="1:6" x14ac:dyDescent="0.25">
      <c r="A24" s="16" t="s">
        <v>141</v>
      </c>
      <c r="B24" s="22">
        <v>50000</v>
      </c>
      <c r="C24" s="22">
        <v>50000</v>
      </c>
      <c r="D24" s="22">
        <v>50000</v>
      </c>
      <c r="E24" s="22">
        <v>50000</v>
      </c>
      <c r="F24" s="22">
        <v>50000</v>
      </c>
    </row>
    <row customFormat="1" r="25" s="16" spans="1:6" x14ac:dyDescent="0.25">
      <c r="A25" s="16" t="s">
        <v>142</v>
      </c>
      <c r="B25" s="22">
        <v>1200000</v>
      </c>
      <c r="C25" s="22">
        <v>1100000</v>
      </c>
      <c r="D25" s="22">
        <v>1100000</v>
      </c>
      <c r="E25" s="22">
        <v>1100000</v>
      </c>
      <c r="F25" s="22">
        <v>1100000</v>
      </c>
    </row>
    <row customFormat="1" r="26" s="16" spans="1:6" x14ac:dyDescent="0.25">
      <c r="A26" s="16" t="s">
        <v>143</v>
      </c>
      <c r="B26" s="16" t="s">
        <v>31</v>
      </c>
      <c r="C26" s="16" t="s">
        <v>40</v>
      </c>
      <c r="D26" s="16" t="s">
        <v>40</v>
      </c>
      <c r="E26" s="16" t="s">
        <v>40</v>
      </c>
      <c r="F26" s="16" t="s">
        <v>40</v>
      </c>
    </row>
    <row customFormat="1" r="27" s="16" spans="1:6" x14ac:dyDescent="0.25">
      <c r="A27" s="16" t="s">
        <v>144</v>
      </c>
      <c r="B27" s="22">
        <v>0</v>
      </c>
      <c r="C27" s="22">
        <v>100001</v>
      </c>
      <c r="D27" s="22">
        <v>100002</v>
      </c>
      <c r="E27" s="22">
        <v>100003</v>
      </c>
      <c r="F27" s="22">
        <v>100004</v>
      </c>
    </row>
    <row customFormat="1" r="28" s="16" spans="1:6" x14ac:dyDescent="0.25">
      <c r="A28" s="16" t="s">
        <v>145</v>
      </c>
      <c r="B28" s="16" t="s">
        <v>31</v>
      </c>
      <c r="C28" s="16" t="s">
        <v>40</v>
      </c>
      <c r="D28" s="16" t="s">
        <v>40</v>
      </c>
      <c r="E28" s="16" t="s">
        <v>40</v>
      </c>
      <c r="F28" s="16" t="s">
        <v>40</v>
      </c>
    </row>
    <row customFormat="1" r="29" s="16" spans="1:6" x14ac:dyDescent="0.25">
      <c r="A29" s="16" t="s">
        <v>146</v>
      </c>
      <c r="B29" s="22">
        <v>0</v>
      </c>
      <c r="C29" s="22">
        <v>100001</v>
      </c>
      <c r="D29" s="22">
        <v>100002</v>
      </c>
      <c r="E29" s="22">
        <v>100003</v>
      </c>
      <c r="F29" s="22">
        <v>100004</v>
      </c>
    </row>
    <row customFormat="1" r="30" s="16" spans="1:6" x14ac:dyDescent="0.25">
      <c r="A30" s="16" t="s">
        <v>147</v>
      </c>
      <c r="B30" s="16" t="s">
        <v>40</v>
      </c>
      <c r="C30" s="16" t="s">
        <v>40</v>
      </c>
      <c r="D30" s="16" t="s">
        <v>40</v>
      </c>
      <c r="E30" s="16" t="s">
        <v>40</v>
      </c>
      <c r="F30" s="16" t="s">
        <v>40</v>
      </c>
    </row>
    <row customFormat="1" r="31" s="16" spans="1:6" x14ac:dyDescent="0.25">
      <c r="A31" s="16" t="s">
        <v>148</v>
      </c>
      <c r="B31" s="22">
        <v>250000</v>
      </c>
      <c r="C31" s="22">
        <v>100001</v>
      </c>
      <c r="D31" s="22">
        <v>100002</v>
      </c>
      <c r="E31" s="22">
        <v>100003</v>
      </c>
      <c r="F31" s="22">
        <v>100004</v>
      </c>
    </row>
    <row customFormat="1" r="32" s="16" spans="1:6" x14ac:dyDescent="0.25">
      <c r="A32" s="16" t="s">
        <v>149</v>
      </c>
      <c r="B32" s="16" t="s">
        <v>40</v>
      </c>
      <c r="C32" s="16" t="s">
        <v>40</v>
      </c>
      <c r="D32" s="16" t="s">
        <v>40</v>
      </c>
      <c r="E32" s="16" t="s">
        <v>40</v>
      </c>
      <c r="F32" s="16" t="s">
        <v>40</v>
      </c>
    </row>
    <row customFormat="1" r="33" s="16" spans="1:6" x14ac:dyDescent="0.25">
      <c r="A33" s="16" t="s">
        <v>150</v>
      </c>
      <c r="B33" s="22">
        <v>40000</v>
      </c>
      <c r="C33" s="22">
        <v>100001</v>
      </c>
      <c r="D33" s="22">
        <v>100002</v>
      </c>
      <c r="E33" s="22">
        <v>100003</v>
      </c>
      <c r="F33" s="22">
        <v>100004</v>
      </c>
    </row>
    <row customFormat="1" r="34" s="16" spans="1:6" x14ac:dyDescent="0.25">
      <c r="A34" s="16" t="s">
        <v>151</v>
      </c>
      <c r="B34" s="16" t="s">
        <v>40</v>
      </c>
      <c r="C34" s="16" t="s">
        <v>40</v>
      </c>
      <c r="D34" s="16" t="s">
        <v>40</v>
      </c>
      <c r="E34" s="16" t="s">
        <v>40</v>
      </c>
      <c r="F34" s="16" t="s">
        <v>40</v>
      </c>
    </row>
    <row customFormat="1" r="35" s="16" spans="1:6" x14ac:dyDescent="0.25">
      <c r="A35" s="16" t="s">
        <v>152</v>
      </c>
      <c r="B35" s="22">
        <v>150000</v>
      </c>
      <c r="C35" s="22">
        <v>100001</v>
      </c>
      <c r="D35" s="22">
        <v>100002</v>
      </c>
      <c r="E35" s="22">
        <v>100003</v>
      </c>
      <c r="F35" s="22">
        <v>100004</v>
      </c>
    </row>
    <row customFormat="1" r="36" s="16" spans="1:6" x14ac:dyDescent="0.25">
      <c r="A36" s="16" t="s">
        <v>153</v>
      </c>
      <c r="B36" s="16" t="s">
        <v>94</v>
      </c>
      <c r="C36" s="16" t="s">
        <v>104</v>
      </c>
      <c r="D36" s="16" t="s">
        <v>104</v>
      </c>
      <c r="E36" s="16" t="s">
        <v>104</v>
      </c>
      <c r="F36" s="16" t="s">
        <v>104</v>
      </c>
    </row>
    <row customFormat="1" r="37" s="16" spans="1:6" x14ac:dyDescent="0.25">
      <c r="A37" s="16" t="s">
        <v>154</v>
      </c>
      <c r="B37" s="16" t="s">
        <v>155</v>
      </c>
      <c r="C37" s="16" t="s">
        <v>2584</v>
      </c>
      <c r="D37" s="16" t="s">
        <v>2584</v>
      </c>
      <c r="E37" s="16" t="s">
        <v>2584</v>
      </c>
      <c r="F37" s="16" t="s">
        <v>2584</v>
      </c>
    </row>
    <row customFormat="1" r="38" s="16" spans="1:6" x14ac:dyDescent="0.25">
      <c r="A38" s="16" t="s">
        <v>156</v>
      </c>
      <c r="B38" s="16">
        <v>0</v>
      </c>
      <c r="C38" s="16">
        <v>8.6999999999999993</v>
      </c>
      <c r="D38" s="16">
        <v>8.6999999999999993</v>
      </c>
      <c r="E38" s="16">
        <v>8.6999999999999993</v>
      </c>
      <c r="F38" s="16">
        <v>8.6999999999999993</v>
      </c>
    </row>
    <row customFormat="1" r="39" s="16" spans="1:6" x14ac:dyDescent="0.25">
      <c r="A39" s="16" t="s">
        <v>157</v>
      </c>
      <c r="B39" s="59">
        <v>2250000</v>
      </c>
      <c r="C39" s="59">
        <v>17500000</v>
      </c>
      <c r="D39" s="59">
        <v>17500000</v>
      </c>
      <c r="E39" s="59">
        <v>17500000</v>
      </c>
      <c r="F39" s="59">
        <v>17500000</v>
      </c>
    </row>
    <row customFormat="1" r="40" s="16" spans="1:6" x14ac:dyDescent="0.25">
      <c r="A40" s="16" t="s">
        <v>158</v>
      </c>
      <c r="B40" s="16" t="s">
        <v>40</v>
      </c>
      <c r="C40" s="16" t="s">
        <v>40</v>
      </c>
      <c r="D40" s="16" t="s">
        <v>40</v>
      </c>
      <c r="E40" s="16" t="s">
        <v>40</v>
      </c>
      <c r="F40" s="16" t="s">
        <v>40</v>
      </c>
    </row>
    <row customFormat="1" r="41" s="16" spans="1:6" x14ac:dyDescent="0.25">
      <c r="A41" s="16" t="s">
        <v>159</v>
      </c>
      <c r="B41" s="22">
        <v>1000000</v>
      </c>
      <c r="C41" s="22">
        <v>100001</v>
      </c>
      <c r="D41" s="22">
        <v>100002</v>
      </c>
      <c r="E41" s="22">
        <v>100003</v>
      </c>
      <c r="F41" s="22">
        <v>100004</v>
      </c>
    </row>
    <row customFormat="1" r="42" s="89" spans="1:6" x14ac:dyDescent="0.25">
      <c r="A42" s="89" t="s">
        <v>2576</v>
      </c>
      <c r="B42" s="90"/>
      <c r="C42" s="90"/>
      <c r="D42" s="90"/>
      <c r="E42" s="90"/>
      <c r="F42" s="90"/>
    </row>
    <row customFormat="1" r="43" s="16" spans="1:6" x14ac:dyDescent="0.25">
      <c r="A43" s="16" t="s">
        <v>160</v>
      </c>
      <c r="B43" s="16" t="s">
        <v>162</v>
      </c>
      <c r="C43" s="16" t="s">
        <v>161</v>
      </c>
      <c r="D43" s="16" t="s">
        <v>161</v>
      </c>
      <c r="E43" s="16" t="s">
        <v>161</v>
      </c>
      <c r="F43" s="16" t="s">
        <v>161</v>
      </c>
    </row>
    <row customFormat="1" r="44" s="16" spans="1:6" x14ac:dyDescent="0.25">
      <c r="A44" s="16" t="s">
        <v>162</v>
      </c>
      <c r="B44" t="s">
        <v>3232</v>
      </c>
      <c r="C44" s="2">
        <v>10.007128</v>
      </c>
      <c r="D44" s="2">
        <v>10.007128</v>
      </c>
      <c r="E44" s="2">
        <v>10.007128</v>
      </c>
      <c r="F44" s="2">
        <v>10.007128</v>
      </c>
    </row>
    <row customFormat="1" r="45" s="16" spans="1:6" x14ac:dyDescent="0.25">
      <c r="A45" s="16" t="s">
        <v>161</v>
      </c>
      <c r="B45" s="2">
        <v>20</v>
      </c>
      <c r="C45" s="2">
        <v>20</v>
      </c>
      <c r="D45" s="2">
        <v>20</v>
      </c>
      <c r="E45" s="2">
        <v>20</v>
      </c>
      <c r="F45" s="2">
        <v>20</v>
      </c>
    </row>
    <row customFormat="1" r="46" s="16" spans="1:6" x14ac:dyDescent="0.25">
      <c r="A46" s="42" t="s">
        <v>163</v>
      </c>
      <c r="B46" s="16" t="s">
        <v>40</v>
      </c>
      <c r="C46" s="16" t="s">
        <v>40</v>
      </c>
      <c r="D46" s="16" t="s">
        <v>40</v>
      </c>
      <c r="E46" s="16" t="s">
        <v>40</v>
      </c>
      <c r="F46" s="16" t="s">
        <v>40</v>
      </c>
    </row>
    <row customFormat="1" r="47" s="16" spans="1:6" x14ac:dyDescent="0.25">
      <c r="A47" s="44" t="s">
        <v>3023</v>
      </c>
      <c r="B47" s="16">
        <v>3</v>
      </c>
      <c r="C47" s="16">
        <v>13</v>
      </c>
      <c r="D47" s="16">
        <v>14</v>
      </c>
      <c r="E47" s="16">
        <v>15</v>
      </c>
      <c r="F47" s="16">
        <v>16</v>
      </c>
    </row>
    <row customFormat="1" r="48" s="16" spans="1:6" x14ac:dyDescent="0.25">
      <c r="A48" s="44" t="s">
        <v>3024</v>
      </c>
      <c r="B48" s="16" t="s">
        <v>2595</v>
      </c>
      <c r="C48" s="16" t="s">
        <v>2595</v>
      </c>
      <c r="D48" s="16" t="s">
        <v>2595</v>
      </c>
      <c r="E48" s="16" t="s">
        <v>2595</v>
      </c>
      <c r="F48" s="16" t="s">
        <v>2595</v>
      </c>
    </row>
    <row customFormat="1" r="49" s="37" spans="1:6" x14ac:dyDescent="0.25">
      <c r="A49" s="37" t="s">
        <v>2690</v>
      </c>
      <c r="B49" s="71">
        <v>1000000</v>
      </c>
      <c r="C49" s="71">
        <v>175961001</v>
      </c>
      <c r="D49" s="71">
        <v>175961002</v>
      </c>
      <c r="E49" s="71">
        <v>175961003</v>
      </c>
      <c r="F49" s="71">
        <v>175961004</v>
      </c>
    </row>
    <row customFormat="1" ht="15.75" r="50" s="10" spans="1:6" thickBot="1" x14ac:dyDescent="0.3">
      <c r="A50" s="10" t="s">
        <v>3083</v>
      </c>
      <c r="B50" s="111"/>
      <c r="C50" s="111"/>
      <c r="D50" s="111"/>
      <c r="E50" s="111"/>
      <c r="F50" s="111"/>
    </row>
    <row customFormat="1" ht="15.75" r="51" s="72" spans="1:6" thickTop="1" x14ac:dyDescent="0.25">
      <c r="A51" s="72" t="s">
        <v>2709</v>
      </c>
      <c r="B51" s="72" t="s">
        <v>31</v>
      </c>
      <c r="C51" s="72" t="s">
        <v>31</v>
      </c>
      <c r="D51" s="72" t="s">
        <v>31</v>
      </c>
      <c r="E51" s="72" t="s">
        <v>31</v>
      </c>
      <c r="F51" s="72" t="s">
        <v>31</v>
      </c>
    </row>
    <row customFormat="1" r="52" s="16" spans="1:6" x14ac:dyDescent="0.25">
      <c r="A52" s="11" t="s">
        <v>3105</v>
      </c>
      <c r="B52" s="16">
        <v>1000</v>
      </c>
      <c r="C52" s="16">
        <v>1000</v>
      </c>
    </row>
    <row customFormat="1" r="53" s="16" spans="1:6" x14ac:dyDescent="0.25">
      <c r="A53" s="11" t="s">
        <v>3106</v>
      </c>
      <c r="B53" t="n">
        <v>300000.0</v>
      </c>
      <c r="C53" s="16">
        <v>0</v>
      </c>
    </row>
    <row customFormat="1" r="54" s="109" spans="1:6" x14ac:dyDescent="0.25">
      <c r="A54" s="118" t="s">
        <v>3107</v>
      </c>
    </row>
    <row customFormat="1" r="55" s="16" spans="1:6" x14ac:dyDescent="0.25">
      <c r="A55" s="11" t="s">
        <v>3108</v>
      </c>
      <c r="B55" s="128">
        <f>SUM(B56:B57)</f>
        <v>1000000000</v>
      </c>
      <c r="C55" s="128">
        <f>SUM(C56:C57)</f>
        <v>500000000</v>
      </c>
    </row>
    <row customFormat="1" r="56" s="16" spans="1:6" x14ac:dyDescent="0.25">
      <c r="A56" s="11" t="s">
        <v>3097</v>
      </c>
      <c r="B56" s="128">
        <f>'7.TabAssetData'!B19</f>
        <v>1000000000</v>
      </c>
      <c r="C56" s="128">
        <f>'7.TabAssetData'!C19</f>
        <v>500000000</v>
      </c>
    </row>
    <row customFormat="1" r="57" s="16" spans="1:6" x14ac:dyDescent="0.25">
      <c r="A57" s="11" t="s">
        <v>3109</v>
      </c>
      <c r="B57" s="128">
        <f>SUMIFS('7a.Accessories'!17:17,'7a.Accessories'!12:12,B8,'7a.Accessories'!4:4,"0",'7a.Accessories'!1:1,"SUCCESS")</f>
        <v>0</v>
      </c>
      <c r="C57" s="128">
        <f>SUMIFS('7a.Accessories'!17:17,'7a.Accessories'!12:12,C8,'7a.Accessories'!4:4,"0",'7a.Accessories'!1:1,"SUCCESS")</f>
        <v>0</v>
      </c>
    </row>
    <row customFormat="1" r="58" s="16" spans="1:6" x14ac:dyDescent="0.25">
      <c r="A58" s="11" t="s">
        <v>3096</v>
      </c>
      <c r="B58" s="128">
        <f>SUM(B21:B25,B39)</f>
        <v>4950000</v>
      </c>
      <c r="C58" s="128">
        <f>SUM(C21:C25,C39)</f>
        <v>19900000</v>
      </c>
    </row>
    <row customFormat="1" r="59" s="16" spans="1:6" x14ac:dyDescent="0.25">
      <c r="A59" s="11" t="s">
        <v>3110</v>
      </c>
      <c r="B59" s="128">
        <f>SUM(B27,B29,B31,B33,B35,B41)</f>
        <v>1440000</v>
      </c>
      <c r="C59" s="128">
        <f>SUM(C27,C29,C31,C33,C35,C41)</f>
        <v>600006</v>
      </c>
    </row>
    <row customFormat="1" r="60" s="16" spans="1:6" x14ac:dyDescent="0.25">
      <c r="A60" s="11" t="s">
        <v>3111</v>
      </c>
      <c r="B60" s="128">
        <f>'8.TabInsuranceData'!B85</f>
        <v>0</v>
      </c>
      <c r="C60" s="128">
        <f>'8.TabInsuranceData'!C85</f>
        <v>0</v>
      </c>
    </row>
    <row customFormat="1" r="61" s="16" spans="1:6" x14ac:dyDescent="0.25">
      <c r="A61" s="11" t="s">
        <v>3112</v>
      </c>
      <c r="B61" s="128">
        <f>SUMIFS('7a.Accessories'!24:24,'7a.Accessories'!12:12,B8,'7a.Accessories'!4:4,"0",'7a.Accessories'!1:1,"SUCCESS")+'7.TabAssetData'!B70</f>
        <v>350000000</v>
      </c>
      <c r="C61" s="128">
        <f>SUMIFS('7a.Accessories'!24:24,'7a.Accessories'!12:12,C8,'7a.Accessories'!4:4,"0",'7a.Accessories'!1:1,"SUCCESS")+'7.TabAssetData'!C70</f>
        <v>100000000</v>
      </c>
    </row>
    <row customFormat="1" r="62" s="16" spans="1:6" x14ac:dyDescent="0.25">
      <c r="A62" s="11" t="s">
        <v>3113</v>
      </c>
      <c r="B62" s="128">
        <f>B61-B53</f>
        <v>349700000</v>
      </c>
      <c r="C62" s="128">
        <f>C61-C53</f>
        <v>100000000</v>
      </c>
    </row>
    <row customFormat="1" r="63" s="16" spans="1:6" x14ac:dyDescent="0.25">
      <c r="A63" s="11" t="s">
        <v>3114</v>
      </c>
      <c r="B63" s="128">
        <f>IF(B37= "OTR-DP",B39/(B55-B61)*100,IF(B37="OTR-DP + Ins Cptlz + Fee Cptlz(Excl. Provision)",B39*100/(B55-B61+B60+(B59-B41))))</f>
        <v>0.34591968513621546</v>
      </c>
      <c r="C63" s="128">
        <f>IF(C37= "OTR-DP",C39/(C55-C61)*100,IF(C37="OTR-DP + Ins Cptlz + Fee Cptlz(Excl. Provision)",C39*100/(C55-C61+C60+(C59-C41))))</f>
        <v>4.375</v>
      </c>
    </row>
    <row customFormat="1" r="64" s="16" spans="1:6" x14ac:dyDescent="0.25">
      <c r="A64" s="11" t="s">
        <v>3115</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3116</v>
      </c>
    </row>
    <row customFormat="1" r="66" s="16" spans="1:3" x14ac:dyDescent="0.25">
      <c r="A66" s="11" t="s">
        <v>3117</v>
      </c>
      <c r="B66" t="n">
        <v>3.62598E8</v>
      </c>
      <c r="C66" s="16">
        <v>362678000</v>
      </c>
    </row>
    <row customFormat="1" r="67" s="16" spans="1:3" x14ac:dyDescent="0.25">
      <c r="A67" s="11" t="s">
        <v>3118</v>
      </c>
      <c r="B67" t="n">
        <v>6.5232E8</v>
      </c>
      <c r="C67" s="16">
        <v>651440000</v>
      </c>
    </row>
    <row customFormat="1" r="68" s="16" spans="1:3" x14ac:dyDescent="0.25">
      <c r="A68" s="11" t="s">
        <v>3119</v>
      </c>
      <c r="B68" t="n">
        <v>7.9853E7</v>
      </c>
      <c r="C68" s="16">
        <v>79742000</v>
      </c>
    </row>
    <row customFormat="1" r="69" s="16" spans="1:3" x14ac:dyDescent="0.25">
      <c r="A69" s="11" t="s">
        <v>3120</v>
      </c>
      <c r="B69" t="n">
        <v>6.635700155E7</v>
      </c>
      <c r="C69" s="16">
        <v>66237997.920000002</v>
      </c>
    </row>
    <row customFormat="1" r="70" s="16" spans="1:3" x14ac:dyDescent="0.25">
      <c r="A70" s="11" t="s">
        <v>3121</v>
      </c>
      <c r="B70" t="n">
        <v>7.1867700155E8</v>
      </c>
      <c r="C70" s="16">
        <v>717677997.91999996</v>
      </c>
    </row>
    <row customFormat="1" r="71" s="16" spans="1:3" x14ac:dyDescent="0.25">
      <c r="A71" s="11" t="s">
        <v>3122</v>
      </c>
      <c r="B71" t="n">
        <v>16.08129146</v>
      </c>
      <c r="C71" s="16">
        <v>15.862095030000001</v>
      </c>
    </row>
    <row r="72" spans="1:3" x14ac:dyDescent="0.25">
      <c r="A72" s="115" t="s">
        <v>3223</v>
      </c>
      <c r="B72" s="140">
        <f>B62*100/B55</f>
        <v>34.97</v>
      </c>
      <c r="C72" s="140">
        <f>C62*100/C55</f>
        <v>20</v>
      </c>
    </row>
    <row r="73" spans="1:3" x14ac:dyDescent="0.25">
      <c r="A73" s="115" t="s">
        <v>3224</v>
      </c>
      <c r="B73" s="15">
        <f>IF(B37= "OTR-DP",(B55-B61),IF(B37="OTR-DP + Ins Cptlz + Fee Cptlz(Excl. Provision)",(B55-B61+B60+(B59-B41))))</f>
        <v>650440000</v>
      </c>
      <c r="C73" s="15">
        <f>IF(C37= "OTR-DP",(C55-C61),IF(C37="OTR-DP + Ins Cptlz + Fee Cptlz(Excl. Provision)",(C55-C61+C60+(C59-C41))))</f>
        <v>400000000</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t="s">
        <v>3228</v>
      </c>
      <c r="C1" s="13" t="s">
        <v>6</v>
      </c>
      <c r="D1" s="16" t="s">
        <v>6</v>
      </c>
      <c r="E1" s="16" t="s">
        <v>6</v>
      </c>
      <c r="F1" s="16" t="s">
        <v>6</v>
      </c>
      <c r="G1" s="16" t="s">
        <v>6</v>
      </c>
      <c r="H1" s="16" t="s">
        <v>6</v>
      </c>
    </row>
    <row customFormat="1" r="2" s="16" spans="1:8" x14ac:dyDescent="0.25">
      <c r="A2" s="16" t="s">
        <v>2812</v>
      </c>
      <c r="B2" t="s">
        <v>2588</v>
      </c>
      <c r="C2" s="13" t="s">
        <v>2588</v>
      </c>
      <c r="D2" s="16" t="s">
        <v>2588</v>
      </c>
      <c r="E2" s="16" t="s">
        <v>2588</v>
      </c>
      <c r="F2" s="16" t="s">
        <v>2588</v>
      </c>
      <c r="G2" s="16" t="s">
        <v>2588</v>
      </c>
      <c r="H2" s="16" t="s">
        <v>2588</v>
      </c>
    </row>
    <row customFormat="1" r="3" s="16" spans="1:8" x14ac:dyDescent="0.25">
      <c r="A3" s="16" t="s">
        <v>2813</v>
      </c>
      <c r="C3" s="13"/>
    </row>
    <row customFormat="1" r="4" s="16" spans="1:8" x14ac:dyDescent="0.25">
      <c r="A4" s="13" t="s">
        <v>3001</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0002APP20221206120</v>
      </c>
      <c r="C8" s="16">
        <f>'1.TabCustomerMainData'!C$13</f>
        <v>0</v>
      </c>
    </row>
    <row customFormat="1" r="9" s="16" spans="1:8" x14ac:dyDescent="0.25">
      <c r="A9" s="28" t="s">
        <v>3069</v>
      </c>
      <c r="B9" s="28"/>
      <c r="C9" s="28"/>
    </row>
    <row customFormat="1" r="10" s="16" spans="1:8" x14ac:dyDescent="0.25">
      <c r="A10" s="16" t="s">
        <v>3048</v>
      </c>
      <c r="B10" s="16" t="str">
        <f>'1.TabCustomerMainData'!$B$10</f>
        <v>No</v>
      </c>
      <c r="C10" s="16" t="str">
        <f>'1.TabCustomerMainData'!$B$10</f>
        <v>No</v>
      </c>
    </row>
    <row customFormat="1" r="11" s="85" spans="1:8" x14ac:dyDescent="0.25">
      <c r="A11" s="87"/>
      <c r="B11" s="78"/>
      <c r="C11" s="87"/>
    </row>
    <row customFormat="1" ht="75" r="12" s="16" spans="1:8" x14ac:dyDescent="0.25">
      <c r="A12" s="13" t="s">
        <v>1982</v>
      </c>
      <c r="B12" s="12" t="s">
        <v>3066</v>
      </c>
      <c r="C12" s="12" t="s">
        <v>3066</v>
      </c>
    </row>
    <row customFormat="1" r="13" s="16" spans="1:8" x14ac:dyDescent="0.25">
      <c r="A13" s="49" t="s">
        <v>3025</v>
      </c>
      <c r="B13" s="62" t="s">
        <v>3067</v>
      </c>
      <c r="C13" s="62" t="s">
        <v>3067</v>
      </c>
    </row>
    <row customFormat="1" r="14" s="16" spans="1:8" x14ac:dyDescent="0.25">
      <c r="A14" s="58" t="s">
        <v>1983</v>
      </c>
      <c r="B14" s="12"/>
      <c r="C14" s="12"/>
    </row>
    <row customFormat="1" ht="75" r="15" s="16" spans="1:8" x14ac:dyDescent="0.25">
      <c r="A15" s="13" t="s">
        <v>1984</v>
      </c>
      <c r="B15" s="12" t="s">
        <v>3085</v>
      </c>
      <c r="C15" s="12" t="s">
        <v>3085</v>
      </c>
    </row>
    <row customFormat="1" r="16" s="16" spans="1:8" x14ac:dyDescent="0.25">
      <c r="A16" s="13" t="s">
        <v>1985</v>
      </c>
      <c r="B16" s="12" t="s">
        <v>3068</v>
      </c>
      <c r="C16" s="12" t="s">
        <v>3068</v>
      </c>
    </row>
    <row customFormat="1" ht="36.75" r="17" s="16" spans="1:3" x14ac:dyDescent="0.25">
      <c r="A17" s="13" t="s">
        <v>1986</v>
      </c>
      <c r="B17" s="60" t="s">
        <v>3065</v>
      </c>
      <c r="C17" s="60" t="s">
        <v>3065</v>
      </c>
    </row>
    <row r="18" spans="1:3" x14ac:dyDescent="0.25">
      <c r="A18" s="14"/>
      <c r="B18" s="14"/>
      <c r="C18" s="14"/>
    </row>
    <row r="19" spans="1:3" x14ac:dyDescent="0.25">
      <c r="A19" s="14"/>
      <c r="B19" s="14"/>
      <c r="C19" s="14"/>
    </row>
    <row customFormat="1" customHeight="1" ht="101.25" r="20" s="21" spans="1:3" x14ac:dyDescent="0.25">
      <c r="A20" s="155" t="s">
        <v>2010</v>
      </c>
      <c r="B20" s="15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3001</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3069</v>
      </c>
      <c r="B9" s="28"/>
    </row>
    <row customFormat="1" r="10" s="16" spans="1:8" x14ac:dyDescent="0.25">
      <c r="A10" s="16" t="s">
        <v>3048</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0002APP20221206120</v>
      </c>
      <c r="C12" s="16" t="str">
        <f>'1.TabCustomerMainData'!$B$13</f>
        <v>0002APP20221206120</v>
      </c>
      <c r="D12" s="16">
        <f>'1.TabCustomerMainData'!$C$13</f>
        <v>0</v>
      </c>
    </row>
    <row customFormat="1" ht="60" r="13" s="9" spans="1:8" x14ac:dyDescent="0.25">
      <c r="A13" s="50" t="s">
        <v>3026</v>
      </c>
      <c r="B13" s="9" t="s">
        <v>166</v>
      </c>
      <c r="C13" s="9" t="s">
        <v>166</v>
      </c>
      <c r="D13" s="9" t="s">
        <v>166</v>
      </c>
      <c r="E13" s="9" t="s">
        <v>166</v>
      </c>
    </row>
    <row customFormat="1" r="14" s="16" spans="1:8" x14ac:dyDescent="0.25">
      <c r="A14" s="44" t="s">
        <v>3027</v>
      </c>
      <c r="B14" s="16" t="s">
        <v>167</v>
      </c>
      <c r="C14" s="16" t="s">
        <v>2891</v>
      </c>
      <c r="D14" s="16" t="s">
        <v>167</v>
      </c>
      <c r="E14" s="16" t="s">
        <v>2891</v>
      </c>
    </row>
    <row customFormat="1" r="15" s="16" spans="1:8" x14ac:dyDescent="0.25">
      <c r="A15" s="16" t="s">
        <v>168</v>
      </c>
      <c r="B15" s="16" t="s">
        <v>169</v>
      </c>
      <c r="C15" s="16" t="s">
        <v>169</v>
      </c>
      <c r="D15" s="16" t="s">
        <v>169</v>
      </c>
      <c r="E15" s="16" t="s">
        <v>169</v>
      </c>
    </row>
    <row customFormat="1" r="16" s="16" spans="1:8" x14ac:dyDescent="0.25">
      <c r="A16" s="16" t="s">
        <v>170</v>
      </c>
      <c r="B16" s="16" t="s">
        <v>171</v>
      </c>
      <c r="C16" s="16" t="s">
        <v>2892</v>
      </c>
      <c r="D16" s="16" t="s">
        <v>171</v>
      </c>
      <c r="E16" s="16" t="s">
        <v>2892</v>
      </c>
    </row>
    <row customFormat="1" r="17" s="16" spans="1:1" x14ac:dyDescent="0.25">
      <c r="A17" s="16"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40" workbookViewId="0">
      <pane activePane="topRight" state="frozen" topLeftCell="B1" xSplit="1"/>
      <selection activeCell="C54" pane="topRight" sqref="C54"/>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3228</v>
      </c>
      <c r="C1" s="16" t="s">
        <v>6</v>
      </c>
      <c r="D1" s="16" t="s">
        <v>6</v>
      </c>
      <c r="E1" s="16" t="s">
        <v>6</v>
      </c>
      <c r="F1" s="16" t="s">
        <v>6</v>
      </c>
      <c r="G1" s="16" t="s">
        <v>6</v>
      </c>
    </row>
    <row customFormat="1" r="2" s="16" spans="1:7" x14ac:dyDescent="0.25">
      <c r="A2" s="16" t="s">
        <v>2812</v>
      </c>
      <c r="B2" t="s">
        <v>2588</v>
      </c>
      <c r="C2" s="16" t="s">
        <v>2588</v>
      </c>
      <c r="D2" s="16" t="s">
        <v>2588</v>
      </c>
      <c r="E2" s="16" t="s">
        <v>2588</v>
      </c>
      <c r="F2" s="16" t="s">
        <v>2588</v>
      </c>
      <c r="G2" s="16" t="s">
        <v>2588</v>
      </c>
    </row>
    <row customFormat="1" r="3" s="16" spans="1:7" x14ac:dyDescent="0.25">
      <c r="A3" s="16" t="s">
        <v>2813</v>
      </c>
    </row>
    <row customFormat="1" r="4" s="16" spans="1:7" x14ac:dyDescent="0.25">
      <c r="A4" s="16" t="s">
        <v>2915</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0002APP20221206120</v>
      </c>
      <c r="C8" s="16">
        <f>'1.TabCustomerMainData'!C$13</f>
        <v>0</v>
      </c>
    </row>
    <row customFormat="1" r="9" s="16" spans="1:7" x14ac:dyDescent="0.25">
      <c r="A9" s="28" t="s">
        <v>3093</v>
      </c>
    </row>
    <row customFormat="1" r="10" s="16" spans="1:7" x14ac:dyDescent="0.25">
      <c r="A10" s="16" t="s">
        <v>3048</v>
      </c>
      <c r="B10" t="str">
        <f>'1.TabCustomerMainData'!B10</f>
        <v>No</v>
      </c>
      <c r="C10" s="15" t="str">
        <f>'1.TabCustomerMainData'!C10</f>
        <v>No</v>
      </c>
    </row>
    <row customFormat="1" r="11" s="85" spans="1:7" x14ac:dyDescent="0.25">
      <c r="B11" s="78"/>
    </row>
    <row customFormat="1" r="12" s="16" spans="1:7" x14ac:dyDescent="0.25">
      <c r="A12" s="16" t="s">
        <v>2000</v>
      </c>
      <c r="B12" s="13" t="s">
        <v>94</v>
      </c>
      <c r="C12" s="13" t="s">
        <v>94</v>
      </c>
      <c r="D12" s="13" t="s">
        <v>94</v>
      </c>
    </row>
    <row customFormat="1" r="13" s="92" spans="1:7" x14ac:dyDescent="0.25">
      <c r="A13" s="89" t="s">
        <v>2001</v>
      </c>
      <c r="B13" s="90"/>
      <c r="C13" s="90"/>
      <c r="D13" s="90"/>
      <c r="E13" s="91"/>
    </row>
    <row customFormat="1" r="14" s="16" spans="1:7" x14ac:dyDescent="0.25">
      <c r="A14" s="11" t="s">
        <v>2002</v>
      </c>
      <c r="B14" s="13"/>
      <c r="C14" s="13"/>
      <c r="D14" s="13"/>
    </row>
    <row customFormat="1" r="15" s="16" spans="1:7" x14ac:dyDescent="0.25">
      <c r="A15" s="44" t="s">
        <v>2955</v>
      </c>
      <c r="B15" s="13">
        <v>1</v>
      </c>
      <c r="C15" s="13">
        <v>1</v>
      </c>
      <c r="D15" s="13">
        <v>1</v>
      </c>
    </row>
    <row customFormat="1" r="16" s="16" spans="1:7" x14ac:dyDescent="0.25">
      <c r="A16" s="11" t="s">
        <v>130</v>
      </c>
      <c r="B16" s="13">
        <v>1000</v>
      </c>
      <c r="C16" s="13">
        <v>1000</v>
      </c>
      <c r="D16" s="13">
        <v>1000</v>
      </c>
    </row>
    <row customFormat="1" r="17" s="16" spans="1:5" x14ac:dyDescent="0.25">
      <c r="A17" s="11" t="s">
        <v>1996</v>
      </c>
      <c r="B17" s="13">
        <v>0.33</v>
      </c>
      <c r="C17" s="13">
        <v>0.33</v>
      </c>
      <c r="D17" s="13">
        <v>0.33</v>
      </c>
    </row>
    <row customFormat="1" r="18" s="16" spans="1:5" x14ac:dyDescent="0.25">
      <c r="A18" s="11" t="s">
        <v>2003</v>
      </c>
      <c r="B18" s="13">
        <v>1000</v>
      </c>
      <c r="C18" s="13">
        <v>1000</v>
      </c>
      <c r="D18" s="13">
        <v>1000</v>
      </c>
    </row>
    <row customFormat="1" r="19" s="16" spans="1:5" x14ac:dyDescent="0.25">
      <c r="A19" s="11" t="s">
        <v>2004</v>
      </c>
      <c r="B19" s="13">
        <v>0.33</v>
      </c>
      <c r="C19" s="13">
        <v>0.33</v>
      </c>
      <c r="D19" s="13">
        <v>0.33</v>
      </c>
    </row>
    <row customFormat="1" r="20" s="16" spans="1:5" x14ac:dyDescent="0.25">
      <c r="A20" s="11" t="s">
        <v>1997</v>
      </c>
      <c r="B20" s="13">
        <v>1000</v>
      </c>
      <c r="C20" s="13">
        <v>1000</v>
      </c>
      <c r="D20" s="13">
        <v>1000</v>
      </c>
    </row>
    <row customFormat="1" r="21" s="16" spans="1:5" x14ac:dyDescent="0.25">
      <c r="A21" s="11" t="s">
        <v>1987</v>
      </c>
      <c r="B21" s="13">
        <v>0.33</v>
      </c>
      <c r="C21" s="13">
        <v>0.33</v>
      </c>
      <c r="D21" s="13">
        <v>0.33</v>
      </c>
    </row>
    <row customFormat="1" r="22" s="16" spans="1:5" x14ac:dyDescent="0.25">
      <c r="A22" s="11" t="s">
        <v>1988</v>
      </c>
      <c r="B22" s="13">
        <v>1000</v>
      </c>
      <c r="C22" s="13">
        <v>1000</v>
      </c>
      <c r="D22" s="13">
        <v>1000</v>
      </c>
    </row>
    <row customFormat="1" r="23" s="16" spans="1:5" x14ac:dyDescent="0.25">
      <c r="A23" s="11" t="s">
        <v>1989</v>
      </c>
      <c r="B23" s="13">
        <v>0.33</v>
      </c>
      <c r="C23" s="13">
        <v>0.33</v>
      </c>
      <c r="D23" s="13">
        <v>0.33</v>
      </c>
    </row>
    <row customFormat="1" r="24" s="16" spans="1:5" x14ac:dyDescent="0.25">
      <c r="A24" s="11" t="s">
        <v>1990</v>
      </c>
      <c r="B24" s="13">
        <v>1000</v>
      </c>
      <c r="C24" s="13">
        <v>1000</v>
      </c>
      <c r="D24" s="13">
        <v>1000</v>
      </c>
    </row>
    <row customFormat="1" r="25" s="16" spans="1:5" x14ac:dyDescent="0.25">
      <c r="A25" s="11" t="s">
        <v>1991</v>
      </c>
      <c r="B25" s="13">
        <v>0.33</v>
      </c>
      <c r="C25" s="13">
        <v>0.33</v>
      </c>
      <c r="D25" s="13">
        <v>0.33</v>
      </c>
    </row>
    <row customFormat="1" r="26" s="92" spans="1:5" x14ac:dyDescent="0.25">
      <c r="A26" s="89" t="s">
        <v>2005</v>
      </c>
      <c r="B26" s="90"/>
      <c r="C26" s="90"/>
      <c r="D26" s="90"/>
      <c r="E26" s="91"/>
    </row>
    <row customFormat="1" r="27" s="16" spans="1:5" x14ac:dyDescent="0.25">
      <c r="A27" s="11" t="s">
        <v>2006</v>
      </c>
      <c r="B27" s="13"/>
      <c r="C27" s="13"/>
      <c r="D27" s="13"/>
    </row>
    <row customFormat="1" r="28" s="16" spans="1:5" x14ac:dyDescent="0.25">
      <c r="A28" s="11" t="s">
        <v>2007</v>
      </c>
      <c r="B28" s="106"/>
      <c r="C28" s="106"/>
      <c r="D28" s="106"/>
    </row>
    <row customFormat="1" r="29" s="16" spans="1:5" x14ac:dyDescent="0.25">
      <c r="A29" s="44" t="s">
        <v>2955</v>
      </c>
      <c r="B29" s="13" t="s">
        <v>2693</v>
      </c>
      <c r="C29" s="13" t="s">
        <v>2893</v>
      </c>
      <c r="D29" s="13" t="s">
        <v>2894</v>
      </c>
    </row>
    <row customFormat="1" r="30" s="16" spans="1:5" x14ac:dyDescent="0.25">
      <c r="A30" s="11" t="s">
        <v>130</v>
      </c>
      <c r="B30" s="106" t="s">
        <v>2689</v>
      </c>
      <c r="C30" s="106" t="s">
        <v>2895</v>
      </c>
      <c r="D30" s="106" t="s">
        <v>2896</v>
      </c>
    </row>
    <row customFormat="1" r="31" s="16" spans="1:5" x14ac:dyDescent="0.25">
      <c r="A31" s="11" t="s">
        <v>1996</v>
      </c>
      <c r="B31" s="13" t="s">
        <v>2694</v>
      </c>
      <c r="C31" s="13" t="s">
        <v>2897</v>
      </c>
      <c r="D31" s="13" t="s">
        <v>2898</v>
      </c>
    </row>
    <row customFormat="1" r="32" s="16" spans="1:5" x14ac:dyDescent="0.25">
      <c r="A32" s="11" t="s">
        <v>2003</v>
      </c>
      <c r="B32" s="106" t="s">
        <v>2689</v>
      </c>
      <c r="C32" s="106" t="s">
        <v>2895</v>
      </c>
      <c r="D32" s="106" t="s">
        <v>2896</v>
      </c>
    </row>
    <row customFormat="1" r="33" s="16" spans="1:4" x14ac:dyDescent="0.25">
      <c r="A33" s="11" t="s">
        <v>2004</v>
      </c>
      <c r="B33" s="13" t="s">
        <v>2694</v>
      </c>
      <c r="C33" s="13" t="s">
        <v>2897</v>
      </c>
      <c r="D33" s="13" t="s">
        <v>2898</v>
      </c>
    </row>
    <row customFormat="1" r="34" s="16" spans="1:4" x14ac:dyDescent="0.25">
      <c r="A34" s="11" t="s">
        <v>1997</v>
      </c>
      <c r="B34" s="106" t="s">
        <v>2689</v>
      </c>
      <c r="C34" s="106" t="s">
        <v>2895</v>
      </c>
      <c r="D34" s="106" t="s">
        <v>2896</v>
      </c>
    </row>
    <row customFormat="1" r="35" s="16" spans="1:4" x14ac:dyDescent="0.25">
      <c r="A35" s="11" t="s">
        <v>1987</v>
      </c>
      <c r="B35" s="13" t="s">
        <v>2694</v>
      </c>
      <c r="C35" s="13" t="s">
        <v>2897</v>
      </c>
      <c r="D35" s="13" t="s">
        <v>2898</v>
      </c>
    </row>
    <row customFormat="1" r="36" s="16" spans="1:4" x14ac:dyDescent="0.25">
      <c r="A36" s="11" t="s">
        <v>1988</v>
      </c>
      <c r="B36" s="106" t="s">
        <v>2689</v>
      </c>
      <c r="C36" s="106" t="s">
        <v>2895</v>
      </c>
      <c r="D36" s="106" t="s">
        <v>2896</v>
      </c>
    </row>
    <row customFormat="1" r="37" s="16" spans="1:4" x14ac:dyDescent="0.25">
      <c r="A37" s="11" t="s">
        <v>1989</v>
      </c>
      <c r="B37" s="13" t="s">
        <v>2694</v>
      </c>
      <c r="C37" s="13" t="s">
        <v>2897</v>
      </c>
      <c r="D37" s="13" t="s">
        <v>2898</v>
      </c>
    </row>
    <row customFormat="1" r="38" s="16" spans="1:4" x14ac:dyDescent="0.25">
      <c r="A38" s="11" t="s">
        <v>1990</v>
      </c>
      <c r="B38" s="106" t="s">
        <v>2689</v>
      </c>
      <c r="C38" s="106" t="s">
        <v>2895</v>
      </c>
      <c r="D38" s="106" t="s">
        <v>2896</v>
      </c>
    </row>
    <row customFormat="1" r="39" s="16" spans="1:4" x14ac:dyDescent="0.25">
      <c r="A39" s="11" t="s">
        <v>1991</v>
      </c>
      <c r="B39" s="13" t="s">
        <v>2694</v>
      </c>
      <c r="C39" s="13" t="s">
        <v>2897</v>
      </c>
      <c r="D39" s="13" t="s">
        <v>2898</v>
      </c>
    </row>
    <row customFormat="1" r="40" s="16" spans="1:4" x14ac:dyDescent="0.25">
      <c r="A40" s="11" t="s">
        <v>1992</v>
      </c>
      <c r="B40" s="106" t="s">
        <v>3132</v>
      </c>
      <c r="C40" s="106" t="s">
        <v>2895</v>
      </c>
      <c r="D40" s="106" t="s">
        <v>2896</v>
      </c>
    </row>
    <row customFormat="1" r="41" s="16" spans="1:4" x14ac:dyDescent="0.25">
      <c r="A41" s="11" t="s">
        <v>1993</v>
      </c>
      <c r="B41" s="13" t="s">
        <v>2694</v>
      </c>
      <c r="C41" s="13" t="s">
        <v>2897</v>
      </c>
      <c r="D41" s="13" t="s">
        <v>2898</v>
      </c>
    </row>
    <row customFormat="1" r="42" s="92" spans="1:4" x14ac:dyDescent="0.25">
      <c r="A42" s="89" t="s">
        <v>1994</v>
      </c>
      <c r="B42" s="90"/>
      <c r="C42" s="90"/>
      <c r="D42" s="90"/>
    </row>
    <row customFormat="1" r="43" s="16" spans="1:4" x14ac:dyDescent="0.25">
      <c r="A43" s="16" t="s">
        <v>1995</v>
      </c>
      <c r="B43" s="13"/>
      <c r="C43" s="13"/>
      <c r="D43" s="13"/>
    </row>
    <row customFormat="1" r="44" s="16" spans="1:4" x14ac:dyDescent="0.25">
      <c r="A44" s="44" t="s">
        <v>2955</v>
      </c>
      <c r="B44" s="13" t="s">
        <v>2692</v>
      </c>
      <c r="C44" s="13" t="s">
        <v>2692</v>
      </c>
      <c r="D44" s="13" t="s">
        <v>2899</v>
      </c>
    </row>
    <row customFormat="1" r="45" s="16" spans="1:4" x14ac:dyDescent="0.25">
      <c r="A45" s="11" t="s">
        <v>130</v>
      </c>
      <c r="B45" s="13"/>
      <c r="C45" s="13"/>
      <c r="D45" s="13"/>
    </row>
    <row customFormat="1" r="46" s="16" spans="1:4" x14ac:dyDescent="0.25">
      <c r="A46" s="11" t="s">
        <v>1996</v>
      </c>
      <c r="B46" s="13" t="s">
        <v>2694</v>
      </c>
      <c r="C46" s="13" t="s">
        <v>2694</v>
      </c>
      <c r="D46" s="13" t="s">
        <v>2694</v>
      </c>
    </row>
    <row customFormat="1" r="47" s="16" spans="1:4" x14ac:dyDescent="0.25">
      <c r="A47" s="11" t="s">
        <v>1997</v>
      </c>
      <c r="B47" s="13"/>
      <c r="C47" s="13"/>
      <c r="D47" s="13"/>
    </row>
    <row customFormat="1" r="48" s="16" spans="1:4" x14ac:dyDescent="0.25">
      <c r="A48" s="11" t="s">
        <v>1987</v>
      </c>
      <c r="B48" s="13" t="s">
        <v>2694</v>
      </c>
      <c r="C48" s="13" t="s">
        <v>2694</v>
      </c>
      <c r="D48" s="13" t="s">
        <v>2694</v>
      </c>
    </row>
    <row customFormat="1" r="49" s="16" spans="1:5" x14ac:dyDescent="0.25">
      <c r="A49" s="11" t="s">
        <v>1988</v>
      </c>
      <c r="B49" s="13"/>
      <c r="C49" s="13"/>
      <c r="D49" s="13"/>
    </row>
    <row customFormat="1" r="50" s="16" spans="1:5" x14ac:dyDescent="0.25">
      <c r="A50" s="11" t="s">
        <v>1989</v>
      </c>
      <c r="B50" s="13" t="s">
        <v>2694</v>
      </c>
      <c r="C50" s="13" t="s">
        <v>2694</v>
      </c>
      <c r="D50" s="13" t="s">
        <v>2694</v>
      </c>
    </row>
    <row customFormat="1" r="51" s="16" spans="1:5" x14ac:dyDescent="0.25">
      <c r="A51" s="11" t="s">
        <v>1990</v>
      </c>
      <c r="B51" s="13"/>
      <c r="C51" s="13"/>
      <c r="D51" s="13"/>
    </row>
    <row customFormat="1" r="52" s="16" spans="1:5" x14ac:dyDescent="0.25">
      <c r="A52" s="11" t="s">
        <v>1991</v>
      </c>
      <c r="B52" s="13" t="s">
        <v>2694</v>
      </c>
      <c r="C52" s="13" t="s">
        <v>2694</v>
      </c>
      <c r="D52" s="13" t="s">
        <v>2694</v>
      </c>
    </row>
    <row customFormat="1" r="53" s="158" spans="1:5" x14ac:dyDescent="0.25">
      <c r="A53" s="158" t="s">
        <v>3133</v>
      </c>
    </row>
    <row customFormat="1" r="54" s="119" spans="1:5" x14ac:dyDescent="0.25">
      <c r="A54" s="120" t="s">
        <v>3137</v>
      </c>
      <c r="B54" s="120" t="s">
        <v>31</v>
      </c>
      <c r="C54" s="120" t="s">
        <v>31</v>
      </c>
    </row>
    <row customFormat="1" r="55" s="16" spans="1:5" x14ac:dyDescent="0.25">
      <c r="A55" s="11" t="s">
        <v>3134</v>
      </c>
      <c r="B55" s="12"/>
      <c r="C55" s="12"/>
      <c r="D55" s="12"/>
      <c r="E55" s="12"/>
    </row>
    <row customFormat="1" r="56" s="16" spans="1:5" x14ac:dyDescent="0.25">
      <c r="A56" s="11" t="s">
        <v>3135</v>
      </c>
      <c r="B56" s="12"/>
      <c r="C56" s="12"/>
      <c r="D56" s="12"/>
      <c r="E56" s="12"/>
    </row>
    <row customFormat="1" r="57" s="16" spans="1:5" x14ac:dyDescent="0.25">
      <c r="A57" s="11" t="s">
        <v>3136</v>
      </c>
      <c r="B57" s="12"/>
      <c r="C57" s="12"/>
      <c r="D57" s="12"/>
      <c r="E57" s="12"/>
    </row>
    <row customFormat="1" ht="15.75" r="58" s="16" spans="1:5" thickBot="1" x14ac:dyDescent="0.3">
      <c r="A58" s="11" t="s">
        <v>3138</v>
      </c>
    </row>
    <row r="59" spans="1:5" x14ac:dyDescent="0.25">
      <c r="A59" s="156" t="s">
        <v>1998</v>
      </c>
      <c r="B59" s="157"/>
    </row>
    <row ht="210" r="60" spans="1:5" x14ac:dyDescent="0.25">
      <c r="A60" s="20" t="s">
        <v>2009</v>
      </c>
      <c r="B60" s="17" t="s">
        <v>2011</v>
      </c>
    </row>
    <row ht="90.75" r="61" spans="1: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workbookViewId="0">
      <pane activePane="topRight" state="frozen" topLeftCell="B1" xSplit="1"/>
      <selection activeCell="C19" pane="topRight" sqref="C19"/>
    </sheetView>
  </sheetViews>
  <sheetFormatPr defaultRowHeight="15" x14ac:dyDescent="0.25"/>
  <cols>
    <col min="1" max="1" bestFit="true" customWidth="true" width="27.140625" collapsed="true"/>
    <col min="2" max="2" customWidth="true" width="17.7109375" collapsed="true"/>
    <col min="3" max="3" bestFit="true" customWidth="true" width="13.28515625" collapsed="true"/>
    <col min="4" max="5" bestFit="true" customWidth="true" width="11.7109375" collapsed="true"/>
  </cols>
  <sheetData>
    <row customFormat="1" r="1" s="16" spans="1:8" x14ac:dyDescent="0.25">
      <c r="A1" s="16" t="s">
        <v>4</v>
      </c>
      <c r="B1" t="s">
        <v>3228</v>
      </c>
      <c r="C1" s="16" t="s">
        <v>6</v>
      </c>
      <c r="D1" s="16" t="s">
        <v>6</v>
      </c>
      <c r="E1" s="16" t="s">
        <v>6</v>
      </c>
      <c r="F1" s="16" t="s">
        <v>6</v>
      </c>
      <c r="G1" s="16" t="s">
        <v>6</v>
      </c>
      <c r="H1" s="16" t="s">
        <v>6</v>
      </c>
    </row>
    <row customFormat="1" r="2" s="16" spans="1:8" x14ac:dyDescent="0.25">
      <c r="A2" s="16" t="s">
        <v>2812</v>
      </c>
      <c r="B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2915</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0002APP20221206120</v>
      </c>
      <c r="C8" s="16">
        <f>'1.TabCustomerMainData'!C$13</f>
        <v>0</v>
      </c>
    </row>
    <row customFormat="1" r="9" s="16" spans="1:8" x14ac:dyDescent="0.25">
      <c r="A9" s="16" t="s">
        <v>3069</v>
      </c>
    </row>
    <row customFormat="1" r="10" s="16" spans="1:8" x14ac:dyDescent="0.25">
      <c r="A10" s="16" t="s">
        <v>3048</v>
      </c>
      <c r="B10" s="15" t="str">
        <f>'1.TabCustomerMainData'!B10</f>
        <v>No</v>
      </c>
      <c r="C10" s="15" t="str">
        <f>'1.TabCustomerMainData'!C10</f>
        <v>No</v>
      </c>
    </row>
    <row customFormat="1" r="11" s="86" spans="1:8" x14ac:dyDescent="0.25">
      <c r="A11" s="110" t="s">
        <v>3046</v>
      </c>
      <c r="B11" s="78"/>
    </row>
    <row customFormat="1" ht="15.75" r="12" s="33" spans="1:8" thickBot="1" x14ac:dyDescent="0.3">
      <c r="A12" s="51" t="s">
        <v>3041</v>
      </c>
      <c r="B12" s="131">
        <v>1000000</v>
      </c>
      <c r="C12" s="135">
        <v>1000000</v>
      </c>
    </row>
    <row customFormat="1" ht="16.5" r="13" s="34" spans="1:8" thickBot="1" thickTop="1" x14ac:dyDescent="0.3">
      <c r="A13" s="52" t="s">
        <v>3042</v>
      </c>
      <c r="B13" t="n">
        <v>0.0</v>
      </c>
      <c r="C13" s="134">
        <v>0</v>
      </c>
    </row>
    <row customFormat="1" ht="16.5" r="14" s="34" spans="1:8" thickBot="1" thickTop="1" x14ac:dyDescent="0.3">
      <c r="A14" s="52" t="s">
        <v>3043</v>
      </c>
      <c r="B14" t="n">
        <v>0.0</v>
      </c>
      <c r="C14" s="134">
        <v>0</v>
      </c>
    </row>
    <row customFormat="1" ht="16.5" r="15" s="34" spans="1:8" thickBot="1" thickTop="1" x14ac:dyDescent="0.3">
      <c r="A15" s="52" t="s">
        <v>3044</v>
      </c>
      <c r="B15" s="133">
        <v>4010</v>
      </c>
      <c r="C15" s="134">
        <v>4010</v>
      </c>
    </row>
    <row customFormat="1" ht="16.5" r="16" s="34" spans="1:8" thickBot="1" thickTop="1" x14ac:dyDescent="0.3">
      <c r="A16" s="52" t="s">
        <v>3045</v>
      </c>
      <c r="B16" s="134">
        <v>2010</v>
      </c>
      <c r="C16" s="134">
        <v>2010</v>
      </c>
    </row>
    <row ht="15.75" r="17" spans="1:5" thickTop="1" x14ac:dyDescent="0.25">
      <c r="A17" s="113" t="s">
        <v>3092</v>
      </c>
      <c r="B17" s="132">
        <f>B12+B13+B14+B15+B16</f>
        <v>1006020</v>
      </c>
      <c r="C17" s="132">
        <v>1006020</v>
      </c>
    </row>
    <row customFormat="1" r="18" s="158" spans="1:5" x14ac:dyDescent="0.25">
      <c r="A18" s="158" t="s">
        <v>3133</v>
      </c>
    </row>
    <row customFormat="1" r="19" s="119" spans="1:5" x14ac:dyDescent="0.25">
      <c r="A19" s="120" t="s">
        <v>3137</v>
      </c>
      <c r="B19" s="120" t="s">
        <v>31</v>
      </c>
      <c r="C19" s="120" t="s">
        <v>31</v>
      </c>
    </row>
    <row customFormat="1" r="20" s="16" spans="1:5" x14ac:dyDescent="0.25">
      <c r="A20" s="11" t="s">
        <v>3134</v>
      </c>
      <c r="B20" s="12"/>
      <c r="C20" s="12"/>
      <c r="D20" s="12"/>
      <c r="E20" s="12"/>
    </row>
    <row customFormat="1" r="21" s="16" spans="1:5" x14ac:dyDescent="0.25">
      <c r="A21" s="11" t="s">
        <v>3135</v>
      </c>
      <c r="B21" s="12"/>
      <c r="C21" s="12"/>
      <c r="D21" s="12"/>
      <c r="E21" s="12"/>
    </row>
    <row customFormat="1" r="22" s="16" spans="1:5" x14ac:dyDescent="0.25">
      <c r="A22" s="11" t="s">
        <v>3136</v>
      </c>
      <c r="B22" s="12"/>
      <c r="C22" s="12"/>
      <c r="D22" s="12"/>
      <c r="E22" s="12"/>
    </row>
    <row customFormat="1" r="23" s="16" spans="1:5" x14ac:dyDescent="0.25">
      <c r="A23" s="11" t="s">
        <v>3138</v>
      </c>
    </row>
    <row ht="120" r="24" spans="1:5" x14ac:dyDescent="0.25">
      <c r="A24" s="122" t="s">
        <v>3039</v>
      </c>
      <c r="B24" s="123" t="s">
        <v>3040</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C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7" pane="topRight" sqref="B17"/>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t="s">
        <v>3228</v>
      </c>
      <c r="C1" s="16" t="s">
        <v>6</v>
      </c>
      <c r="D1" s="16" t="s">
        <v>6</v>
      </c>
      <c r="E1" s="16" t="s">
        <v>6</v>
      </c>
      <c r="F1" s="16" t="s">
        <v>6</v>
      </c>
      <c r="G1" s="16" t="s">
        <v>6</v>
      </c>
      <c r="H1" s="16" t="s">
        <v>6</v>
      </c>
    </row>
    <row customFormat="1" r="2" s="16" spans="1:8" x14ac:dyDescent="0.25">
      <c r="A2" s="16" t="s">
        <v>2812</v>
      </c>
      <c r="B2" s="16"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3052</v>
      </c>
      <c r="B10" s="16" t="s">
        <v>3185</v>
      </c>
      <c r="C10" s="16" t="s">
        <v>3185</v>
      </c>
    </row>
    <row customFormat="1" r="11" s="85" spans="1:8" x14ac:dyDescent="0.25">
      <c r="B11" s="78"/>
    </row>
    <row customFormat="1" r="12" s="16" spans="1:8" x14ac:dyDescent="0.25">
      <c r="A12" s="57" t="s">
        <v>2946</v>
      </c>
      <c r="B12" s="16" t="str">
        <f>'1.TabCustomerMainData'!$B$13</f>
        <v>0002APP20221206120</v>
      </c>
      <c r="C12" s="16" t="str">
        <f>'1.TabCustomerMainData'!$B$13</f>
        <v>0002APP20221206273</v>
      </c>
    </row>
    <row customFormat="1" r="13" s="16" spans="1:8" x14ac:dyDescent="0.25">
      <c r="A13" s="44" t="s">
        <v>3028</v>
      </c>
      <c r="B13" t="s">
        <v>2720</v>
      </c>
      <c r="C13" t="s">
        <v>3202</v>
      </c>
    </row>
    <row customFormat="1" r="14" s="16" spans="1:8" x14ac:dyDescent="0.25">
      <c r="A14" s="42" t="s">
        <v>3029</v>
      </c>
      <c r="B14" s="16" t="s">
        <v>84</v>
      </c>
      <c r="C14" s="16" t="s">
        <v>84</v>
      </c>
    </row>
    <row customFormat="1" r="15" s="16" spans="1:8" x14ac:dyDescent="0.25">
      <c r="A15" s="44" t="s">
        <v>3030</v>
      </c>
      <c r="B15" t="s">
        <v>3198</v>
      </c>
      <c r="C15" t="s">
        <v>3212</v>
      </c>
    </row>
    <row customFormat="1" r="16" s="16" spans="1:8" x14ac:dyDescent="0.25">
      <c r="A16" s="42" t="s">
        <v>3029</v>
      </c>
      <c r="B16" s="16" t="s">
        <v>114</v>
      </c>
      <c r="C16" s="16" t="s">
        <v>114</v>
      </c>
    </row>
    <row customFormat="1" r="17" s="16" spans="1:3" x14ac:dyDescent="0.25">
      <c r="A17" s="44" t="s">
        <v>3031</v>
      </c>
      <c r="B17" t="s">
        <v>3222</v>
      </c>
      <c r="C17" t="s">
        <v>3151</v>
      </c>
    </row>
    <row customFormat="1" r="18" s="16" spans="1:3" x14ac:dyDescent="0.25">
      <c r="A18" s="42" t="s">
        <v>3029</v>
      </c>
      <c r="B18" s="16" t="s">
        <v>114</v>
      </c>
      <c r="C18" s="16"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B16:C16 B14:C14 B18:C18</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abSelected="1"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3179</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3164</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3165</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3160</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3161</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3162</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3163</v>
      </c>
      <c r="CH16" s="24" t="s">
        <v>400</v>
      </c>
      <c r="DG16" s="24" t="s">
        <v>751</v>
      </c>
      <c r="DH16" s="24" t="s">
        <v>752</v>
      </c>
      <c r="DM16" s="24" t="s">
        <v>3178</v>
      </c>
      <c r="DN16" s="24" t="s">
        <v>3178</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3166</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3167</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3156</v>
      </c>
      <c r="AR29" s="24" t="s">
        <v>476</v>
      </c>
      <c r="AS29" s="24" t="s">
        <v>2062</v>
      </c>
      <c r="CH29" s="24" t="s">
        <v>3168</v>
      </c>
      <c r="DG29" s="24" t="s">
        <v>840</v>
      </c>
      <c r="DH29" s="24" t="s">
        <v>840</v>
      </c>
    </row>
    <row r="30" spans="1:121" x14ac:dyDescent="0.25">
      <c r="A30" s="24" t="s">
        <v>658</v>
      </c>
      <c r="B30" s="24" t="s">
        <v>659</v>
      </c>
      <c r="E30" s="24" t="s">
        <v>479</v>
      </c>
      <c r="F30" s="24" t="s">
        <v>480</v>
      </c>
      <c r="M30" s="24" t="s">
        <v>507</v>
      </c>
      <c r="N30" s="24" t="s">
        <v>508</v>
      </c>
      <c r="AN30" s="24" t="s">
        <v>3157</v>
      </c>
      <c r="AR30" s="24" t="s">
        <v>483</v>
      </c>
      <c r="AS30" s="24" t="s">
        <v>2063</v>
      </c>
      <c r="CH30" s="24" t="s">
        <v>3159</v>
      </c>
      <c r="DG30" s="24" t="s">
        <v>846</v>
      </c>
      <c r="DH30" s="24" t="s">
        <v>847</v>
      </c>
    </row>
    <row r="31" spans="1:121" x14ac:dyDescent="0.25">
      <c r="A31" s="24" t="s">
        <v>663</v>
      </c>
      <c r="B31" s="24" t="s">
        <v>664</v>
      </c>
      <c r="E31" s="24" t="s">
        <v>486</v>
      </c>
      <c r="F31" s="24" t="s">
        <v>487</v>
      </c>
      <c r="M31" s="24" t="s">
        <v>514</v>
      </c>
      <c r="N31" s="24" t="s">
        <v>515</v>
      </c>
      <c r="AN31" s="24" t="s">
        <v>3158</v>
      </c>
      <c r="AR31" s="24" t="s">
        <v>490</v>
      </c>
      <c r="AS31" s="24" t="s">
        <v>2064</v>
      </c>
      <c r="CH31" s="24" t="s">
        <v>3169</v>
      </c>
      <c r="DG31" s="24" t="s">
        <v>3170</v>
      </c>
      <c r="DH31" s="24" t="s">
        <v>3171</v>
      </c>
    </row>
    <row r="32" spans="1:121" x14ac:dyDescent="0.25">
      <c r="A32" s="24" t="s">
        <v>668</v>
      </c>
      <c r="B32" s="24" t="s">
        <v>669</v>
      </c>
      <c r="E32" s="24" t="s">
        <v>493</v>
      </c>
      <c r="F32" s="24" t="s">
        <v>494</v>
      </c>
      <c r="M32" s="24" t="s">
        <v>521</v>
      </c>
      <c r="N32" s="24" t="s">
        <v>522</v>
      </c>
      <c r="AN32" s="24" t="s">
        <v>3158</v>
      </c>
      <c r="AR32" s="24" t="s">
        <v>497</v>
      </c>
      <c r="AS32" s="24" t="s">
        <v>2065</v>
      </c>
      <c r="DG32" s="24" t="s">
        <v>3172</v>
      </c>
      <c r="DH32" s="24" t="s">
        <v>3173</v>
      </c>
    </row>
    <row r="33" spans="1:112" x14ac:dyDescent="0.25">
      <c r="A33" s="24" t="s">
        <v>673</v>
      </c>
      <c r="B33" s="24" t="s">
        <v>674</v>
      </c>
      <c r="E33" s="24" t="s">
        <v>498</v>
      </c>
      <c r="F33" s="24" t="s">
        <v>499</v>
      </c>
      <c r="M33" s="24" t="s">
        <v>528</v>
      </c>
      <c r="N33" s="24" t="s">
        <v>529</v>
      </c>
      <c r="AN33" s="24" t="s">
        <v>3159</v>
      </c>
      <c r="AR33" s="24" t="s">
        <v>502</v>
      </c>
      <c r="AS33" s="24" t="s">
        <v>2066</v>
      </c>
      <c r="DG33" s="24" t="s">
        <v>3174</v>
      </c>
      <c r="DH33" s="24" t="s">
        <v>3175</v>
      </c>
    </row>
    <row r="34" spans="1:112" x14ac:dyDescent="0.25">
      <c r="A34" s="24" t="s">
        <v>678</v>
      </c>
      <c r="B34" s="24" t="s">
        <v>679</v>
      </c>
      <c r="E34" s="24" t="s">
        <v>505</v>
      </c>
      <c r="F34" s="24" t="s">
        <v>506</v>
      </c>
      <c r="M34" s="24" t="s">
        <v>535</v>
      </c>
      <c r="N34" s="24" t="s">
        <v>536</v>
      </c>
      <c r="AR34" s="24" t="s">
        <v>509</v>
      </c>
      <c r="AS34" s="24" t="s">
        <v>2067</v>
      </c>
      <c r="DG34" s="24" t="s">
        <v>3176</v>
      </c>
      <c r="DH34" s="24" t="s">
        <v>3176</v>
      </c>
    </row>
    <row r="35" spans="1:112" x14ac:dyDescent="0.25">
      <c r="A35" s="24" t="s">
        <v>683</v>
      </c>
      <c r="B35" s="24" t="s">
        <v>684</v>
      </c>
      <c r="E35" s="24" t="s">
        <v>512</v>
      </c>
      <c r="F35" s="24" t="s">
        <v>513</v>
      </c>
      <c r="M35" s="24" t="s">
        <v>547</v>
      </c>
      <c r="N35" s="24" t="s">
        <v>548</v>
      </c>
      <c r="AR35" s="24" t="s">
        <v>516</v>
      </c>
      <c r="AS35" s="24" t="s">
        <v>2068</v>
      </c>
      <c r="DG35" s="24" t="s">
        <v>3177</v>
      </c>
      <c r="DH35" s="24" t="s">
        <v>3177</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3155</v>
      </c>
      <c r="B44" s="24" t="s">
        <v>3155</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2023-02-22T01:40:49Z</dcterms:modified>
</cp:coreProperties>
</file>