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8" i="21" l="1"/>
  <c r="B60" i="21" l="1"/>
  <c r="B59" i="21"/>
  <c r="B56" i="21"/>
  <c r="C12" i="9"/>
  <c r="B70" i="8"/>
  <c r="B88" i="13" l="1"/>
  <c r="B87" i="13"/>
  <c r="C24" i="9"/>
  <c r="B24" i="9"/>
  <c r="C23" i="9"/>
  <c r="B23" i="9"/>
  <c r="B69" i="8"/>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61" i="21" l="1"/>
  <c r="B62" i="21" s="1"/>
  <c r="B57" i="21"/>
  <c r="B10" i="11"/>
  <c r="B10" i="15"/>
  <c r="B10" i="14"/>
  <c r="B10" i="6"/>
  <c r="B10" i="4"/>
  <c r="B12" i="16"/>
  <c r="C4" i="1" l="1"/>
  <c r="D4" i="1"/>
  <c r="E4" i="1"/>
  <c r="F4" i="1"/>
  <c r="B4" i="1" l="1"/>
  <c r="B4" i="19" l="1"/>
  <c r="A2" i="5" l="1"/>
  <c r="B12" i="22" l="1"/>
  <c r="B4" i="18" l="1"/>
  <c r="B4" i="11" l="1"/>
  <c r="B4" i="15"/>
  <c r="B4" i="21"/>
  <c r="B4" i="14"/>
  <c r="B4" i="13"/>
  <c r="B4" i="9"/>
  <c r="C4" i="9"/>
  <c r="D4" i="9"/>
  <c r="E4" i="9"/>
  <c r="F4" i="9"/>
  <c r="C4" i="8"/>
  <c r="B4" i="8"/>
  <c r="B55" i="21" l="1"/>
  <c r="B63" i="21" s="1"/>
  <c r="B89" i="13"/>
  <c r="F4" i="6"/>
  <c r="E4" i="6"/>
  <c r="D4" i="6"/>
  <c r="C4" i="6"/>
  <c r="B4" i="6"/>
  <c r="B64" i="21" l="1"/>
  <c r="C4" i="12"/>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G2" i="22" l="1"/>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<sst xmlns="http://schemas.openxmlformats.org/spreadsheetml/2006/main" count="5008" uniqueCount="3614">
  <si>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</si>
  <si>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</si>
  <si>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</si>
  <si>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</si>
  <si>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</si>
  <si>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</si>
  <si>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</si>
  <si>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</si>
  <si>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</si>
  <si>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</si>
  <si>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</si>
  <si>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</si>
  <si>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</si>
  <si>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</si>
  <si>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</si>
  <si>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</si>
  <si>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</si>
  <si>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</si>
  <si>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</si>
  <si>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</si>
  <si>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</si>
  <si>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</si>
  <si>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</si>
  <si>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</si>
  <si>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</si>
  <si>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</si>
  <si>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</si>
  <si>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</si>
  <si>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</si>
  <si>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</si>
  <si>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</si>
  <si>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</si>
  <si>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</si>
  <si>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</si>
  <si>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</si>
  <si>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</si>
  <si>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</si>
  <si>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</si>
  <si>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</si>
  <si>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</si>
  <si>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</si>
  <si>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</si>
  <si>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</si>
  <si>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</si>
  <si>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</si>
  <si>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</si>
  <si>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</si>
  <si>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</si>
  <si>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</si>
  <si>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</si>
  <si>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</si>
  <si>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</si>
  <si>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</si>
  <si>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</si>
  <si>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</si>
  <si>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</si>
  <si>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</si>
  <si>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</si>
  <si>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</si>
  <si>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</si>
  <si>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</si>
  <si>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</si>
  <si>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</si>
  <si>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</si>
  <si>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</si>
  <si>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</si>
  <si>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</si>
  <si>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</si>
  <si>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</si>
  <si>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</si>
  <si>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</si>
  <si>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</si>
  <si>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</si>
  <si>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</si>
  <si>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</si>
  <si>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</si>
  <si>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</si>
  <si>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</si>
  <si>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</si>
  <si>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</si>
  <si>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</si>
  <si>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</si>
  <si>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</si>
  <si>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</si>
  <si>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</si>
  <si>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</si>
  <si>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</si>
  <si>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</si>
  <si>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</si>
  <si>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</si>
  <si>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</si>
  <si>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</si>
  <si>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</si>
  <si>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</si>
  <si>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</si>
  <si>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</si>
  <si>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</si>
  <si>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</si>
  <si>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</si>
  <si>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</si>
  <si>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</si>
  <si>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</si>
  <si>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</si>
  <si>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</si>
  <si>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</si>
  <si>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</si>
  <si>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</si>
  <si>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</si>
  <si>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</si>
  <si>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</si>
  <si>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</si>
  <si>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</si>
  <si>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</si>
  <si>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</si>
  <si>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</si>
  <si>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</si>
  <si>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</si>
  <si>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</si>
  <si>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</si>
  <si>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</si>
  <si>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</si>
  <si>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</si>
  <si>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</si>
  <si>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</si>
  <si>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</si>
  <si>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</si>
  <si>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</si>
  <si>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</si>
  <si>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</si>
  <si>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</si>
  <si>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</si>
  <si>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</si>
  <si>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</si>
  <si>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</si>
  <si>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</si>
  <si>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</si>
  <si>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</si>
  <si>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</si>
  <si>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</si>
  <si>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</si>
  <si>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</si>
  <si>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</si>
  <si>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</si>
  <si>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</si>
  <si>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</si>
  <si>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</si>
  <si>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</si>
  <si>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</si>
  <si>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</si>
  <si>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</si>
  <si>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</si>
  <si>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</si>
  <si>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</si>
  <si>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</si>
  <si>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</si>
  <si>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</si>
  <si>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</si>
  <si>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</si>
  <si>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</si>
  <si>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</si>
  <si>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</si>
  <si>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</si>
  <si>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</si>
  <si>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</si>
  <si>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</si>
  <si>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</si>
  <si>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</si>
  <si>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</si>
  <si>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</si>
  <si>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</si>
  <si>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</si>
  <si>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</si>
  <si>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</si>
  <si>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</si>
  <si>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</si>
  <si>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</si>
  <si>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</si>
  <si>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</si>
  <si>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</si>
  <si>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</si>
  <si>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</si>
  <si>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</si>
  <si>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</si>
  <si>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</si>
  <si>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</si>
  <si>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</si>
  <si>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</si>
  <si>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</si>
  <si>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</si>
  <si>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</si>
  <si>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</si>
  <si>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</si>
  <si>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</si>
  <si>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</si>
  <si>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</si>
  <si>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</si>
  <si>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</si>
  <si>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</si>
  <si>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</si>
  <si>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</si>
  <si>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</si>
  <si>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</si>
  <si>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</si>
  <si>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</si>
  <si>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</si>
  <si>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</si>
  <si>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</si>
  <si>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</si>
  <si>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</si>
  <si>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</si>
  <si>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</si>
  <si>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</si>
  <si>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</si>
  <si>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</si>
  <si>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</si>
  <si>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</si>
  <si>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</si>
  <si>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</si>
  <si>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</si>
  <si>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</si>
  <si>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</si>
  <si>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</si>
  <si>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</si>
  <si>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</si>
  <si>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</si>
  <si>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</si>
  <si>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</si>
  <si>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</si>
  <si>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</si>
  <si>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</si>
  <si>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</si>
  <si>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</si>
  <si>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</si>
  <si>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</si>
  <si>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</si>
  <si>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</si>
  <si>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</si>
  <si>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</si>
  <si>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</si>
  <si>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</si>
  <si>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</si>
  <si>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</si>
  <si>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</si>
  <si>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</si>
  <si>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</si>
  <si>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</si>
  <si>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</si>
  <si>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</si>
  <si>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</si>
  <si>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</si>
  <si>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</si>
  <si>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</si>
  <si>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</si>
  <si>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</si>
  <si>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</si>
  <si>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</si>
  <si>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</si>
  <si>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</si>
  <si>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</si>
  <si>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</si>
  <si>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</si>
  <si>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</si>
  <si>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</si>
  <si>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</si>
  <si>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</si>
  <si>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</si>
  <si>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</si>
  <si>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</si>
  <si>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</si>
  <si>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</si>
  <si>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</si>
  <si>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</si>
  <si>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</si>
  <si>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</si>
  <si>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</si>
  <si>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</si>
  <si>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</si>
  <si>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</si>
  <si>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</si>
  <si>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</si>
  <si>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</si>
  <si>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</si>
  <si>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</si>
  <si>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</si>
  <si>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</si>
  <si>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</si>
  <si>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</si>
  <si>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</si>
  <si>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</si>
  <si>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</si>
  <si>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</si>
  <si>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</si>
  <si>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</si>
  <si>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</si>
  <si>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</si>
  <si>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</si>
  <si>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</si>
  <si>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</si>
  <si>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</si>
  <si>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</si>
  <si>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</si>
  <si>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</si>
  <si>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</si>
  <si>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</si>
  <si>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</si>
  <si>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</si>
  <si>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</si>
  <si>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</si>
  <si>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</si>
  <si>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</si>
  <si>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</si>
  <si>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</si>
  <si>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</si>
  <si>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</si>
  <si>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</si>
  <si>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</si>
  <si>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</si>
  <si>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</si>
  <si>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</si>
  <si>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</si>
  <si>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</si>
  <si>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</si>
  <si>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</si>
  <si>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</si>
  <si>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</si>
  <si>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</si>
  <si>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</si>
  <si>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</si>
  <si>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</si>
  <si>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</si>
  <si>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</si>
  <si>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</si>
  <si>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</si>
  <si>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</si>
  <si>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</si>
  <si>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</si>
  <si>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</si>
  <si>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</si>
  <si>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</si>
  <si>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</si>
  <si>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</si>
  <si>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</si>
  <si>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</si>
  <si>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</si>
  <si>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</si>
  <si>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</si>
  <si>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</si>
  <si>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</si>
  <si>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</si>
  <si>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</si>
  <si>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</si>
  <si>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</si>
  <si>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</si>
  <si>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</si>
  <si>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</si>
  <si>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</si>
  <si>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</si>
  <si>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</si>
  <si>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</si>
  <si>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</si>
  <si>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</si>
  <si>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</si>
  <si>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</si>
  <si>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</si>
  <si>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</si>
  <si>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</si>
  <si>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</si>
  <si>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</si>
  <si>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</si>
  <si>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</si>
  <si>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</si>
  <si>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</si>
  <si>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</si>
  <si>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</si>
  <si>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</si>
  <si>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</si>
  <si>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</si>
  <si>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</si>
  <si>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</si>
  <si>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</si>
  <si>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</si>
  <si>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</si>
  <si>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</si>
  <si>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</si>
  <si>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</si>
  <si>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</si>
  <si>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</si>
  <si>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</si>
  <si>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</si>
  <si>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</si>
  <si>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</si>
  <si>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</si>
  <si>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</si>
  <si>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</si>
  <si>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</si>
  <si>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</si>
  <si>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</si>
  <si>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</si>
  <si>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</si>
  <si>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</si>
  <si>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</si>
  <si>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</si>
  <si>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</si>
  <si>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</si>
  <si>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</si>
  <si>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</si>
  <si>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</si>
  <si>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</si>
  <si>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</si>
  <si>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</si>
  <si>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</si>
  <si>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</si>
  <si>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</si>
  <si>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</si>
  <si>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</si>
  <si>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</si>
  <si>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</si>
  <si>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</si>
  <si>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</si>
  <si>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</si>
  <si>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</si>
  <si>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</si>
  <si>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</si>
  <si>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</si>
  <si>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</si>
  <si>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</si>
  <si>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</si>
  <si>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</si>
  <si>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</si>
  <si>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</si>
  <si>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</si>
  <si>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</si>
  <si>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</si>
  <si>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</si>
  <si>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</si>
  <si>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</si>
  <si>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</si>
  <si>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</si>
  <si>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</si>
  <si>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</si>
  <si>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</si>
  <si>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</si>
  <si>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</si>
  <si>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</si>
  <si>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</si>
  <si>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</si>
  <si>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</si>
  <si>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</si>
  <si>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</si>
  <si>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</si>
  <si>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</si>
  <si>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</si>
  <si>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</si>
  <si>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</si>
  <si>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</si>
  <si>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</si>
  <si>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</si>
  <si>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</si>
  <si>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</si>
  <si>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</si>
  <si>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</si>
  <si>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</si>
  <si>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</si>
  <si>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</si>
  <si>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</si>
  <si>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</si>
  <si>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</si>
  <si>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</si>
  <si>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</si>
  <si>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</si>
  <si>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</si>
  <si>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</si>
  <si>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</si>
  <si>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</si>
  <si>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</si>
  <si>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</si>
  <si>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</si>
  <si>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</si>
  <si>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</si>
  <si>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</si>
  <si>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</si>
  <si>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</si>
  <si>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</si>
  <si>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</si>
  <si>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</si>
  <si>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</si>
  <si>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</si>
  <si>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</si>
  <si>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</si>
  <si>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</si>
  <si>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</si>
  <si>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</si>
  <si>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</si>
  <si>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</si>
  <si>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</si>
  <si>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</si>
  <si>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</si>
  <si>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</si>
  <si>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</si>
  <si>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</si>
  <si>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</si>
  <si>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</si>
  <si>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</si>
  <si>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</si>
  <si>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</si>
  <si>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</si>
  <si>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</si>
  <si>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</si>
  <si>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</si>
  <si>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</si>
  <si>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</si>
  <si>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</si>
  <si>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</si>
  <si>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</si>
  <si>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</si>
  <si>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</si>
  <si>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</si>
  <si>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</si>
  <si>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</si>
  <si>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</si>
  <si>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</si>
  <si>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</si>
  <si>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</si>
  <si>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</si>
  <si>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</si>
  <si>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</si>
  <si>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</si>
  <si>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</si>
  <si>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</si>
  <si>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</si>
  <si>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</si>
  <si>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</si>
  <si>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</si>
  <si>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</si>
  <si>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</si>
  <si>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</si>
  <si>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</si>
  <si>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</si>
  <si>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</si>
  <si>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</si>
  <si>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</si>
  <si>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</si>
  <si>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</si>
  <si>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</si>
  <si>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</si>
  <si>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</si>
  <si>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</si>
  <si>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</si>
  <si>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</si>
  <si>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</si>
  <si>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</si>
  <si>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</si>
  <si>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</si>
  <si>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</si>
  <si>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</si>
  <si>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</si>
  <si>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</si>
  <si>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</si>
  <si>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</si>
  <si>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</si>
  <si>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</si>
  <si>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</si>
  <si>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</si>
  <si>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</si>
  <si>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</si>
  <si>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</si>
  <si>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</si>
  <si>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</si>
  <si>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</si>
  <si>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</si>
  <si>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</si>
  <si>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</si>
  <si>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</si>
  <si>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</si>
  <si>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</si>
  <si>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</si>
  <si>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</si>
  <si>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</si>
  <si>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</si>
  <si>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</si>
  <si>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</si>
  <si>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</si>
  <si>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</si>
  <si>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</si>
  <si>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</si>
  <si>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</si>
  <si>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</si>
  <si>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</si>
  <si>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</si>
  <si>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</si>
  <si>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</si>
  <si>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</si>
  <si>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</si>
  <si>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</si>
  <si>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</si>
  <si>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</si>
  <si>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</si>
  <si>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</si>
  <si>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</si>
  <si>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</si>
  <si>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</si>
  <si>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</si>
  <si>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</si>
  <si>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</si>
  <si>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</si>
  <si>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</si>
  <si>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</si>
  <si>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</si>
  <si>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</si>
  <si>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</si>
  <si>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</si>
  <si>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</si>
  <si>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</si>
  <si>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</si>
  <si>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</si>
  <si>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</si>
  <si>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</si>
  <si>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</si>
  <si>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</si>
  <si>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</si>
  <si>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</si>
  <si>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</si>
  <si>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</si>
  <si>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</si>
  <si>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</si>
  <si>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</si>
  <si>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</si>
  <si>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</si>
  <si>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</si>
  <si>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</si>
  <si>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</si>
  <si>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</si>
  <si>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</si>
  <si>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</si>
  <si>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</si>
  <si>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</si>
  <si>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</si>
  <si>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</si>
  <si>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</si>
  <si>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</si>
  <si>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</si>
  <si>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</si>
  <si>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</si>
  <si>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</si>
  <si>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</si>
  <si>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</si>
  <si>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</si>
  <si>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</si>
  <si>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</si>
  <si>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</si>
  <si>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</si>
  <si>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</si>
  <si>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</si>
  <si>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</si>
  <si>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</si>
  <si>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</si>
  <si>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</si>
  <si>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</si>
  <si>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</si>
  <si>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</si>
  <si>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</si>
  <si>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</si>
  <si>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</si>
  <si>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</si>
  <si>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</si>
  <si>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</si>
  <si>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</si>
  <si>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</si>
  <si>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</si>
  <si>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</si>
  <si>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</si>
  <si>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</si>
  <si>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</si>
  <si>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</si>
  <si>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</si>
  <si>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</si>
  <si>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</si>
  <si>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</si>
  <si>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</si>
  <si>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</si>
  <si>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</si>
  <si>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</si>
  <si>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</si>
  <si>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</si>
  <si>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</si>
  <si>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</si>
  <si>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</si>
  <si>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</si>
  <si>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</si>
  <si>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</si>
  <si>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</si>
  <si>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</si>
  <si>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</si>
  <si>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</si>
  <si>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</si>
  <si>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</si>
  <si>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</si>
  <si>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</si>
  <si>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</si>
  <si>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</si>
  <si>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</si>
  <si>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</si>
  <si>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</si>
  <si>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</si>
  <si>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</si>
  <si>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</si>
  <si>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</si>
  <si>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</si>
  <si>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</si>
  <si>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</si>
  <si>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</si>
  <si>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</si>
  <si>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</si>
  <si>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</si>
  <si>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</si>
  <si>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</si>
  <si>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</si>
  <si>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</si>
  <si>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</si>
  <si>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</si>
  <si>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</si>
  <si>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</si>
  <si>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</si>
  <si>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</si>
  <si>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</si>
  <si>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</si>
  <si>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</si>
  <si>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</si>
  <si>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</si>
  <si>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</si>
  <si>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</si>
  <si>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</si>
  <si>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</si>
  <si>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</si>
  <si>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</si>
  <si>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</si>
  <si>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</si>
  <si>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</si>
  <si>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</si>
  <si>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</si>
  <si>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</si>
  <si>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</si>
  <si>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</si>
  <si>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</si>
  <si>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</si>
  <si>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</si>
  <si>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</si>
  <si>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</si>
  <si>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</si>
  <si>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</si>
  <si>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</si>
  <si>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</si>
  <si>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</si>
  <si>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</si>
  <si>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</si>
  <si>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</si>
  <si>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</si>
  <si>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</si>
  <si>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</si>
  <si>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</si>
  <si>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</si>
  <si>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</si>
  <si>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</si>
  <si>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</si>
  <si>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</si>
  <si>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</si>
  <si>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</si>
  <si>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</si>
  <si>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</si>
  <si>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</si>
  <si>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</si>
  <si>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</si>
  <si>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</si>
  <si>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</si>
  <si>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</si>
  <si>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</si>
  <si>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</si>
  <si>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</si>
  <si>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</si>
  <si>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</si>
  <si>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</si>
  <si>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</si>
  <si>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</si>
  <si>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</si>
  <si>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</si>
  <si>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</si>
  <si>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</si>
  <si>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</si>
  <si>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</si>
  <si>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</si>
  <si>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</si>
  <si>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</si>
  <si>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</si>
  <si>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</si>
  <si>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</si>
  <si>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</si>
  <si>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</si>
  <si>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</si>
  <si>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</si>
  <si>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</si>
  <si>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</si>
  <si>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</si>
  <si>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</si>
  <si>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</si>
  <si>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</si>
  <si>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</si>
  <si>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</si>
  <si>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</si>
  <si>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</si>
  <si>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</si>
  <si>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</si>
  <si>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</si>
  <si>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</si>
  <si>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</si>
  <si>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</si>
  <si>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</si>
  <si>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</si>
  <si>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</si>
  <si>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</si>
  <si>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</si>
  <si>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</si>
  <si>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</si>
  <si>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</si>
  <si>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</si>
  <si>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</si>
  <si>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</si>
  <si>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</si>
  <si>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</si>
  <si>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</si>
  <si>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</si>
  <si>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</si>
  <si>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</si>
  <si>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</si>
  <si>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</si>
  <si>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</si>
  <si>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</si>
  <si>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</si>
  <si>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</si>
  <si>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</si>
  <si>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</si>
  <si>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</si>
  <si>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</si>
  <si>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</si>
  <si>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</si>
  <si>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</si>
  <si>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</si>
  <si>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</si>
  <si>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</si>
  <si>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</si>
  <si>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</si>
  <si>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</si>
  <si>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</si>
  <si>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</si>
  <si>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</si>
  <si>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</si>
  <si>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</si>
  <si>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</si>
  <si>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</si>
  <si>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</si>
  <si>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</si>
  <si>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</si>
  <si>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</si>
  <si>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</si>
  <si>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</si>
  <si>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</si>
  <si>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</si>
  <si>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</si>
  <si>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</si>
  <si>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</si>
  <si>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</si>
  <si>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</si>
  <si>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</si>
  <si>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</si>
  <si>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</si>
  <si>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</si>
  <si>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</si>
  <si>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</si>
  <si>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</si>
  <si>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</si>
  <si>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</si>
  <si>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</si>
  <si>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</si>
  <si>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</si>
  <si>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</si>
  <si>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</si>
  <si>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</si>
  <si>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</si>
  <si>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</si>
  <si>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</si>
  <si>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</si>
  <si>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</si>
  <si>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</si>
  <si>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</si>
  <si>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</si>
  <si>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</si>
  <si>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</si>
  <si>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</si>
  <si>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</si>
  <si>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</si>
  <si>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</si>
  <si>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</si>
  <si>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</si>
  <si>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</si>
  <si>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</si>
  <si>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</si>
  <si>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</si>
  <si>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</si>
  <si>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</si>
  <si>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</si>
  <si>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</si>
  <si>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</si>
  <si>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</si>
  <si>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</si>
  <si>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</si>
  <si>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</si>
  <si>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</si>
  <si>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</si>
  <si>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</si>
  <si>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</si>
  <si>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</si>
  <si>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</si>
  <si>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</si>
  <si>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</si>
  <si>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</si>
  <si>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</si>
  <si>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</si>
  <si>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</si>
  <si>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</si>
  <si>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</si>
  <si>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</si>
  <si>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</si>
  <si>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</si>
  <si>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</si>
  <si>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</si>
  <si>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</si>
  <si>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</si>
  <si>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</si>
  <si>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</si>
  <si>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</si>
  <si>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</si>
  <si>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</si>
  <si>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</si>
  <si>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</si>
  <si>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</si>
  <si>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</si>
  <si>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</si>
  <si>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</si>
  <si>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</si>
  <si>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</si>
  <si>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</si>
  <si>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</si>
  <si>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</si>
  <si>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</si>
  <si>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</si>
  <si>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</si>
  <si>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</si>
  <si>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</si>
  <si>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</si>
  <si>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</si>
  <si>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</si>
  <si>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</si>
  <si>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</si>
  <si>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</si>
  <si>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</si>
  <si>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</si>
  <si>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</si>
  <si>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</si>
  <si>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</si>
  <si>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</si>
  <si>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</si>
  <si>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</si>
  <si>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</si>
  <si>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</si>
  <si>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</si>
  <si>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</si>
  <si>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</si>
  <si>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</si>
  <si>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</si>
  <si>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</si>
  <si>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</si>
  <si>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</si>
  <si>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</si>
  <si>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</si>
  <si>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</si>
  <si>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</si>
  <si>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</si>
  <si>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</si>
  <si>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</si>
  <si>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</si>
  <si>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</si>
  <si>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</si>
  <si>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</si>
  <si>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</si>
  <si>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</si>
  <si>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</si>
  <si>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</si>
  <si>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</si>
  <si>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</si>
  <si>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</si>
  <si>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</si>
  <si>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</si>
  <si>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</si>
  <si>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</si>
  <si>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</si>
  <si>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</si>
  <si>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</si>
  <si>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</si>
  <si>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</si>
  <si>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</si>
  <si>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</si>
  <si>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</si>
  <si>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</si>
  <si>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</si>
  <si>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</si>
  <si>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</si>
  <si>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</si>
  <si>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</si>
  <si>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</si>
  <si>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</si>
  <si>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</si>
  <si>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</si>
  <si>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</si>
  <si>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</si>
  <si>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</si>
  <si>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</si>
  <si>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</si>
  <si>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</si>
  <si>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</si>
  <si>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</si>
  <si>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</si>
  <si>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</si>
  <si>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</si>
  <si>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</si>
  <si>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</si>
  <si>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</si>
  <si>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</si>
  <si>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</si>
  <si>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</si>
  <si>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</si>
  <si>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</si>
  <si>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</si>
  <si>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</si>
  <si>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</si>
  <si>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</si>
  <si>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</si>
  <si>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</si>
  <si>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</si>
  <si>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</si>
  <si>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</si>
  <si>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</si>
  <si>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</si>
  <si>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</si>
  <si>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</si>
  <si>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</si>
  <si>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</si>
  <si>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</si>
  <si>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</si>
  <si>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</si>
  <si>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</si>
  <si>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</si>
  <si>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</si>
  <si>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</si>
  <si>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</si>
  <si>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</si>
  <si>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</si>
  <si>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</si>
  <si>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</si>
  <si>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</si>
  <si>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</si>
  <si>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</si>
  <si>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</si>
  <si>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</si>
  <si>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</si>
  <si>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</si>
  <si>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</si>
  <si>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</si>
  <si>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</si>
  <si>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</si>
  <si>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</si>
  <si>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</si>
  <si>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</si>
  <si>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</si>
  <si>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</si>
  <si>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</si>
  <si>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</si>
  <si>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</si>
  <si>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</si>
  <si>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</si>
  <si>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</si>
  <si>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</si>
  <si>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</si>
  <si>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</si>
  <si>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</si>
  <si>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</si>
  <si>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</si>
  <si>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</si>
  <si>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</si>
  <si>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</si>
  <si>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</si>
  <si>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</si>
  <si>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</si>
  <si>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</si>
  <si>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</si>
  <si>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</si>
  <si>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</si>
  <si>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</si>
  <si>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</si>
  <si>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</si>
  <si>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</si>
  <si>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</si>
  <si>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</si>
  <si>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</si>
  <si>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</si>
  <si>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</si>
  <si>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</si>
  <si>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</si>
  <si>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</si>
  <si>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</si>
  <si>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</si>
  <si>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</si>
  <si>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</si>
  <si>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</si>
  <si>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</si>
  <si>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</si>
  <si>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</si>
  <si>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</si>
  <si>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</si>
  <si>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</si>
  <si>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</si>
  <si>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</si>
  <si>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</si>
  <si>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</si>
  <si>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</si>
  <si>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</si>
  <si>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</si>
  <si>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</si>
  <si>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</si>
  <si>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</si>
  <si>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</si>
  <si>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</si>
  <si>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</si>
  <si>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</si>
  <si>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</si>
  <si>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</si>
  <si>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</si>
  <si>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</si>
  <si>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</si>
  <si>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</si>
  <si>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</si>
  <si>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</si>
  <si>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</si>
  <si>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</si>
  <si>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</si>
  <si>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</si>
  <si>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</si>
  <si>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</si>
  <si>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</si>
  <si>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</si>
  <si>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</si>
  <si>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</si>
  <si>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</si>
  <si>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</si>
  <si>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</si>
  <si>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</si>
  <si>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</si>
  <si>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</si>
  <si>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</si>
  <si>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</si>
  <si>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</si>
  <si>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</si>
  <si>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</si>
  <si>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</si>
  <si>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</si>
  <si>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</si>
  <si>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</si>
  <si>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</si>
  <si>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</si>
  <si>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</si>
  <si>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</si>
  <si>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</si>
  <si>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</si>
  <si>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</si>
  <si>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</si>
  <si>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</si>
  <si>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</si>
  <si>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</si>
  <si>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</si>
  <si>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</si>
  <si>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</si>
  <si>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</si>
  <si>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</si>
  <si>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</si>
  <si>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</si>
  <si>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</si>
  <si>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</si>
  <si>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</si>
  <si>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</si>
  <si>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</si>
  <si>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</si>
  <si>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</si>
  <si>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</si>
  <si>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</si>
  <si>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</si>
  <si>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</si>
  <si>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</si>
  <si>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</si>
  <si>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</si>
  <si>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</si>
  <si>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</si>
  <si>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</si>
  <si>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</si>
  <si>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</si>
  <si>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</si>
  <si>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</si>
  <si>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</si>
  <si>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</si>
  <si>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</si>
  <si>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</si>
  <si>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</si>
  <si>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</si>
  <si>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</si>
  <si>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</si>
  <si>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</si>
  <si>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</si>
  <si>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</si>
  <si>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</si>
  <si>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</si>
  <si>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</si>
  <si>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</si>
  <si>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</si>
  <si>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</si>
  <si>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</si>
  <si>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</si>
  <si>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</si>
  <si>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</si>
  <si>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</si>
  <si>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</si>
  <si>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</si>
  <si>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</si>
  <si>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</si>
  <si>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</si>
  <si>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</si>
  <si>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</si>
  <si>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</si>
  <si>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</si>
  <si>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</si>
  <si>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</si>
  <si>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</si>
  <si>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</si>
  <si>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</si>
  <si>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</si>
  <si>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</si>
  <si>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</si>
  <si>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</si>
  <si>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</si>
  <si>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</si>
  <si>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</si>
  <si>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</si>
  <si>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</si>
  <si>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</si>
  <si>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</si>
  <si>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</si>
  <si>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</si>
  <si>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</si>
  <si>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</si>
  <si>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</si>
  <si>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</si>
  <si>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</si>
  <si>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</si>
  <si>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</si>
  <si>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</si>
  <si>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</si>
  <si>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</si>
  <si>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</si>
  <si>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</si>
  <si>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</si>
  <si>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</si>
  <si>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</si>
  <si>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</si>
  <si>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</si>
  <si>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</si>
  <si>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</si>
  <si>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</si>
  <si>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</si>
  <si>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</si>
  <si>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</si>
  <si>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</si>
  <si>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</si>
  <si>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</si>
  <si>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</si>
  <si>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</si>
  <si>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</si>
  <si>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</si>
  <si>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</si>
  <si>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</si>
  <si>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</si>
  <si>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</si>
  <si>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</si>
  <si>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</si>
  <si>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</si>
  <si>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</si>
  <si>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</si>
  <si>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</si>
  <si>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</si>
  <si>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</si>
  <si>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</si>
  <si>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</si>
  <si>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</si>
  <si>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</si>
  <si>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</si>
  <si>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</si>
  <si>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</si>
  <si>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</si>
  <si>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</si>
  <si>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</si>
  <si>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</si>
  <si>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</si>
  <si>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</si>
  <si>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</si>
  <si>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</si>
  <si>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</si>
  <si>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</si>
  <si>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</si>
  <si>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</si>
  <si>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</si>
  <si>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</si>
  <si>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</si>
  <si>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</si>
  <si>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</si>
  <si>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</si>
  <si>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</si>
  <si>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</si>
  <si>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</si>
  <si>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</si>
  <si>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</si>
  <si>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</si>
  <si>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</si>
  <si>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</si>
  <si>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</si>
  <si>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</si>
  <si>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</si>
  <si>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</si>
  <si>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</si>
  <si>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</si>
  <si>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</si>
  <si>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</si>
  <si>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</si>
  <si>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</si>
  <si>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</si>
  <si>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</si>
  <si>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</si>
  <si>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</si>
  <si>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</si>
  <si>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</si>
  <si>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</si>
  <si>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</si>
  <si>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</si>
  <si>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</si>
  <si>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</si>
  <si>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</si>
  <si>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</si>
  <si>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</si>
  <si>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</si>
  <si>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</si>
  <si>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</si>
  <si>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</si>
  <si>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</si>
  <si>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</si>
  <si>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</si>
  <si>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</si>
  <si>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</si>
  <si>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</si>
  <si>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</si>
  <si>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</si>
  <si>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</si>
  <si>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</si>
  <si>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</si>
  <si>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</si>
  <si>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</si>
  <si>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</si>
  <si>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</si>
  <si>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</si>
  <si>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</si>
  <si>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</si>
  <si>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</si>
  <si>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</si>
  <si>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</si>
  <si>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</si>
  <si>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</si>
  <si>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</si>
  <si>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</si>
  <si>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</si>
  <si>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</si>
  <si>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</si>
  <si>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</si>
  <si>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</si>
  <si>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</si>
  <si>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</si>
  <si>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</si>
  <si>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</si>
  <si>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</si>
  <si>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</si>
  <si>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</si>
  <si>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</si>
  <si>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</si>
  <si>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</si>
  <si>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</si>
  <si>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</si>
  <si>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</si>
  <si>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</si>
  <si>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</si>
  <si>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</si>
  <si>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</si>
  <si>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</si>
  <si>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</si>
  <si>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</si>
  <si>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</si>
  <si>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</si>
  <si>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</si>
  <si>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</si>
  <si>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</si>
  <si>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</si>
  <si>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</si>
  <si>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</si>
  <si>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</si>
  <si>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</si>
  <si>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</si>
  <si>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</si>
  <si>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</si>
  <si>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</si>
  <si>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</si>
  <si>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</si>
  <si>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</si>
  <si>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</si>
  <si>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</si>
  <si>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</si>
  <si>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</si>
  <si>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</si>
  <si>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</si>
  <si>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</si>
  <si>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</si>
  <si>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</si>
  <si>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</si>
  <si>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</si>
  <si>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</si>
  <si>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</si>
  <si>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</si>
  <si>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</si>
  <si>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</si>
  <si>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</si>
  <si>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</si>
  <si>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</si>
  <si>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</si>
  <si>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</si>
  <si>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</si>
  <si>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</si>
  <si>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</si>
  <si>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</si>
  <si>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</si>
  <si>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</si>
  <si>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</si>
  <si>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</si>
  <si>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</si>
  <si>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</si>
  <si>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</si>
  <si>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</si>
  <si>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</si>
  <si>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</si>
  <si>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</si>
  <si>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</si>
  <si>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</si>
  <si>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</si>
  <si>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</si>
  <si>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</si>
  <si>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</si>
  <si>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</si>
  <si>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</si>
  <si>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</si>
  <si>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</si>
  <si>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</si>
  <si>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</si>
  <si>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</si>
  <si>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</si>
  <si>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</si>
  <si>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</si>
  <si>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</si>
  <si>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</si>
  <si>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</si>
  <si>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</si>
  <si>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</si>
  <si>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</si>
  <si>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</si>
  <si>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</si>
  <si>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</si>
  <si>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</si>
  <si>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</si>
  <si>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</si>
  <si>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</si>
  <si>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</si>
  <si>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</si>
  <si>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</si>
  <si>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</si>
  <si>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</si>
  <si>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</si>
  <si>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</si>
  <si>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</si>
  <si>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</si>
  <si>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</si>
  <si>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</si>
  <si>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</si>
  <si>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</si>
  <si>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</si>
  <si>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</si>
  <si>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</si>
  <si>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</si>
  <si>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</si>
  <si>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</si>
  <si>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</si>
  <si>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</si>
  <si>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</si>
  <si>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</si>
  <si>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</si>
  <si>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</si>
  <si>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</si>
  <si>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</si>
  <si>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</si>
  <si>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</si>
  <si>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</si>
  <si>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</si>
  <si>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</si>
  <si>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</si>
  <si>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</si>
  <si>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</si>
  <si>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</si>
  <si>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</si>
  <si>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</si>
  <si>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</si>
  <si>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</si>
  <si>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</si>
  <si>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</si>
  <si>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</si>
  <si>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</si>
  <si>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</si>
  <si>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</si>
  <si>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</si>
  <si>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</si>
  <si>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</si>
  <si>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</si>
  <si>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</si>
  <si>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</si>
  <si>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</si>
  <si>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</si>
  <si>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</si>
  <si>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</si>
  <si>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</si>
  <si>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</si>
  <si>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</si>
  <si>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</si>
  <si>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</si>
  <si>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</si>
  <si>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</si>
  <si>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</si>
  <si>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</si>
  <si>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</si>
  <si>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</si>
  <si>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</si>
  <si>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</si>
  <si>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</si>
  <si>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</si>
  <si>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</si>
  <si>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</si>
  <si>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</si>
  <si>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</si>
  <si>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</si>
  <si>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</si>
  <si>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</si>
  <si>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</si>
  <si>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</si>
  <si>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</si>
  <si>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</si>
  <si>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</si>
  <si>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</si>
  <si>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</si>
  <si>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</si>
  <si>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</si>
  <si>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</si>
  <si>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</si>
  <si>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</si>
  <si>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</si>
  <si>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</si>
  <si>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</si>
  <si>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</si>
  <si>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</si>
  <si>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</si>
  <si>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</si>
  <si>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</si>
  <si>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</si>
  <si>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</si>
  <si>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</si>
  <si>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</si>
  <si>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</si>
  <si>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</si>
  <si>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</si>
  <si>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</si>
  <si>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</si>
  <si>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</si>
  <si>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</si>
  <si>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</si>
  <si>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</si>
  <si>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</si>
  <si>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</si>
  <si>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</si>
  <si>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</si>
  <si>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</si>
  <si>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</si>
  <si>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</si>
  <si>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</si>
  <si>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</si>
  <si>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</si>
  <si>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</si>
  <si>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</si>
  <si>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</si>
  <si>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</si>
  <si>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</si>
  <si>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</si>
  <si>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</si>
  <si>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</si>
  <si>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</si>
  <si>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</si>
  <si>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</si>
  <si>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</si>
  <si>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</si>
  <si>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</si>
  <si>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</si>
  <si>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</si>
  <si>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</si>
  <si>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</si>
  <si>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</si>
  <si>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</si>
  <si>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</si>
  <si>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</si>
  <si>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</si>
  <si>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</si>
  <si>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</si>
  <si>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</si>
  <si>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</si>
  <si>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</si>
  <si>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</si>
  <si>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</si>
  <si>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</si>
  <si>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</si>
  <si>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</si>
  <si>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</si>
  <si>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</si>
  <si>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</si>
  <si>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</si>
  <si>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</si>
  <si>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</si>
  <si>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</si>
  <si>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</si>
  <si>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</si>
  <si>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</si>
  <si>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</si>
  <si>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</si>
  <si>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</si>
  <si>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</si>
  <si>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</si>
  <si>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</si>
  <si>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</si>
  <si>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</si>
  <si>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</si>
  <si>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</si>
  <si>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</si>
  <si>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</si>
  <si>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</si>
  <si>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</si>
  <si>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</si>
  <si>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</si>
  <si>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</si>
  <si>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</si>
  <si>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</si>
  <si>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</si>
  <si>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</si>
  <si>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</si>
  <si>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</si>
  <si>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</si>
  <si>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</si>
  <si>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</si>
  <si>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</si>
  <si>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</si>
  <si>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</si>
  <si>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</si>
  <si>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</si>
  <si>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</si>
  <si>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</si>
  <si>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</si>
  <si>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</si>
  <si>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</si>
  <si>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</si>
  <si>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</si>
  <si>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</si>
  <si>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</si>
  <si>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</si>
  <si>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</si>
  <si>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</si>
  <si>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</si>
  <si>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</si>
  <si>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</si>
  <si>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</si>
  <si>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</si>
  <si>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</si>
  <si>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</si>
  <si>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</si>
  <si>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</si>
  <si>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</si>
  <si>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</si>
  <si>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</si>
  <si>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</si>
  <si>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</si>
  <si>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</si>
  <si>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</si>
  <si>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</si>
  <si>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</si>
  <si>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</si>
  <si>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</si>
  <si>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</si>
  <si>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</si>
  <si>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</si>
  <si>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</si>
  <si>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</si>
  <si>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</si>
  <si>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</si>
  <si>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</si>
  <si>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</si>
  <si>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</si>
  <si>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</si>
  <si>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</si>
  <si>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</si>
  <si>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</si>
  <si>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</si>
  <si>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</si>
  <si>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</si>
  <si>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</si>
  <si>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</si>
  <si>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</si>
  <si>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</si>
  <si>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</si>
  <si>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</si>
  <si>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</si>
  <si>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</si>
  <si>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</si>
  <si>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</si>
  <si>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</si>
  <si>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</si>
  <si>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</si>
  <si>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</si>
  <si>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</si>
  <si>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</si>
  <si>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</si>
  <si>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</si>
  <si>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</si>
  <si>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</si>
  <si>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</si>
  <si>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</si>
  <si>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</si>
  <si>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</si>
  <si>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</si>
  <si>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</si>
  <si>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</si>
  <si>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</si>
  <si>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</si>
  <si>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</si>
  <si>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</si>
  <si>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</si>
  <si>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</si>
  <si>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</si>
  <si>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</si>
  <si>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</si>
  <si>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</si>
  <si>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</si>
  <si>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</si>
  <si>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</si>
  <si>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</si>
  <si>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</si>
  <si>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</si>
  <si>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</si>
  <si>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</si>
  <si>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</si>
  <si>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</si>
  <si>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</si>
  <si>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</si>
  <si>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</si>
  <si>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</si>
  <si>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</si>
  <si>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</si>
  <si>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</si>
  <si>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</si>
  <si>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</si>
  <si>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</si>
  <si>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</si>
  <si>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</si>
  <si>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</si>
  <si>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</si>
  <si>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</si>
  <si>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</si>
  <si>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</si>
  <si>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</si>
  <si>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</si>
  <si>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</si>
  <si>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</si>
  <si>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</si>
  <si>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</si>
  <si>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</si>
  <si>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</si>
  <si>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</si>
  <si>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</si>
  <si>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</si>
  <si>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</si>
  <si>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</si>
  <si>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</si>
  <si>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</si>
  <si>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</si>
  <si>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</si>
  <si>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</si>
  <si>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</si>
  <si>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</si>
  <si>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</si>
  <si>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</si>
  <si>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</si>
  <si>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</si>
  <si>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</si>
  <si>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</si>
  <si>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</si>
  <si>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</si>
  <si>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</si>
  <si>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</si>
  <si>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</si>
  <si>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</si>
  <si>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</si>
  <si>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</si>
  <si>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</si>
  <si>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</si>
  <si>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</si>
  <si>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</si>
  <si>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</si>
  <si>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</si>
  <si>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</si>
  <si>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</si>
  <si>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</si>
  <si>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</si>
  <si>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</si>
  <si>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</si>
  <si>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</si>
  <si>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</si>
  <si>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</si>
  <si>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</si>
  <si>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</si>
  <si>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</si>
  <si>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</si>
  <si>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</si>
  <si>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</si>
  <si>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</si>
  <si>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</si>
  <si>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</si>
  <si>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</si>
  <si>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</si>
  <si>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</si>
  <si>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</si>
  <si>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</si>
  <si>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</si>
  <si>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</si>
  <si>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</si>
  <si>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</si>
  <si>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</si>
  <si>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</si>
  <si>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</si>
  <si>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</si>
  <si>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</si>
  <si>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</si>
  <si>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</si>
  <si>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</si>
  <si>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</si>
  <si>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</si>
  <si>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</si>
  <si>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</si>
  <si>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</si>
  <si>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</si>
  <si>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</si>
  <si>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</si>
  <si>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</si>
  <si>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</si>
  <si>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</si>
  <si>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</si>
  <si>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</si>
  <si>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</si>
  <si>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</si>
  <si>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</si>
  <si>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</si>
  <si>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</si>
  <si>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</si>
  <si>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</si>
  <si>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</si>
  <si>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</si>
  <si>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</si>
  <si>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</si>
  <si>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</si>
  <si>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</si>
  <si>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</si>
  <si>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</si>
  <si>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</si>
  <si>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</si>
  <si>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</si>
  <si>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</si>
  <si>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</si>
  <si>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</si>
  <si>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</si>
  <si>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</si>
  <si>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</si>
  <si>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</si>
  <si>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</si>
  <si>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</si>
  <si>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</si>
  <si>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</si>
  <si>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</si>
  <si>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</si>
  <si>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</si>
  <si>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</si>
  <si>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</si>
  <si>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</si>
  <si>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</si>
  <si>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</si>
  <si>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</si>
  <si>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</si>
  <si>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</si>
  <si>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</si>
  <si>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</si>
  <si>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</si>
  <si>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</si>
  <si>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</si>
  <si>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</si>
  <si>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</si>
  <si>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</si>
  <si>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</si>
  <si>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</si>
  <si>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</si>
  <si>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</si>
  <si>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</si>
  <si>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</si>
  <si>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</si>
  <si>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</si>
  <si>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</si>
  <si>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</si>
  <si>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</si>
  <si>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</si>
  <si>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</si>
  <si>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</si>
  <si>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</si>
  <si>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</si>
  <si>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</si>
  <si>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</si>
  <si>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</si>
  <si>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</si>
  <si>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</si>
  <si>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</si>
  <si>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</si>
  <si>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</si>
  <si>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</si>
  <si>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</si>
  <si>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</si>
  <si>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</si>
  <si>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</si>
  <si>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</si>
  <si>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</si>
  <si>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</si>
  <si>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</si>
  <si>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</si>
  <si>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</si>
  <si>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</si>
  <si>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</si>
  <si>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</si>
  <si>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</si>
  <si>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</si>
  <si>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</si>
  <si>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</si>
  <si>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</si>
  <si>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</si>
  <si>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</si>
  <si>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</si>
  <si>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</si>
  <si>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</si>
  <si>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</si>
  <si>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</si>
  <si>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</si>
  <si>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</si>
  <si>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</si>
  <si>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</si>
  <si>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</si>
  <si>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</si>
  <si>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</si>
  <si>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</si>
  <si>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</si>
  <si>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</si>
  <si>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</si>
  <si>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</si>
  <si>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</si>
  <si>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</si>
  <si>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</si>
  <si>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</si>
  <si>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</si>
  <si>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</si>
  <si>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</si>
  <si>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</si>
  <si>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</si>
  <si>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</si>
  <si>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</si>
  <si>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</si>
  <si>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</si>
  <si>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</si>
  <si>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</si>
  <si>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</si>
  <si>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</si>
  <si>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</si>
  <si>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</si>
  <si>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</si>
  <si>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</si>
  <si>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</si>
  <si>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</si>
  <si>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</si>
  <si>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</si>
  <si>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</si>
  <si>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</si>
  <si>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</si>
  <si>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</si>
  <si>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</si>
  <si>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</si>
  <si>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</si>
  <si>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</si>
  <si>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</si>
  <si>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</si>
  <si>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</si>
  <si>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</si>
  <si>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</si>
  <si>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</si>
  <si>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</si>
  <si>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</si>
  <si>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</si>
  <si>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</si>
  <si>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</si>
  <si>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</si>
  <si>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</si>
  <si>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</si>
  <si>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</si>
  <si>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</si>
  <si>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</si>
  <si>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</si>
  <si>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</si>
  <si>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</si>
  <si>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</si>
  <si>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</si>
  <si>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</si>
  <si>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</si>
  <si>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</si>
  <si>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</si>
  <si>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</si>
  <si>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</si>
  <si>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</si>
  <si>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</si>
  <si>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</si>
  <si>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</si>
  <si>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</si>
  <si>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</si>
  <si>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</si>
  <si>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</si>
  <si>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</si>
  <si>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</si>
  <si>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</si>
  <si>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</si>
  <si>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</si>
  <si>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</si>
  <si>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</si>
  <si>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</si>
  <si>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</si>
  <si>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</si>
  <si>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</si>
  <si>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</si>
  <si>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</si>
  <si>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</si>
  <si>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</si>
  <si>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</si>
  <si>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</si>
  <si>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</si>
  <si>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</si>
  <si>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</si>
  <si>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</si>
  <si>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</si>
  <si>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</si>
  <si>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</si>
  <si>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</si>
  <si>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</si>
  <si>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</si>
  <si>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</si>
  <si>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</si>
  <si>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</si>
  <si>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</si>
  <si>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</si>
  <si>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</si>
  <si>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</si>
  <si>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</si>
  <si>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</si>
  <si>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</si>
  <si>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</si>
  <si>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</si>
  <si>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</si>
  <si>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</si>
  <si>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</si>
  <si>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</si>
  <si>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</si>
  <si>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</si>
  <si>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</si>
  <si>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</si>
  <si>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</si>
  <si>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</si>
  <si>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</si>
  <si>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</si>
  <si>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</si>
  <si>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</si>
  <si>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</si>
  <si>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</si>
  <si>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</si>
  <si>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</si>
  <si>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</si>
  <si>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</si>
  <si>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</si>
  <si>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</si>
  <si>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</si>
  <si>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</si>
  <si>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</si>
  <si>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</si>
  <si>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</si>
  <si>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</si>
  <si>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</si>
  <si>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</si>
  <si>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</si>
  <si>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</si>
  <si>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</si>
  <si>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</si>
  <si>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</si>
  <si>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</si>
  <si>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</si>
  <si>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</si>
  <si>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</si>
  <si>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</si>
  <si>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</si>
  <si>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</si>
  <si>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</si>
  <si>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</si>
  <si>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</si>
  <si>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</si>
  <si>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</si>
  <si>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</si>
  <si>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</si>
  <si>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</si>
  <si>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</si>
  <si>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</si>
  <si>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</si>
  <si>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</si>
  <si>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</si>
  <si>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</si>
  <si>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</si>
  <si>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</si>
  <si>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</si>
  <si>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</si>
  <si>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</si>
  <si>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</si>
  <si>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</si>
  <si>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</si>
  <si>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</si>
  <si>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</si>
  <si>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</si>
  <si>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</si>
  <si>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</si>
  <si>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</si>
  <si>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</si>
  <si>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</si>
  <si>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</si>
  <si>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</si>
  <si>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</si>
  <si>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</si>
  <si>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</si>
  <si>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</si>
  <si>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</si>
  <si>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</si>
  <si>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</si>
  <si>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</si>
  <si>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</si>
  <si>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</si>
  <si>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</si>
  <si>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</si>
  <si>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</si>
  <si>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</si>
  <si>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</si>
  <si>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</si>
  <si>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</si>
  <si>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</si>
  <si>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</si>
  <si>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</si>
  <si>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</si>
  <si>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</si>
  <si>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</si>
  <si>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</si>
  <si>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</si>
  <si>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</si>
  <si>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</si>
  <si>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</si>
  <si>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</si>
  <si>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</si>
  <si>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</si>
  <si>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</si>
  <si>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</si>
  <si>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</si>
  <si>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</si>
  <si>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</si>
  <si>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</si>
  <si>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</si>
  <si>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</si>
  <si>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</si>
  <si>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</si>
  <si>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</si>
  <si>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</si>
  <si>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</si>
  <si>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</si>
  <si>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</si>
  <si>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</si>
  <si>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</si>
  <si>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</si>
  <si>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</si>
  <si>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</si>
  <si>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</si>
  <si>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</si>
  <si>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</si>
  <si>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</si>
  <si>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</si>
  <si>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</si>
  <si>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</si>
  <si>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</si>
  <si>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</si>
  <si>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</si>
  <si>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</si>
  <si>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</si>
  <si>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</si>
  <si>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</si>
  <si>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</si>
  <si>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</si>
  <si>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</si>
  <si>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</si>
  <si>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</si>
  <si>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</si>
  <si>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</si>
  <si>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</si>
  <si>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</si>
  <si>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</si>
  <si>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</si>
  <si>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</si>
  <si>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</si>
  <si>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</si>
  <si>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</si>
  <si>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</si>
  <si>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</si>
  <si>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</si>
  <si>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</si>
  <si>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</si>
  <si>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</si>
  <si>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</si>
  <si>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</si>
  <si>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</si>
  <si>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</si>
  <si>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</si>
  <si>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</si>
  <si>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</si>
  <si>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</si>
  <si>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</si>
  <si>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</si>
  <si>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</si>
  <si>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</si>
  <si>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</si>
  <si>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</si>
  <si>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</si>
  <si>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</si>
  <si>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</si>
  <si>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</si>
  <si>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</si>
  <si>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</si>
  <si>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</si>
  <si>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</si>
  <si>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</si>
  <si>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</si>
  <si>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</si>
  <si>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</si>
  <si>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</si>
  <si>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</si>
  <si>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</si>
  <si>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</si>
  <si>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</si>
  <si>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</si>
  <si>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</si>
  <si>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</si>
  <si>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</si>
  <si>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</si>
  <si>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</si>
  <si>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</si>
  <si>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</si>
  <si>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</si>
  <si>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</si>
  <si>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</si>
  <si>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</si>
  <si>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</si>
  <si>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</si>
  <si>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</si>
  <si>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</si>
  <si>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</si>
  <si>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</si>
  <si>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</si>
  <si>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</si>
  <si>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</si>
  <si>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</si>
  <si>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</si>
  <si>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</si>
  <si>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</si>
  <si>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</si>
  <si>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</si>
  <si>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</si>
  <si>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</si>
  <si>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</si>
  <si>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</si>
  <si>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</si>
  <si>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</si>
  <si>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</si>
  <si>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</si>
  <si>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</si>
  <si>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</si>
  <si>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</si>
  <si>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</si>
  <si>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</si>
  <si>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</si>
  <si>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</si>
  <si>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</si>
  <si>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</si>
  <si>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</si>
  <si>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</si>
  <si>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</si>
  <si>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</si>
  <si>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</si>
  <si>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</si>
  <si>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</si>
  <si>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</si>
  <si>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</si>
  <si>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</si>
  <si>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</si>
  <si>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</si>
  <si>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</si>
  <si>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</si>
  <si>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</si>
  <si>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</si>
  <si>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</si>
  <si>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</si>
  <si>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</si>
  <si>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</si>
  <si>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</si>
  <si>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</si>
  <si>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</si>
  <si>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</si>
  <si>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</si>
  <si>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</si>
  <si>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</si>
  <si>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</si>
  <si>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</si>
  <si>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</si>
  <si>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</si>
  <si>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</si>
  <si>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</si>
  <si>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</si>
  <si>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</si>
  <si>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</si>
  <si>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</si>
  <si>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</si>
  <si>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</si>
  <si>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</si>
  <si>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</si>
  <si>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</si>
  <si>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</si>
  <si>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</si>
  <si>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</si>
  <si>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</si>
  <si>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</si>
  <si>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</si>
  <si>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</si>
  <si>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</si>
  <si>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</si>
  <si>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</si>
  <si>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</si>
  <si>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</si>
  <si>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</si>
  <si>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</si>
  <si>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</si>
  <si>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</si>
  <si>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</si>
  <si>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</si>
  <si>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</si>
  <si>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</si>
  <si>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</si>
  <si>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</si>
  <si>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</si>
  <si>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</si>
  <si>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</si>
  <si>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</si>
  <si>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</si>
  <si>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</si>
  <si>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</si>
  <si>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</si>
  <si>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</si>
  <si>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</si>
  <si>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</si>
  <si>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</si>
  <si>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</si>
  <si>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</si>
  <si>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</si>
  <si>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</si>
  <si>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</si>
  <si>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</si>
  <si>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</si>
  <si>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</si>
  <si>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</si>
  <si>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</si>
  <si>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</si>
  <si>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</si>
  <si>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</si>
  <si>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</si>
  <si>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</si>
  <si>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</si>
  <si>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</si>
  <si>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</si>
  <si>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</si>
  <si>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</si>
  <si>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</si>
  <si>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</si>
  <si>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</si>
  <si>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</si>
  <si>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</si>
  <si>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</si>
  <si>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</si>
  <si>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</si>
  <si>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</si>
  <si>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</si>
  <si>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</si>
  <si>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</si>
  <si>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</si>
  <si>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</si>
  <si>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</si>
  <si>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</si>
  <si>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</si>
  <si>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</si>
  <si>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</si>
  <si>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</si>
  <si>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</si>
  <si>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</si>
  <si>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</si>
  <si>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</si>
  <si>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</si>
  <si>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</si>
  <si>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</si>
  <si>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</si>
  <si>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</si>
  <si>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</si>
  <si>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</si>
  <si>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</si>
  <si>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</si>
  <si>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</si>
  <si>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</si>
  <si>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</si>
  <si>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</si>
  <si>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</si>
  <si>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</si>
  <si>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</si>
  <si>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</si>
  <si>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</si>
  <si>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</si>
  <si>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</si>
  <si>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</si>
  <si>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</si>
  <si>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</si>
  <si>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</si>
  <si>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</si>
  <si>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</si>
  <si>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</si>
  <si>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</si>
  <si>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</si>
  <si>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</si>
  <si>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</si>
  <si>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</si>
  <si>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</si>
  <si>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</si>
  <si>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</si>
  <si>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</si>
  <si>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</si>
  <si>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</si>
  <si>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</si>
  <si>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</si>
  <si>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</si>
  <si>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</si>
  <si>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</si>
  <si>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</si>
  <si>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</si>
  <si>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</si>
  <si>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</si>
  <si>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</si>
  <si>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</si>
  <si>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</si>
  <si>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</si>
  <si>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</si>
  <si>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</si>
  <si>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</si>
  <si>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</si>
  <si>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</si>
  <si>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</si>
  <si>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</si>
  <si>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</si>
  <si>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</si>
  <si>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</si>
  <si>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</si>
  <si>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</si>
  <si>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</si>
  <si>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</si>
  <si>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</si>
  <si>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</si>
  <si>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</si>
  <si>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</si>
  <si>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</si>
  <si>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</si>
  <si>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</si>
  <si>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</si>
  <si>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</si>
  <si>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</si>
  <si>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</si>
  <si>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</si>
  <si>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</si>
  <si>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</si>
  <si>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</si>
  <si>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</si>
  <si>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</si>
  <si>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</si>
  <si>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</si>
  <si>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</si>
  <si>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</si>
  <si>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</si>
  <si>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</si>
  <si>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</si>
  <si>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</si>
  <si>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</si>
  <si>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</si>
  <si>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</si>
  <si>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</si>
  <si>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</si>
  <si>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</si>
  <si>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</si>
  <si>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</si>
  <si>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</si>
  <si>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</si>
  <si>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</si>
  <si>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</si>
  <si>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</si>
  <si>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</si>
  <si>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</si>
  <si>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</si>
  <si>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</si>
  <si>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</si>
  <si>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</si>
  <si>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</si>
  <si>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</si>
  <si>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</si>
  <si>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</si>
  <si>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</si>
  <si>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</si>
  <si>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</si>
  <si>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</si>
  <si>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</si>
  <si>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</si>
  <si>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</si>
  <si>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</si>
  <si>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</si>
  <si>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</si>
  <si>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</si>
  <si>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</si>
  <si>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</si>
  <si>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</si>
  <si>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</si>
  <si>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</si>
  <si>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</si>
  <si>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</si>
  <si>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</si>
  <si>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</si>
  <si>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</si>
  <si>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</si>
  <si>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</si>
  <si>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</si>
  <si>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</si>
  <si>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</si>
  <si>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</si>
  <si>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</si>
  <si>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</si>
  <si>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</si>
  <si>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</si>
  <si>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</si>
  <si>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</si>
  <si>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</si>
  <si>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</si>
  <si>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</si>
  <si>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</si>
  <si>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</si>
  <si>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</si>
  <si>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</si>
  <si>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</si>
  <si>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</si>
  <si>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</si>
  <si>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</si>
  <si>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</si>
  <si>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</si>
  <si>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</si>
  <si>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</si>
  <si>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</si>
  <si>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</si>
  <si>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</si>
  <si>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</si>
  <si>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</si>
  <si>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</si>
  <si>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</si>
  <si>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</si>
  <si>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</si>
  <si>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</si>
  <si>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</si>
  <si>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</si>
  <si>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</si>
  <si>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</si>
  <si>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</si>
  <si>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</si>
  <si>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</si>
  <si>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</si>
  <si>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</si>
  <si>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</si>
  <si>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</si>
  <si>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</si>
  <si>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</si>
  <si>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</si>
  <si>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</si>
  <si>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</si>
  <si>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</si>
  <si>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</si>
  <si>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</si>
  <si>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</si>
  <si>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</si>
  <si>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</si>
  <si>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</si>
  <si>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</si>
  <si>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</si>
  <si>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</si>
  <si>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</si>
  <si>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</si>
  <si>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</si>
  <si>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</si>
  <si>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</si>
  <si>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</si>
  <si>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</si>
  <si>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</si>
  <si>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</si>
  <si>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</si>
  <si>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</si>
  <si>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</si>
  <si>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</si>
  <si>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</si>
  <si>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</si>
  <si>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</si>
  <si>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</si>
  <si>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</si>
  <si>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</si>
  <si>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</si>
  <si>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</si>
  <si>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</si>
  <si>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</si>
  <si>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</si>
  <si>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</si>
  <si>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</si>
  <si>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</si>
  <si>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</si>
  <si>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</si>
  <si>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</si>
  <si>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</si>
  <si>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</si>
  <si>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</si>
  <si>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</si>
  <si>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</si>
  <si>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</si>
  <si>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</si>
  <si>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</si>
  <si>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</si>
  <si>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</si>
  <si>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</si>
  <si>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</si>
  <si>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</si>
  <si>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</si>
  <si>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</si>
  <si>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</si>
  <si>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</si>
  <si>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</si>
  <si>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</si>
  <si>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</si>
  <si>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</si>
  <si>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</si>
  <si>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</si>
  <si>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</si>
  <si>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</si>
  <si>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</si>
  <si>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</si>
  <si>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</si>
  <si>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</si>
  <si>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</si>
  <si>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</si>
  <si>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</si>
  <si>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</si>
  <si>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</si>
  <si>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</si>
  <si>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</si>
  <si>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</si>
  <si>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</si>
  <si>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</si>
  <si>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</si>
  <si>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</si>
  <si>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</si>
  <si>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</si>
  <si>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</si>
  <si>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</si>
  <si>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</si>
  <si>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</si>
  <si>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</si>
  <si>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</si>
  <si>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</si>
  <si>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</si>
  <si>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</si>
  <si>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</si>
  <si>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</si>
  <si>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</si>
  <si>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</si>
  <si>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</si>
  <si>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</si>
  <si>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</si>
  <si>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</si>
  <si>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</si>
  <si>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</si>
  <si>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</si>
  <si>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</si>
  <si>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</si>
  <si>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</si>
  <si>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</si>
  <si>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</si>
  <si>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</si>
  <si>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</si>
  <si>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</si>
  <si>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</si>
  <si>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</si>
  <si>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</si>
  <si>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</si>
  <si>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</si>
  <si>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</si>
  <si>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</si>
  <si>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</si>
  <si>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</si>
  <si>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</si>
  <si>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</si>
  <si>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</si>
  <si>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</si>
  <si>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</si>
  <si>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</si>
  <si>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</si>
  <si>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</si>
  <si>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</si>
  <si>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</si>
  <si>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</si>
  <si>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</si>
  <si>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</si>
  <si>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</si>
  <si>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</si>
  <si>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</si>
  <si>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</si>
  <si>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</si>
  <si>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</si>
  <si>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</si>
  <si>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</si>
  <si>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</si>
  <si>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</si>
  <si>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</si>
  <si>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</si>
  <si>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</si>
  <si>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</si>
  <si>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</si>
  <si>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</si>
  <si>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</si>
  <si>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</si>
  <si>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</si>
  <si>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</si>
  <si>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</si>
  <si>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</si>
  <si>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</si>
  <si>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</si>
  <si>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</si>
  <si>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</si>
  <si>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</si>
  <si>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</si>
  <si>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</si>
  <si>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</si>
  <si>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</si>
  <si>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</si>
  <si>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</si>
  <si>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</si>
  <si>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</si>
  <si>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</si>
  <si>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</si>
  <si>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</si>
  <si>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</si>
  <si>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</si>
  <si>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</si>
  <si>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</si>
  <si>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</si>
  <si>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</si>
  <si>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</si>
  <si>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</si>
  <si>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</si>
  <si>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</si>
  <si>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</si>
  <si>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</si>
  <si>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</si>
  <si>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</si>
  <si>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</si>
  <si>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</si>
  <si>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</si>
  <si>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</si>
  <si>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</si>
  <si>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</si>
  <si>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</si>
  <si>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</si>
  <si>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</si>
  <si>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</si>
  <si>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</si>
  <si>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</si>
  <si>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</si>
  <si>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</si>
  <si>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</si>
  <si>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</si>
  <si>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</si>
  <si>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</si>
  <si>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</si>
  <si>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</si>
  <si>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</si>
  <si>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</si>
  <si>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</si>
  <si>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</si>
  <si>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</si>
  <si>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</si>
  <si>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</si>
  <si>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</si>
  <si>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</si>
  <si>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</si>
  <si>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</si>
  <si>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</si>
  <si>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</si>
  <si>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</si>
  <si>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</si>
  <si>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</si>
  <si>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</si>
  <si>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</si>
  <si>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</si>
  <si>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</si>
  <si>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</si>
  <si>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</si>
  <si>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</si>
  <si>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</si>
  <si>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</si>
  <si>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</si>
  <si>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</si>
  <si>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</si>
  <si>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</si>
  <si>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</si>
  <si>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</si>
  <si>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</si>
  <si>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</si>
  <si>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</si>
  <si>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</si>
  <si>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</si>
  <si>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</si>
  <si>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</si>
  <si>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</si>
  <si>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</si>
  <si>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</si>
  <si>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</si>
  <si>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</si>
  <si>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</si>
  <si>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</si>
  <si>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</si>
  <si>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</si>
  <si>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</si>
  <si>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</si>
  <si>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</si>
  <si>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</si>
  <si>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</si>
  <si>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</si>
  <si>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</si>
  <si>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</si>
  <si>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</si>
  <si>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</si>
  <si>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</si>
  <si>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</si>
  <si>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</si>
  <si>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</si>
  <si>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</si>
  <si>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</si>
  <si>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</si>
  <si>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</si>
  <si>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</si>
  <si>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</si>
  <si>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</si>
  <si>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</si>
  <si>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</si>
  <si>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</si>
  <si>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</si>
  <si>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</si>
  <si>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</si>
  <si>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</si>
  <si>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</si>
  <si>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</si>
  <si>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</si>
  <si>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</si>
  <si>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</si>
  <si>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</si>
  <si>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</si>
  <si>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</si>
  <si>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</si>
  <si>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</si>
  <si>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</si>
  <si>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</si>
  <si>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</si>
  <si>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</si>
  <si>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</si>
  <si>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</si>
  <si>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</si>
  <si>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</si>
  <si>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</si>
  <si>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</si>
  <si>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</si>
  <si>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</si>
  <si>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</si>
  <si>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</si>
  <si>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</si>
  <si>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</si>
  <si>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</si>
  <si>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</si>
  <si>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</si>
  <si>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</si>
  <si>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</si>
  <si>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</si>
  <si>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</si>
  <si>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</si>
  <si>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</si>
  <si>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</si>
  <si>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</si>
  <si>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</si>
  <si>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</si>
  <si>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</si>
  <si>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</si>
  <si>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</si>
  <si>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</si>
  <si>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</si>
  <si>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</si>
  <si>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</si>
  <si>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</si>
  <si>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</si>
  <si>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</si>
  <si>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</si>
  <si>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</si>
  <si>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</si>
  <si>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</si>
  <si>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</si>
  <si>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</si>
  <si>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</si>
  <si>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</si>
  <si>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</si>
  <si>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</si>
  <si>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</si>
  <si>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</si>
  <si>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</si>
  <si>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</si>
  <si>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</si>
  <si>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</si>
  <si>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</si>
  <si>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</si>
  <si>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</si>
  <si>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</si>
  <si>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</si>
  <si>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</si>
  <si>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</si>
  <si>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</si>
  <si>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</si>
  <si>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</si>
  <si>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</si>
  <si>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</si>
  <si>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</si>
  <si>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</si>
  <si>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</si>
  <si>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</si>
  <si>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</si>
  <si>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</si>
  <si>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</si>
  <si>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</si>
  <si>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</si>
  <si>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</si>
  <si>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</si>
  <si>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</si>
  <si>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</si>
  <si>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</si>
  <si>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</si>
  <si>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</si>
  <si>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</si>
  <si>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</si>
  <si>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</si>
  <si>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</si>
  <si>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</si>
  <si>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</si>
  <si>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</si>
  <si>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</si>
  <si>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</si>
  <si>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</si>
  <si>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</si>
  <si>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</si>
  <si>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</si>
  <si>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</si>
  <si>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</si>
  <si>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</si>
  <si>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</si>
  <si>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</si>
  <si>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</si>
  <si>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</si>
  <si>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</si>
  <si>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</si>
  <si>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</si>
  <si>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</si>
  <si>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</si>
  <si>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</si>
  <si>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</si>
  <si>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</si>
  <si>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</si>
  <si>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</si>
  <si>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</si>
  <si>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</si>
  <si>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</si>
  <si>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</si>
  <si>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</si>
  <si>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</si>
  <si>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</si>
  <si>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</si>
  <si>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</si>
  <si>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</si>
  <si>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</si>
  <si>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</si>
  <si>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</si>
  <si>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</si>
  <si>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</si>
  <si>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</si>
  <si>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</si>
  <si>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</si>
  <si>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</si>
  <si>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</si>
  <si>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</si>
  <si>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</si>
  <si>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</si>
  <si>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</si>
  <si>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</si>
  <si>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</si>
  <si>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</si>
  <si>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</si>
  <si>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</si>
  <si>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</si>
  <si>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</si>
  <si>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</si>
  <si>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</si>
  <si>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</si>
  <si>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</si>
  <si>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</si>
  <si>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</si>
  <si>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</si>
  <si>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</si>
  <si>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</si>
  <si>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</si>
  <si>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</si>
  <si>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</si>
  <si>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</si>
  <si>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</si>
  <si>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</si>
  <si>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</si>
  <si>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</si>
  <si>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</si>
  <si>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</si>
  <si>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</si>
  <si>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</si>
  <si>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</si>
  <si>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</si>
  <si>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</si>
  <si>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</si>
  <si>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</si>
  <si>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</si>
  <si>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</si>
  <si>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</si>
  <si>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</si>
  <si>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</si>
  <si>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</si>
  <si>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</si>
  <si>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</si>
  <si>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</si>
  <si>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</si>
  <si>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</si>
  <si>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</si>
  <si>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</si>
  <si>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</si>
  <si>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</si>
  <si>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</si>
  <si>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</si>
  <si>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</si>
  <si>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</si>
  <si>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</si>
  <si>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</si>
  <si>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</si>
  <si>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</si>
  <si>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</si>
  <si>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</si>
  <si>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</si>
  <si>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</si>
  <si>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</si>
  <si>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</si>
  <si>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</si>
  <si>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</si>
  <si>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</si>
  <si>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</si>
  <si>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</si>
  <si>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</si>
  <si>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</si>
  <si>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</si>
  <si>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</si>
  <si>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</si>
  <si>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</si>
  <si>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</si>
  <si>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</si>
  <si>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</si>
  <si>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</si>
  <si>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</si>
  <si>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</si>
  <si>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</si>
  <si>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</si>
  <si>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</si>
  <si>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</si>
  <si>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</si>
  <si>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</si>
  <si>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</si>
  <si>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</si>
  <si>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</si>
  <si>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</si>
  <si>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</si>
  <si>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</si>
  <si>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</si>
  <si>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</si>
  <si>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</si>
  <si>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</si>
  <si>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</si>
  <si>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</si>
  <si>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</si>
  <si>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</si>
  <si>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</si>
  <si>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</si>
  <si>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</si>
  <si>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</si>
  <si>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</si>
  <si>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</si>
  <si>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</si>
  <si>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</si>
  <si>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</si>
  <si>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</si>
  <si>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</si>
  <si>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</si>
  <si>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</si>
  <si>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</si>
  <si>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</si>
  <si>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</si>
  <si>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</si>
  <si>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</si>
  <si>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</si>
  <si>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</si>
  <si>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</si>
  <si>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</si>
  <si>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</si>
  <si>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</si>
  <si>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</si>
  <si>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</si>
  <si>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</si>
  <si>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</si>
  <si>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</si>
  <si>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</si>
  <si>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</si>
  <si>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</si>
  <si>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</si>
  <si>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</si>
  <si>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</si>
  <si>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</si>
  <si>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</si>
  <si>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</si>
  <si>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</si>
  <si>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</si>
  <si>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</si>
  <si>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</si>
  <si>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</si>
  <si>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</si>
  <si>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</si>
  <si>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</si>
  <si>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</si>
  <si>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</si>
  <si>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</si>
  <si>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</si>
  <si>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</si>
  <si>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</si>
  <si>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</si>
  <si>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</si>
  <si>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</si>
  <si>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</si>
  <si>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</si>
  <si>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</si>
  <si>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</si>
  <si>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</si>
  <si>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</si>
  <si>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</si>
  <si>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</si>
  <si>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</si>
  <si>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</si>
  <si>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</si>
  <si>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</si>
  <si>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</si>
  <si>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</si>
  <si>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</si>
  <si>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</si>
  <si>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</si>
  <si>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</si>
  <si>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</si>
  <si>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</si>
  <si>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</si>
  <si>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</si>
  <si>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</si>
  <si>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</si>
  <si>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</si>
  <si>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</si>
  <si>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</si>
  <si>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</si>
  <si>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</si>
  <si>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</si>
  <si>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</si>
  <si>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</si>
  <si>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</si>
  <si>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</si>
  <si>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</si>
  <si>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</si>
  <si>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</si>
  <si>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</si>
  <si>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</si>
  <si>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</si>
  <si>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</si>
  <si>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</si>
  <si>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</si>
  <si>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</si>
  <si>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</si>
  <si>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</si>
  <si>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</si>
  <si>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</si>
  <si>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</si>
  <si>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</si>
  <si>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</si>
  <si>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</si>
  <si>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</si>
  <si>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</si>
  <si>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</si>
  <si>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</si>
  <si>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</si>
  <si>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</si>
  <si>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</si>
  <si>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</si>
  <si>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</si>
  <si>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</si>
  <si>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</si>
  <si>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</si>
  <si>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</si>
  <si>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</si>
  <si>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</si>
  <si>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</si>
  <si>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</si>
  <si>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</si>
  <si>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</si>
  <si>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</si>
  <si>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</si>
  <si>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</si>
  <si>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</si>
  <si>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</si>
  <si>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</si>
  <si>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</si>
  <si>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</si>
  <si>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</si>
  <si>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</si>
  <si>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</si>
  <si>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</si>
  <si>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</si>
  <si>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</si>
  <si>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</si>
  <si>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</si>
  <si>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</si>
  <si>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</si>
  <si>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</si>
  <si>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</si>
  <si>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</si>
  <si>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</si>
  <si>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</si>
  <si>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</si>
  <si>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</si>
  <si>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</si>
  <si>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</si>
  <si>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</si>
  <si>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</si>
  <si>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</si>
  <si>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</si>
  <si>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</si>
  <si>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</si>
  <si>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</si>
  <si>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</si>
  <si>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</si>
  <si>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</si>
  <si>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</si>
  <si>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</si>
  <si>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</si>
  <si>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</si>
  <si>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</si>
  <si>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</si>
  <si>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</si>
  <si>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</si>
  <si>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</si>
  <si>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</si>
  <si>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</si>
  <si>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</si>
  <si>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</si>
  <si>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</si>
  <si>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</si>
  <si>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</si>
  <si>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</si>
  <si>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</si>
  <si>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</si>
  <si>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</si>
  <si>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</si>
  <si>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</si>
  <si>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</si>
  <si>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</si>
  <si>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</si>
  <si>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</si>
  <si>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</si>
  <si>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</si>
  <si>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</si>
  <si>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</si>
  <si>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</si>
  <si>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</si>
  <si>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</si>
  <si>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</si>
  <si>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</si>
  <si>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</si>
  <si>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</si>
  <si>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</si>
  <si>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</si>
  <si>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</si>
  <si>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</si>
  <si>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</si>
  <si>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</si>
  <si>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</si>
  <si>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</si>
  <si>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</si>
  <si>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</si>
  <si>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</si>
  <si>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</si>
  <si>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</si>
  <si>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</si>
  <si>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</si>
  <si>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</si>
  <si>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</si>
  <si>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</si>
  <si>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</si>
  <si>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</si>
  <si>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</si>
  <si>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</si>
  <si>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</si>
  <si>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</si>
  <si>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</si>
  <si>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</si>
  <si>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</si>
  <si>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</si>
  <si>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</si>
  <si>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</si>
  <si>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</si>
  <si>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</si>
  <si>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</si>
  <si>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</si>
  <si>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</si>
  <si>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</si>
  <si>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</si>
  <si>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</si>
  <si>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</si>
  <si>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</si>
  <si>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</si>
  <si>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</si>
  <si>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</si>
  <si>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</si>
  <si>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</si>
  <si>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</si>
  <si>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</si>
  <si>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</si>
  <si>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</si>
  <si>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</si>
  <si>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</si>
  <si>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</si>
  <si>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</si>
  <si>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</si>
  <si>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</si>
  <si>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</si>
  <si>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</si>
  <si>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</si>
  <si>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</si>
  <si>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</si>
  <si>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</si>
  <si>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</si>
  <si>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</si>
  <si>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</si>
  <si>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</si>
  <si>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</si>
  <si>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</si>
  <si>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</si>
  <si>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</si>
  <si>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</si>
  <si>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</si>
  <si>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</si>
  <si>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</si>
  <si>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</si>
  <si>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</si>
  <si>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</si>
  <si>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</si>
  <si>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</si>
  <si>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</si>
  <si>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</si>
  <si>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</si>
  <si>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</si>
  <si>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</si>
  <si>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</si>
  <si>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</si>
  <si>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</si>
  <si>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</si>
  <si>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</si>
  <si>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</si>
  <si>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</si>
  <si>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</si>
  <si>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</si>
  <si>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</si>
  <si>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</si>
  <si>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</si>
  <si>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</si>
  <si>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</si>
  <si>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</si>
  <si>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</si>
  <si>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</si>
  <si>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</si>
  <si>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</si>
  <si>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</si>
  <si>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</si>
  <si>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</si>
  <si>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</si>
  <si>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</si>
  <si>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</si>
  <si>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</si>
  <si>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</si>
  <si>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</si>
  <si>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</si>
  <si>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</si>
  <si>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</si>
  <si>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</si>
  <si>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</si>
  <si>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</si>
  <si>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</si>
  <si>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</si>
  <si>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</si>
  <si>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</si>
  <si>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</si>
  <si>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</si>
  <si>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</si>
  <si>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</si>
  <si>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</si>
  <si>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</si>
  <si>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</si>
  <si>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</si>
  <si>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</si>
  <si>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</si>
  <si>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</si>
  <si>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</si>
  <si>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</si>
  <si>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</si>
  <si>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</si>
  <si>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</si>
  <si>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</si>
  <si>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</si>
  <si>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</si>
  <si>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</si>
  <si>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</si>
  <si>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</si>
  <si>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</si>
  <si>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</si>
  <si>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</si>
  <si>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</si>
  <si>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</si>
  <si>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</si>
  <si>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</si>
  <si>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</si>
  <si>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</si>
  <si>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</si>
  <si>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</si>
  <si>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</si>
  <si>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</si>
  <si>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</si>
  <si>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</si>
  <si>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</si>
  <si>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</si>
  <si>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</si>
  <si>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</si>
  <si>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</si>
  <si>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</si>
  <si>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</si>
  <si>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</si>
  <si>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</si>
  <si>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</si>
  <si>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</si>
  <si>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</si>
  <si>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</si>
  <si>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</si>
  <si>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</si>
  <si>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</si>
  <si>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</si>
  <si>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</si>
  <si>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</si>
  <si>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</si>
  <si>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</si>
  <si>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</si>
  <si>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</si>
  <si>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</si>
  <si>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</si>
  <si>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</si>
  <si>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</si>
  <si>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214jnjo</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</si>
  <si>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</si>
  <si>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</si>
  <si>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</si>
  <si>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</si>
  <si>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</si>
  <si>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</si>
  <si>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</si>
  <si>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</si>
  <si>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</si>
  <si>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</si>
  <si>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</si>
  <si>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</si>
  <si>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</si>
  <si>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</si>
  <si>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</si>
  <si>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</si>
  <si>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</si>
  <si>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</si>
  <si>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</si>
  <si>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</si>
  <si>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</si>
  <si>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</si>
  <si>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</si>
  <si>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</si>
  <si>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</si>
  <si>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</si>
  <si>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</si>
  <si>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oksnd2382da</t>
  </si>
  <si>
    <t>kisi23183ds</t>
  </si>
  <si>
    <t>ksf2139db</t>
  </si>
  <si>
    <t>skdn234dc</t>
  </si>
  <si>
    <t>abc</t>
  </si>
  <si>
    <t>0002APP20211205214</t>
  </si>
  <si>
    <t>05/15/1998</t>
  </si>
  <si>
    <t>U0005</t>
  </si>
  <si>
    <t>MRA_BLACKBOX</t>
  </si>
  <si>
    <t>11,134,500</t>
  </si>
  <si>
    <t>14.681933</t>
  </si>
  <si>
    <t>Cross Application / Agreement Information</t>
  </si>
  <si>
    <t>Agreement No</t>
  </si>
  <si>
    <t>Application No</t>
  </si>
  <si>
    <t>Customer Name</t>
  </si>
  <si>
    <t>0002APP20211205496</t>
  </si>
  <si>
    <t>0004AGR20211103603;0002AGR20211206782</t>
  </si>
  <si>
    <t>0004APP20211100002;0002APP20211205472</t>
  </si>
  <si>
    <t>MRA LIANA;SY FATUI</t>
  </si>
  <si>
    <t>Failed Data Lookup Tidak Sesuai DB</t>
  </si>
  <si>
    <t>Edit NAP Back to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</si>
</sst>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9">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10" fontId="0" fillId="0" borderId="1" xfId="0" applyNumberFormat="1" applyBorder="1"/>
    <xf numFmtId="43" fontId="0" fillId="0" borderId="1" xfId="0" applyNumberFormat="1" applyBorder="1"/>
    <xf numFmtId="166" fontId="0" fillId="0" borderId="1" xfId="0" applyNumberFormat="1" applyBorder="1"/>
    <xf numFmtId="0" fontId="0" fillId="0" borderId="0" xfId="0"/>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0" xfId="0"/>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2</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pane="topRight" activeCell="C7" sqref="C7"/>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8</v>
      </c>
      <c r="C1" s="127" t="s">
        <v>8</v>
      </c>
      <c r="D1" s="127" t="s">
        <v>8</v>
      </c>
      <c r="E1" s="127" t="s">
        <v>8</v>
      </c>
      <c r="F1" s="127" t="s">
        <v>8</v>
      </c>
      <c r="G1" s="127" t="s">
        <v>5</v>
      </c>
      <c r="H1" s="127" t="s">
        <v>5</v>
      </c>
      <c r="I1" s="127" t="s">
        <v>5</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c r="A7" s="18" t="s">
        <v>3613</v>
      </c>
    </row>
    <row r="8" spans="1:13" s="18" customFormat="1" x14ac:dyDescent="0.25">
      <c r="A8" s="33" t="s">
        <v>3533</v>
      </c>
      <c r="B8" s="18" t="s">
        <v>3598</v>
      </c>
    </row>
    <row r="9" spans="1:13" s="18" customFormat="1" x14ac:dyDescent="0.25">
      <c r="A9" s="33" t="s">
        <v>3507</v>
      </c>
      <c r="B9" s="115"/>
      <c r="C9" s="115" t="s">
        <v>3523</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3608</v>
      </c>
      <c r="C13" t="s">
        <v>3527</v>
      </c>
      <c r="D13" t="s">
        <v>3524</v>
      </c>
    </row>
    <row r="14" spans="1:13" s="18" customFormat="1" ht="15" customHeight="1" x14ac:dyDescent="0.25">
      <c r="A14" s="60" t="s">
        <v>2414</v>
      </c>
      <c r="B14" s="18" t="s">
        <v>3545</v>
      </c>
      <c r="C14" s="18" t="s">
        <v>2415</v>
      </c>
      <c r="D14" s="18" t="s">
        <v>2415</v>
      </c>
      <c r="E14" s="18" t="s">
        <v>2415</v>
      </c>
      <c r="F14" s="18" t="s">
        <v>2415</v>
      </c>
    </row>
    <row r="15" spans="1:13" s="128" customFormat="1" x14ac:dyDescent="0.25">
      <c r="A15" s="128" t="s">
        <v>3013</v>
      </c>
    </row>
    <row r="16" spans="1:13" s="18" customFormat="1" x14ac:dyDescent="0.25">
      <c r="A16" s="59" t="s">
        <v>3344</v>
      </c>
      <c r="B16" s="2" t="s">
        <v>3569</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3571</v>
      </c>
      <c r="C18" s="2" t="s">
        <v>3010</v>
      </c>
      <c r="D18" s="2" t="s">
        <v>3010</v>
      </c>
      <c r="E18" s="2" t="s">
        <v>3010</v>
      </c>
      <c r="F18" s="2" t="s">
        <v>3010</v>
      </c>
    </row>
    <row r="19" spans="1:6" s="18" customFormat="1" x14ac:dyDescent="0.25">
      <c r="A19" s="59" t="s">
        <v>3347</v>
      </c>
      <c r="B19" t="s">
        <v>3542</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3537</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t="s">
        <v>3599</v>
      </c>
      <c r="C27" s="72" t="s">
        <v>3251</v>
      </c>
      <c r="D27" s="72" t="s">
        <v>3252</v>
      </c>
      <c r="E27" s="72" t="s">
        <v>3253</v>
      </c>
      <c r="F27" s="72" t="s">
        <v>3254</v>
      </c>
    </row>
    <row r="28" spans="1:6" s="18" customFormat="1" x14ac:dyDescent="0.25">
      <c r="A28" s="59" t="s">
        <v>3355</v>
      </c>
      <c r="B28" t="s">
        <v>3543</v>
      </c>
      <c r="C28" s="2" t="s">
        <v>3206</v>
      </c>
      <c r="D28" s="2" t="s">
        <v>3206</v>
      </c>
      <c r="E28" s="2" t="s">
        <v>3206</v>
      </c>
      <c r="F28" s="2" t="s">
        <v>3206</v>
      </c>
    </row>
    <row r="29" spans="1:6" s="18" customFormat="1" x14ac:dyDescent="0.25">
      <c r="A29" s="18" t="s">
        <v>22</v>
      </c>
    </row>
    <row r="30" spans="1:6" s="18" customFormat="1" x14ac:dyDescent="0.25">
      <c r="A30" s="59" t="s">
        <v>3356</v>
      </c>
      <c r="B30" t="s">
        <v>3544</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8" customFormat="1" x14ac:dyDescent="0.25">
      <c r="A32" s="128"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8" customFormat="1" x14ac:dyDescent="0.25">
      <c r="A37" s="128"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G1" activePane="topRight" state="frozen"/>
      <selection pane="topRight" activeCell="B1" sqref="B1:H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s="127" t="s">
        <v>8</v>
      </c>
      <c r="D1" s="127" t="s">
        <v>8</v>
      </c>
      <c r="E1" s="127" t="s">
        <v>8</v>
      </c>
      <c r="F1" s="127" t="s">
        <v>8</v>
      </c>
      <c r="G1" s="127" t="s">
        <v>3554</v>
      </c>
      <c r="H1" s="127" t="s">
        <v>3554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3052</v>
      </c>
      <c r="C2" s="127" t="s">
        <v>3052</v>
      </c>
      <c r="D2" s="127" t="s">
        <v>3052</v>
      </c>
      <c r="E2" s="127" t="s">
        <v>3052</v>
      </c>
      <c r="F2" s="127" t="s">
        <v>3052</v>
      </c>
      <c r="G2" s="127" t="s">
        <v>3555</v>
      </c>
      <c r="H2" s="127" t="s">
        <v>3555</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3533</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0002APP20211205496</v>
      </c>
    </row>
    <row r="13" spans="1:101" s="48" customFormat="1" x14ac:dyDescent="0.25">
      <c r="A13" s="62" t="s">
        <v>2414</v>
      </c>
      <c r="B13" s="48" t="s">
        <v>2415</v>
      </c>
      <c r="C13" s="48" t="s">
        <v>3545</v>
      </c>
      <c r="D13" s="48" t="s">
        <v>2415</v>
      </c>
      <c r="E13" s="48" t="s">
        <v>2415</v>
      </c>
      <c r="F13" s="48" t="s">
        <v>2415</v>
      </c>
    </row>
    <row r="14" spans="1:101" s="76" customFormat="1" x14ac:dyDescent="0.25">
      <c r="A14" s="76" t="s">
        <v>3017</v>
      </c>
    </row>
    <row r="15" spans="1:101" s="49" customFormat="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3570</v>
      </c>
      <c r="C19" s="18" t="s">
        <v>3546</v>
      </c>
      <c r="D19" s="18" t="s">
        <v>3520</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32" customFormat="1" x14ac:dyDescent="0.25">
      <c r="A40" s="129" t="s">
        <v>3014</v>
      </c>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0"/>
      <c r="BC40" s="130"/>
      <c r="BD40" s="130"/>
      <c r="BE40" s="130"/>
      <c r="BF40" s="130"/>
      <c r="BG40" s="130"/>
      <c r="BH40" s="130"/>
      <c r="BI40" s="130"/>
      <c r="BJ40" s="130"/>
      <c r="BK40" s="130"/>
      <c r="BL40" s="130"/>
      <c r="BM40" s="130"/>
      <c r="BN40" s="130"/>
      <c r="BO40" s="130"/>
      <c r="BP40" s="130"/>
      <c r="BQ40" s="130"/>
      <c r="BR40" s="130"/>
      <c r="BS40" s="130"/>
      <c r="BT40" s="130"/>
      <c r="BU40" s="130"/>
      <c r="BV40" s="130"/>
      <c r="BW40" s="130"/>
      <c r="BX40" s="130"/>
      <c r="BY40" s="130"/>
      <c r="BZ40" s="130"/>
      <c r="CA40" s="130"/>
      <c r="CB40" s="130"/>
      <c r="CC40" s="130"/>
      <c r="CD40" s="130"/>
      <c r="CE40" s="130"/>
      <c r="CF40" s="130"/>
      <c r="CG40" s="130"/>
      <c r="CH40" s="130"/>
      <c r="CI40" s="130"/>
      <c r="CJ40" s="130"/>
      <c r="CK40" s="130"/>
      <c r="CL40" s="130"/>
      <c r="CM40" s="130"/>
      <c r="CN40" s="130"/>
      <c r="CO40" s="130"/>
      <c r="CP40" s="130"/>
      <c r="CQ40" s="130"/>
      <c r="CR40" s="130"/>
      <c r="CS40" s="130"/>
      <c r="CT40" s="130"/>
      <c r="CU40" s="130"/>
      <c r="CV40" s="130"/>
      <c r="CW40" s="131"/>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9" customFormat="1" x14ac:dyDescent="0.25">
      <c r="A45" s="129" t="s">
        <v>3015</v>
      </c>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c r="AM45" s="130"/>
      <c r="AN45" s="130"/>
      <c r="AO45" s="130"/>
      <c r="AP45" s="130"/>
      <c r="AQ45" s="130"/>
      <c r="AR45" s="130"/>
      <c r="AS45" s="130"/>
      <c r="AT45" s="130"/>
      <c r="AU45" s="130"/>
      <c r="AV45" s="130"/>
      <c r="AW45" s="130"/>
      <c r="AX45" s="130"/>
      <c r="AY45" s="130"/>
      <c r="AZ45" s="130"/>
      <c r="BA45" s="130"/>
      <c r="BB45" s="130"/>
      <c r="BC45" s="130"/>
      <c r="BD45" s="130"/>
      <c r="BE45" s="130"/>
      <c r="BF45" s="130"/>
      <c r="BG45" s="130"/>
      <c r="BH45" s="130"/>
      <c r="BI45" s="130"/>
      <c r="BJ45" s="130"/>
      <c r="BK45" s="130"/>
      <c r="BL45" s="130"/>
      <c r="BM45" s="130"/>
      <c r="BN45" s="130"/>
      <c r="BO45" s="130"/>
      <c r="BP45" s="130"/>
      <c r="BQ45" s="130"/>
      <c r="BR45" s="130"/>
      <c r="BS45" s="130"/>
      <c r="BT45" s="130"/>
      <c r="BU45" s="130"/>
      <c r="BV45" s="130"/>
      <c r="BW45" s="130"/>
      <c r="BX45" s="130"/>
      <c r="BY45" s="130"/>
      <c r="BZ45" s="130"/>
      <c r="CA45" s="130"/>
      <c r="CB45" s="130"/>
      <c r="CC45" s="130"/>
      <c r="CD45" s="130"/>
      <c r="CE45" s="130"/>
      <c r="CF45" s="130"/>
      <c r="CG45" s="130"/>
      <c r="CH45" s="130"/>
      <c r="CI45" s="130"/>
      <c r="CJ45" s="130"/>
      <c r="CK45" s="130"/>
      <c r="CL45" s="130"/>
      <c r="CM45" s="130"/>
      <c r="CN45" s="130"/>
      <c r="CO45" s="130"/>
      <c r="CP45" s="130"/>
      <c r="CQ45" s="130"/>
      <c r="CR45" s="130"/>
      <c r="CS45" s="130"/>
      <c r="CT45" s="130"/>
      <c r="CU45" s="130"/>
      <c r="CV45" s="130"/>
      <c r="CW45" s="130"/>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33" t="s">
        <v>100</v>
      </c>
      <c r="B60" s="133" t="s">
        <v>3157</v>
      </c>
    </row>
    <row r="61" spans="1:101" x14ac:dyDescent="0.25">
      <c r="A61" s="134"/>
      <c r="B61" s="134"/>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8</v>
      </c>
      <c r="C1" s="18" t="s">
        <v>8</v>
      </c>
      <c r="D1" s="18" t="s">
        <v>8</v>
      </c>
      <c r="E1" s="18" t="s">
        <v>8</v>
      </c>
      <c r="F1" s="18" t="s">
        <v>8</v>
      </c>
    </row>
    <row r="2" spans="1:26" s="18" customFormat="1"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0002APP20211205496</v>
      </c>
    </row>
    <row r="14" spans="1:26" ht="60" customHeight="1" x14ac:dyDescent="0.25">
      <c r="A14" s="11" t="s">
        <v>100</v>
      </c>
      <c r="B14" s="135" t="s">
        <v>3158</v>
      </c>
      <c r="C14" s="13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0002APP20211205496</v>
      </c>
      <c r="C12" s="52"/>
    </row>
    <row r="13" spans="1:6" s="18" customFormat="1" x14ac:dyDescent="0.25">
      <c r="A13" s="57" t="s">
        <v>2414</v>
      </c>
      <c r="B13" s="18" t="s">
        <v>2415</v>
      </c>
      <c r="C13" s="18" t="s">
        <v>2415</v>
      </c>
      <c r="D13" s="18" t="s">
        <v>2415</v>
      </c>
      <c r="E13" s="18" t="s">
        <v>2415</v>
      </c>
      <c r="F13" s="18" t="s">
        <v>2415</v>
      </c>
    </row>
    <row r="14" spans="1:6" s="128" customFormat="1" x14ac:dyDescent="0.25">
      <c r="A14" s="128"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3518</v>
      </c>
      <c r="C19" s="18" t="s">
        <v>3518</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3540</v>
      </c>
      <c r="C28" s="2" t="s">
        <v>3519</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8" customFormat="1" x14ac:dyDescent="0.25">
      <c r="A32" s="128"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8" customFormat="1" x14ac:dyDescent="0.25">
      <c r="A37" s="128"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0002APP20211205496</v>
      </c>
      <c r="C12" s="52"/>
    </row>
    <row r="13" spans="1:6" s="18" customFormat="1" x14ac:dyDescent="0.25">
      <c r="A13" s="57" t="s">
        <v>2414</v>
      </c>
      <c r="B13" s="18" t="s">
        <v>2415</v>
      </c>
      <c r="C13" s="18" t="s">
        <v>2415</v>
      </c>
      <c r="D13" s="18" t="s">
        <v>2415</v>
      </c>
      <c r="E13" s="18" t="s">
        <v>2415</v>
      </c>
      <c r="F13" s="18" t="s">
        <v>2415</v>
      </c>
    </row>
    <row r="14" spans="1:6" s="128" customFormat="1" x14ac:dyDescent="0.25">
      <c r="A14" s="128"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3557</v>
      </c>
      <c r="C18" s="18" t="s">
        <v>3525</v>
      </c>
      <c r="D18" s="18" t="s">
        <v>3219</v>
      </c>
      <c r="E18" s="18" t="s">
        <v>3219</v>
      </c>
      <c r="F18" s="18" t="s">
        <v>3219</v>
      </c>
    </row>
    <row r="19" spans="1:6" s="18" customFormat="1" x14ac:dyDescent="0.25">
      <c r="A19" s="59" t="s">
        <v>3382</v>
      </c>
      <c r="B19" s="2" t="s">
        <v>3541</v>
      </c>
      <c r="C19" s="2" t="s">
        <v>3526</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8" customFormat="1" x14ac:dyDescent="0.25">
      <c r="A22" s="128"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F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COUNTIFS($A$12:$A$21, "*$*",B12:B21, "")</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row>
    <row r="11" spans="1:6" s="105" customFormat="1" x14ac:dyDescent="0.25">
      <c r="B11" s="104"/>
    </row>
    <row r="12" spans="1:6" s="18" customFormat="1" x14ac:dyDescent="0.25">
      <c r="A12" s="75" t="s">
        <v>3432</v>
      </c>
      <c r="B12" s="18" t="str">
        <f>'1.TabCustomerMainData'!$B$13</f>
        <v>0002APP20211205496</v>
      </c>
    </row>
    <row r="13" spans="1:6" s="18" customFormat="1" x14ac:dyDescent="0.25">
      <c r="A13" s="85" t="s">
        <v>3345</v>
      </c>
      <c r="B13" t="s">
        <v>3542</v>
      </c>
      <c r="C13" s="86"/>
    </row>
    <row r="14" spans="1:6" s="18" customFormat="1" x14ac:dyDescent="0.25">
      <c r="A14" s="85" t="s">
        <v>3433</v>
      </c>
      <c r="B14" s="86" t="s">
        <v>3504</v>
      </c>
      <c r="C14" s="86"/>
    </row>
    <row r="15" spans="1:6" s="18" customFormat="1" x14ac:dyDescent="0.25">
      <c r="A15" s="85" t="s">
        <v>3505</v>
      </c>
      <c r="B15" s="86" t="s">
        <v>50</v>
      </c>
      <c r="C15" s="86"/>
    </row>
    <row r="16" spans="1:6" s="18" customFormat="1" x14ac:dyDescent="0.25">
      <c r="A16" s="85" t="s">
        <v>3434</v>
      </c>
      <c r="B16" s="86" t="s">
        <v>3551</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3550</v>
      </c>
    </row>
    <row r="20" spans="1:3" s="18" customFormat="1" ht="30" x14ac:dyDescent="0.25">
      <c r="A20" s="85" t="s">
        <v>3437</v>
      </c>
      <c r="B20" s="86" t="s">
        <v>3548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7" sqref="C7"/>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3533</v>
      </c>
    </row>
    <row r="10" spans="1:10" s="18" customFormat="1" x14ac:dyDescent="0.25">
      <c r="A10" s="18" t="s">
        <v>3508</v>
      </c>
      <c r="B10" s="18" t="s">
        <v>3552</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0002APP20211205496</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5"/>
  <sheetViews>
    <sheetView topLeftCell="A34" workbookViewId="0">
      <pane xSplit="1" topLeftCell="B1" activePane="topRight" state="frozen"/>
      <selection activeCell="A34" sqref="A34"/>
      <selection pane="topRight" activeCell="A62" sqref="A62:XFD6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6" s="18" customFormat="1" x14ac:dyDescent="0.25">
      <c r="A1" s="18" t="s">
        <v>4</v>
      </c>
      <c r="B1" t="s">
        <v>3554</v>
      </c>
      <c r="C1" s="18" t="s">
        <v>8</v>
      </c>
      <c r="D1" s="18" t="s">
        <v>8</v>
      </c>
      <c r="E1" s="18" t="s">
        <v>8</v>
      </c>
      <c r="F1" s="18" t="s">
        <v>8</v>
      </c>
    </row>
    <row r="2" spans="1:6" s="18" customFormat="1" x14ac:dyDescent="0.25">
      <c r="A2" s="18" t="s">
        <v>3249</v>
      </c>
      <c r="B2" t="s">
        <v>3612</v>
      </c>
      <c r="C2" s="18" t="s">
        <v>3052</v>
      </c>
      <c r="D2" s="18" t="s">
        <v>3052</v>
      </c>
      <c r="E2" s="18" t="s">
        <v>3052</v>
      </c>
      <c r="F2" s="18" t="s">
        <v>3052</v>
      </c>
    </row>
    <row r="3" spans="1:6" s="18" customFormat="1" x14ac:dyDescent="0.25">
      <c r="A3" s="18" t="s">
        <v>3250</v>
      </c>
    </row>
    <row r="4" spans="1:6"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c r="C8" s="18" t="str">
        <f>'1.TabCustomerMainData'!C$13</f>
        <v>0002APP20211204347</v>
      </c>
    </row>
    <row r="9" spans="1:6" s="18" customFormat="1" x14ac:dyDescent="0.25">
      <c r="A9" s="33" t="s">
        <v>3533</v>
      </c>
    </row>
    <row r="10" spans="1:6" s="18" customFormat="1" x14ac:dyDescent="0.25">
      <c r="A10" s="18" t="s">
        <v>3508</v>
      </c>
      <c r="B10" s="18" t="str">
        <f>'1.TabCustomerMainData'!$B$10</f>
        <v>No</v>
      </c>
    </row>
    <row r="11" spans="1:6" s="128" customFormat="1" x14ac:dyDescent="0.25">
      <c r="A11" s="128" t="s">
        <v>3019</v>
      </c>
    </row>
    <row r="12" spans="1:6" s="18" customFormat="1" x14ac:dyDescent="0.25">
      <c r="A12" s="58" t="s">
        <v>3388</v>
      </c>
      <c r="B12" s="2" t="s">
        <v>3600</v>
      </c>
      <c r="C12" s="2" t="s">
        <v>3225</v>
      </c>
    </row>
    <row r="13" spans="1:6" s="18" customFormat="1" x14ac:dyDescent="0.25">
      <c r="A13" s="13" t="s">
        <v>59</v>
      </c>
      <c r="B13" s="18" t="s">
        <v>3485</v>
      </c>
    </row>
    <row r="14" spans="1:6" s="18" customFormat="1" x14ac:dyDescent="0.25">
      <c r="A14" s="58" t="s">
        <v>3389</v>
      </c>
      <c r="B14" s="18" t="s">
        <v>3484</v>
      </c>
    </row>
    <row r="15" spans="1:6" s="18" customFormat="1" x14ac:dyDescent="0.25">
      <c r="A15" s="18" t="s">
        <v>3487</v>
      </c>
    </row>
    <row r="16" spans="1:6" s="128" customFormat="1" x14ac:dyDescent="0.25">
      <c r="A16" s="128"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8" customFormat="1" x14ac:dyDescent="0.25">
      <c r="A29" s="128"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8" customFormat="1" x14ac:dyDescent="0.25">
      <c r="A49" s="128"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8" customFormat="1" ht="13.5" customHeight="1" x14ac:dyDescent="0.25">
      <c r="A55" s="128"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3530</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row r="62" spans="1:3" s="128" customFormat="1" ht="14.25" customHeight="1" x14ac:dyDescent="0.25">
      <c r="A62" s="128" t="s">
        <v>3604</v>
      </c>
    </row>
    <row r="63" spans="1:3" s="18" customFormat="1" x14ac:dyDescent="0.25">
      <c r="A63" s="18" t="s">
        <v>3606</v>
      </c>
      <c r="B63" s="18" t="s">
        <v>3610</v>
      </c>
    </row>
    <row r="64" spans="1:3" s="18" customFormat="1" x14ac:dyDescent="0.25">
      <c r="A64" s="18" t="s">
        <v>3605</v>
      </c>
      <c r="B64" s="18" t="s">
        <v>3609</v>
      </c>
    </row>
    <row r="65" spans="1:2" s="18" customFormat="1" x14ac:dyDescent="0.25">
      <c r="A65" s="18" t="s">
        <v>3607</v>
      </c>
      <c r="B65" s="18" t="s">
        <v>3611</v>
      </c>
    </row>
  </sheetData>
  <mergeCells count="6">
    <mergeCell ref="A62:XFD62"/>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2" workbookViewId="0">
      <pane xSplit="1" topLeftCell="B1" activePane="topRight" state="frozen"/>
      <selection activeCell="A43" sqref="A43"/>
      <selection pane="topRight" activeCell="C66" sqref="C66"/>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39" customFormat="1" x14ac:dyDescent="0.25">
      <c r="A11" s="136" t="s">
        <v>3024</v>
      </c>
      <c r="B11" s="137"/>
      <c r="C11" s="137"/>
      <c r="D11" s="137"/>
      <c r="E11" s="137"/>
    </row>
    <row r="12" spans="1:6" s="18" customFormat="1" x14ac:dyDescent="0.25">
      <c r="A12" s="58" t="s">
        <v>3406</v>
      </c>
      <c r="B12" s="8" t="s">
        <v>3486</v>
      </c>
      <c r="C12" s="8"/>
    </row>
    <row r="13" spans="1:6" s="18" customFormat="1" x14ac:dyDescent="0.25">
      <c r="A13" s="58" t="s">
        <v>3407</v>
      </c>
      <c r="B13" s="8" t="s">
        <v>3156</v>
      </c>
      <c r="C13" s="8" t="s">
        <v>3156</v>
      </c>
    </row>
    <row r="14" spans="1:6" s="18" customFormat="1" x14ac:dyDescent="0.25">
      <c r="A14" s="58" t="s">
        <v>3408</v>
      </c>
      <c r="B14" s="10" t="s">
        <v>3077</v>
      </c>
      <c r="C14" s="10" t="s">
        <v>3077</v>
      </c>
    </row>
    <row r="15" spans="1:6" s="18" customFormat="1" x14ac:dyDescent="0.25">
      <c r="A15" s="13" t="s">
        <v>96</v>
      </c>
      <c r="B15" s="10" t="s">
        <v>3078</v>
      </c>
      <c r="C15" s="10" t="s">
        <v>3078</v>
      </c>
    </row>
    <row r="16" spans="1:6" s="128" customFormat="1" x14ac:dyDescent="0.25">
      <c r="A16" s="136" t="s">
        <v>3025</v>
      </c>
      <c r="B16" s="137"/>
      <c r="C16" s="137"/>
      <c r="D16" s="137"/>
      <c r="E16" s="137"/>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3593</v>
      </c>
      <c r="C29" s="81"/>
    </row>
    <row r="30" spans="1:5" s="18" customFormat="1" x14ac:dyDescent="0.25">
      <c r="A30" s="58" t="s">
        <v>3418</v>
      </c>
      <c r="B30" s="116" t="s">
        <v>3594</v>
      </c>
      <c r="C30" s="81"/>
    </row>
    <row r="31" spans="1:5" s="18" customFormat="1" x14ac:dyDescent="0.25">
      <c r="A31" s="58" t="s">
        <v>3419</v>
      </c>
      <c r="B31" s="116" t="s">
        <v>3595</v>
      </c>
      <c r="C31" s="81"/>
    </row>
    <row r="32" spans="1:5" s="18" customFormat="1" x14ac:dyDescent="0.25">
      <c r="A32" s="58" t="s">
        <v>3420</v>
      </c>
      <c r="B32" s="116" t="s">
        <v>3596</v>
      </c>
      <c r="C32" s="81"/>
    </row>
    <row r="33" spans="1:3" s="18" customFormat="1" x14ac:dyDescent="0.25">
      <c r="A33" s="58" t="s">
        <v>3421</v>
      </c>
      <c r="B33" s="7" t="s">
        <v>3565</v>
      </c>
      <c r="C33" s="7"/>
    </row>
    <row r="34" spans="1:3" s="128" customFormat="1" x14ac:dyDescent="0.25">
      <c r="A34" s="136" t="s">
        <v>3026</v>
      </c>
      <c r="B34" s="137"/>
    </row>
    <row r="35" spans="1:3" s="18" customFormat="1" x14ac:dyDescent="0.25">
      <c r="A35" s="58" t="s">
        <v>3422</v>
      </c>
      <c r="B35" s="7" t="s">
        <v>3079</v>
      </c>
      <c r="C35" s="7" t="s">
        <v>3273</v>
      </c>
    </row>
    <row r="36" spans="1:3" s="128" customFormat="1" x14ac:dyDescent="0.25">
      <c r="A36" s="136" t="s">
        <v>3027</v>
      </c>
      <c r="B36" s="137"/>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8" customFormat="1" x14ac:dyDescent="0.25">
      <c r="A40" s="136" t="s">
        <v>3028</v>
      </c>
      <c r="B40" s="137"/>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8" customFormat="1" x14ac:dyDescent="0.25">
      <c r="A51" s="136" t="s">
        <v>3405</v>
      </c>
      <c r="B51" s="137"/>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8" customFormat="1" x14ac:dyDescent="0.25">
      <c r="A61" s="136" t="s">
        <v>3083</v>
      </c>
      <c r="B61" s="137"/>
    </row>
    <row r="62" spans="1:8" x14ac:dyDescent="0.25">
      <c r="A62" s="109" t="s">
        <v>3431</v>
      </c>
      <c r="B62" s="38" t="s">
        <v>50</v>
      </c>
      <c r="C62" s="38" t="s">
        <v>38</v>
      </c>
      <c r="D62" s="17"/>
      <c r="E62" s="17"/>
      <c r="F62" s="17"/>
      <c r="G62" s="17"/>
      <c r="H62" s="17"/>
    </row>
    <row r="63" spans="1:8" s="138" customFormat="1" x14ac:dyDescent="0.25">
      <c r="A63" s="136" t="s">
        <v>3558</v>
      </c>
      <c r="B63" s="137"/>
    </row>
    <row r="64" spans="1:8" s="18" customFormat="1" x14ac:dyDescent="0.25">
      <c r="A64" s="18" t="s">
        <v>3559</v>
      </c>
      <c r="B64" s="18" t="s">
        <v>50</v>
      </c>
    </row>
    <row r="65" spans="1:2" s="18" customFormat="1" x14ac:dyDescent="0.25">
      <c r="A65" s="18" t="s">
        <v>3560</v>
      </c>
    </row>
    <row r="66" spans="1:2" s="18" customFormat="1" x14ac:dyDescent="0.25">
      <c r="A66" s="18" t="s">
        <v>2425</v>
      </c>
    </row>
    <row r="67" spans="1:2" s="18" customFormat="1" x14ac:dyDescent="0.25">
      <c r="A67" s="13" t="s">
        <v>3561</v>
      </c>
      <c r="B67" s="7" t="s">
        <v>3597</v>
      </c>
    </row>
    <row r="68" spans="1:2" s="138" customFormat="1" x14ac:dyDescent="0.25">
      <c r="A68" s="136" t="s">
        <v>3573</v>
      </c>
      <c r="B68" s="137"/>
    </row>
    <row r="69" spans="1:2" x14ac:dyDescent="0.25">
      <c r="A69" s="120" t="s">
        <v>3563</v>
      </c>
      <c r="B69" s="121">
        <f>B28/B19*100</f>
        <v>20</v>
      </c>
    </row>
    <row r="70" spans="1:2" x14ac:dyDescent="0.25">
      <c r="A70" s="120" t="s">
        <v>3564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3" sqref="B3"/>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8</v>
      </c>
      <c r="C1" s="18" t="s">
        <v>8</v>
      </c>
      <c r="D1" s="18" t="s">
        <v>8</v>
      </c>
      <c r="E1" s="18" t="s">
        <v>8</v>
      </c>
      <c r="F1" s="18" t="s">
        <v>8</v>
      </c>
      <c r="G1" s="18" t="s">
        <v>8</v>
      </c>
      <c r="H1" s="18" t="s">
        <v>8</v>
      </c>
    </row>
    <row r="2" spans="1:8" s="18" customFormat="1" x14ac:dyDescent="0.25">
      <c r="A2" s="18" t="s">
        <v>3249</v>
      </c>
      <c r="B2"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0002APP20211205496</v>
      </c>
      <c r="C12" s="18" t="str">
        <f>'1.TabCustomerMainData'!$C$13</f>
        <v>0002APP20211204347</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3601</v>
      </c>
      <c r="C15" s="9" t="s">
        <v>3592</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row>
    <row r="22" spans="1:8" s="138" customFormat="1" x14ac:dyDescent="0.25">
      <c r="A22" s="136" t="s">
        <v>3573</v>
      </c>
      <c r="B22" s="137"/>
    </row>
    <row r="23" spans="1:8" x14ac:dyDescent="0.25">
      <c r="A23" s="120" t="s">
        <v>3563</v>
      </c>
      <c r="B23" s="121">
        <f>B20/B17*100</f>
        <v>25</v>
      </c>
      <c r="C23" s="121">
        <f>C20/C17*100</f>
        <v>12</v>
      </c>
    </row>
    <row r="24" spans="1:8" x14ac:dyDescent="0.25">
      <c r="A24" s="120" t="s">
        <v>3564</v>
      </c>
      <c r="B24" s="121">
        <f>B17*B19%</f>
        <v>2500000</v>
      </c>
      <c r="C24" s="121">
        <f>C17*C19%</f>
        <v>120000</v>
      </c>
    </row>
  </sheetData>
  <mergeCells count="1">
    <mergeCell ref="A22:XFD22"/>
  </mergeCells>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6"/>
  <sheetViews>
    <sheetView topLeftCell="A70" workbookViewId="0">
      <pane xSplit="1" topLeftCell="B1" activePane="topRight" state="frozen"/>
      <selection activeCell="A10" sqref="A10"/>
      <selection pane="topRight" activeCell="C90" sqref="C9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28" customFormat="1" x14ac:dyDescent="0.25">
      <c r="A11" s="147" t="s">
        <v>3029</v>
      </c>
      <c r="B11" s="148"/>
      <c r="C11" s="148"/>
      <c r="D11" s="148"/>
      <c r="E11" s="149"/>
    </row>
    <row r="12" spans="1:6" s="18" customFormat="1" x14ac:dyDescent="0.25">
      <c r="A12" s="58" t="s">
        <v>3442</v>
      </c>
      <c r="B12" s="18" t="s">
        <v>112</v>
      </c>
      <c r="C12" s="18" t="s">
        <v>112</v>
      </c>
    </row>
    <row r="13" spans="1:6" s="153" customFormat="1" x14ac:dyDescent="0.25">
      <c r="A13" s="150" t="s">
        <v>57</v>
      </c>
      <c r="B13" s="151"/>
      <c r="C13" s="151"/>
      <c r="D13" s="151"/>
      <c r="E13" s="152"/>
    </row>
    <row r="14" spans="1:6" s="18" customFormat="1" x14ac:dyDescent="0.25">
      <c r="A14" s="59" t="s">
        <v>3443</v>
      </c>
      <c r="B14" s="18" t="s">
        <v>3147</v>
      </c>
      <c r="C14" s="18" t="s">
        <v>3147</v>
      </c>
    </row>
    <row r="15" spans="1:6" s="18" customFormat="1" x14ac:dyDescent="0.25">
      <c r="A15" s="59" t="s">
        <v>3444</v>
      </c>
      <c r="B15" s="27">
        <v>100000000</v>
      </c>
      <c r="C15" s="27">
        <v>700000001</v>
      </c>
    </row>
    <row r="16" spans="1:6"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53" customFormat="1" x14ac:dyDescent="0.25">
      <c r="A21" s="150" t="s">
        <v>51</v>
      </c>
      <c r="B21" s="151"/>
      <c r="C21" s="151"/>
      <c r="D21" s="151"/>
      <c r="E21" s="152"/>
    </row>
    <row r="22" spans="1:5" s="18" customFormat="1" x14ac:dyDescent="0.25">
      <c r="A22" s="59" t="s">
        <v>3422</v>
      </c>
      <c r="B22" s="18" t="s">
        <v>199</v>
      </c>
      <c r="C22" s="18" t="s">
        <v>116</v>
      </c>
    </row>
    <row r="23" spans="1:5" s="18" customFormat="1" x14ac:dyDescent="0.25">
      <c r="A23" s="59" t="s">
        <v>3444</v>
      </c>
      <c r="B23" s="27">
        <v>610000000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8" customFormat="1" x14ac:dyDescent="0.25">
      <c r="A29" s="147" t="s">
        <v>3030</v>
      </c>
      <c r="B29" s="148"/>
      <c r="C29" s="148"/>
      <c r="D29" s="148"/>
      <c r="E29" s="149"/>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7" customFormat="1" x14ac:dyDescent="0.25">
      <c r="A33" s="154" t="s">
        <v>3031</v>
      </c>
      <c r="B33" s="155"/>
      <c r="C33" s="155"/>
      <c r="D33" s="155"/>
      <c r="E33" s="156"/>
    </row>
    <row r="34" spans="1:5" s="18" customFormat="1" x14ac:dyDescent="0.25">
      <c r="A34" s="59" t="s">
        <v>3450</v>
      </c>
      <c r="B34" s="18" t="s">
        <v>125</v>
      </c>
      <c r="C34" s="18" t="s">
        <v>125</v>
      </c>
    </row>
    <row r="35" spans="1:5" s="150" customFormat="1" x14ac:dyDescent="0.25">
      <c r="A35" s="150" t="s">
        <v>126</v>
      </c>
      <c r="B35" s="151"/>
      <c r="C35" s="151"/>
      <c r="D35" s="151"/>
      <c r="E35" s="151"/>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8" customFormat="1" x14ac:dyDescent="0.25">
      <c r="A44" s="158" t="s">
        <v>3192</v>
      </c>
      <c r="B44" s="159"/>
      <c r="C44" s="159"/>
      <c r="D44" s="159"/>
      <c r="E44" s="159"/>
    </row>
    <row r="45" spans="1:5" s="89" customFormat="1" x14ac:dyDescent="0.25">
      <c r="A45" s="89" t="s">
        <v>3165</v>
      </c>
      <c r="B45" s="90" t="s">
        <v>3178</v>
      </c>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60" customFormat="1" x14ac:dyDescent="0.25">
      <c r="A49" s="160" t="s">
        <v>126</v>
      </c>
      <c r="B49" s="161"/>
      <c r="C49" s="161"/>
      <c r="D49" s="161"/>
      <c r="E49" s="161"/>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62" customFormat="1" x14ac:dyDescent="0.25">
      <c r="A58" s="162"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5" customFormat="1" x14ac:dyDescent="0.25">
      <c r="A80" s="145" t="s">
        <v>3032</v>
      </c>
      <c r="B80" s="146"/>
    </row>
    <row r="81" spans="1:3" s="18" customFormat="1" x14ac:dyDescent="0.25">
      <c r="A81" s="18" t="s">
        <v>134</v>
      </c>
      <c r="B81" s="27">
        <v>0</v>
      </c>
      <c r="C81" s="27">
        <v>100001</v>
      </c>
    </row>
    <row r="82" spans="1:3" s="92" customFormat="1" x14ac:dyDescent="0.25">
      <c r="A82" s="92" t="s">
        <v>3188</v>
      </c>
      <c r="B82" t="s">
        <v>3531</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11134500</v>
      </c>
    </row>
    <row r="86" spans="1:3" s="138" customFormat="1" x14ac:dyDescent="0.25">
      <c r="A86" s="136" t="s">
        <v>3572</v>
      </c>
      <c r="B86" s="163" t="s">
        <v>3602</v>
      </c>
    </row>
    <row r="87" spans="1:3" x14ac:dyDescent="0.25">
      <c r="A87" s="17" t="s">
        <v>3566</v>
      </c>
      <c r="B87" s="119">
        <f>SUM(B31:B32)</f>
        <v>1600000</v>
      </c>
    </row>
    <row r="88" spans="1:3" x14ac:dyDescent="0.25">
      <c r="A88" s="17" t="s">
        <v>3567</v>
      </c>
      <c r="B88" s="119">
        <f>'7.TabAssetData'!B19</f>
        <v>600000000</v>
      </c>
    </row>
    <row r="89" spans="1:3" x14ac:dyDescent="0.25">
      <c r="A89" s="38" t="s">
        <v>3568</v>
      </c>
      <c r="B89" s="119">
        <f>B88+SUMIFS('7a.Accessories'!17:17,'7a.Accessories'!12:12,B8,'7a.Accessories'!4:4,"0",'7a.Accessories'!1:1,"SUCCESS")</f>
        <v>600000000</v>
      </c>
    </row>
    <row r="90" spans="1:3" s="17" customFormat="1" x14ac:dyDescent="0.25"/>
    <row r="91" spans="1:3" x14ac:dyDescent="0.25">
      <c r="A91" s="141" t="s">
        <v>3177</v>
      </c>
      <c r="B91" s="142"/>
    </row>
    <row r="92" spans="1:3" ht="30" x14ac:dyDescent="0.25">
      <c r="A92" s="95" t="s">
        <v>3190</v>
      </c>
      <c r="B92" s="96">
        <f>IF(B24="Annualy",0,IF(B24="Full Tenor",ROUNDUP('6.TabApplicationData'!B20/12,0)-1,ROUNDUP(B28/12,0)-1))</f>
        <v>0</v>
      </c>
    </row>
    <row r="93" spans="1:3" ht="30" customHeight="1" x14ac:dyDescent="0.25">
      <c r="A93" s="143" t="s">
        <v>3176</v>
      </c>
      <c r="B93" s="144"/>
    </row>
    <row r="94" spans="1:3" x14ac:dyDescent="0.25">
      <c r="A94" s="88" t="s">
        <v>3191</v>
      </c>
      <c r="B94" s="96">
        <f>B92+1</f>
        <v>1</v>
      </c>
    </row>
    <row r="95" spans="1:3" x14ac:dyDescent="0.25">
      <c r="A95" s="140" t="s">
        <v>3196</v>
      </c>
      <c r="B95" s="140"/>
    </row>
    <row r="96" spans="1:3" ht="45.75" customHeight="1" x14ac:dyDescent="0.25">
      <c r="A96" s="140"/>
      <c r="B96" s="140"/>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107" priority="20">
      <formula>OR(B$24="Annualy",B$24="Full Tenor")</formula>
    </cfRule>
  </conditionalFormatting>
  <conditionalFormatting sqref="A35 A44 A49 A58 D74:XFD78 B59:B71 A68:A71 A72:B73 A50:XFD57 C59:C66 C69 C71:C73 A79:C79 A81:XFD82 B22:XFD28 A30:XFD32 B34:XFD34 B36:XFD43 A45:XFD48">
    <cfRule type="expression" dxfId="106" priority="19">
      <formula>A$12="Customer"</formula>
    </cfRule>
  </conditionalFormatting>
  <conditionalFormatting sqref="A35 A44 A49 A58 D74:XFD78 B59:B71 A68:A71 A72:B73 B14:XFD20 A50:XFD57 C59:C66 C69 C71:C73 A79:C79 A81:XFD82 B22:XFD28 A30:XFD32 B34:XFD34 B36:XFD43 A45:XFD48">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F24"/>
  <sheetViews>
    <sheetView workbookViewId="0">
      <pane xSplit="1" topLeftCell="B1" activePane="topRight" state="frozen"/>
      <selection pane="topRight" activeCell="D14" sqref="D1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28" customFormat="1" x14ac:dyDescent="0.25">
      <c r="A11" s="128" t="s">
        <v>3033</v>
      </c>
    </row>
    <row r="12" spans="1:6" s="18" customFormat="1" x14ac:dyDescent="0.25">
      <c r="A12" s="58" t="s">
        <v>3459</v>
      </c>
      <c r="B12" s="18" t="s">
        <v>91</v>
      </c>
      <c r="C12" s="18" t="s">
        <v>91</v>
      </c>
    </row>
    <row r="13" spans="1:6" s="18" customFormat="1" x14ac:dyDescent="0.25">
      <c r="A13" s="59" t="s">
        <v>3460</v>
      </c>
      <c r="B13" s="18" t="s">
        <v>405</v>
      </c>
      <c r="C13" s="18" t="s">
        <v>3288</v>
      </c>
    </row>
    <row r="14" spans="1:6" s="18" customFormat="1" x14ac:dyDescent="0.25">
      <c r="A14" s="59" t="s">
        <v>3461</v>
      </c>
      <c r="B14" s="18" t="s">
        <v>240</v>
      </c>
      <c r="C14" s="18" t="s">
        <v>240</v>
      </c>
    </row>
    <row r="15" spans="1:6" s="18" customFormat="1" x14ac:dyDescent="0.25">
      <c r="A15" s="59" t="s">
        <v>3462</v>
      </c>
      <c r="B15" s="37">
        <v>0.3</v>
      </c>
      <c r="C15" s="37">
        <v>1.3</v>
      </c>
    </row>
    <row r="16" spans="1:6" s="18" customFormat="1" x14ac:dyDescent="0.25">
      <c r="A16" s="18" t="s">
        <v>100</v>
      </c>
    </row>
    <row r="17" spans="1:3" s="128" customFormat="1" x14ac:dyDescent="0.25">
      <c r="A17" s="128"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8" customFormat="1" x14ac:dyDescent="0.25">
      <c r="A22" s="128"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71"/>
  <sheetViews>
    <sheetView topLeftCell="A4" workbookViewId="0">
      <selection activeCell="B13" sqref="B1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
        <v>3552</v>
      </c>
    </row>
    <row r="11" spans="1:6" s="128" customFormat="1" x14ac:dyDescent="0.25">
      <c r="A11" s="147" t="s">
        <v>3036</v>
      </c>
      <c r="B11" s="148"/>
      <c r="C11" s="148"/>
      <c r="D11" s="148"/>
      <c r="E11" s="149"/>
    </row>
    <row r="12" spans="1:6" s="18" customFormat="1" x14ac:dyDescent="0.25">
      <c r="A12" s="65" t="s">
        <v>3468</v>
      </c>
      <c r="B12" s="18" t="s">
        <v>140</v>
      </c>
    </row>
    <row r="13" spans="1:6" s="18" customFormat="1" x14ac:dyDescent="0.25">
      <c r="A13" s="65" t="s">
        <v>3469</v>
      </c>
      <c r="B13" s="18" t="s">
        <v>3156</v>
      </c>
    </row>
    <row r="14" spans="1:6" s="18" customFormat="1" x14ac:dyDescent="0.25">
      <c r="A14" s="65" t="s">
        <v>3470</v>
      </c>
      <c r="B14" s="18" t="s">
        <v>3051</v>
      </c>
    </row>
    <row r="15" spans="1:6" s="18" customFormat="1" x14ac:dyDescent="0.25">
      <c r="A15" s="65" t="s">
        <v>3471</v>
      </c>
      <c r="B15" s="18" t="s">
        <v>143</v>
      </c>
    </row>
    <row r="16" spans="1:6" s="18" customFormat="1" x14ac:dyDescent="0.25">
      <c r="A16" s="65" t="s">
        <v>3472</v>
      </c>
      <c r="B16" s="18" t="s">
        <v>101</v>
      </c>
    </row>
    <row r="17" spans="1:5" s="18" customFormat="1" x14ac:dyDescent="0.25">
      <c r="A17" s="65" t="s">
        <v>3473</v>
      </c>
      <c r="B17" s="27">
        <v>300000</v>
      </c>
      <c r="C17" s="17" t="s">
        <v>3010</v>
      </c>
    </row>
    <row r="18" spans="1:5" s="18" customFormat="1" x14ac:dyDescent="0.25">
      <c r="A18" s="65" t="s">
        <v>3474</v>
      </c>
      <c r="B18" s="18">
        <v>0</v>
      </c>
    </row>
    <row r="19" spans="1:5" s="147" customFormat="1" x14ac:dyDescent="0.25">
      <c r="A19" s="147" t="s">
        <v>3037</v>
      </c>
      <c r="B19" s="148"/>
      <c r="C19" s="148"/>
      <c r="D19" s="148"/>
      <c r="E19" s="148"/>
    </row>
    <row r="20" spans="1:5" s="18" customFormat="1" x14ac:dyDescent="0.25">
      <c r="A20" s="57" t="s">
        <v>146</v>
      </c>
      <c r="B20" s="18" t="s">
        <v>38</v>
      </c>
      <c r="C20" s="18" t="s">
        <v>38</v>
      </c>
    </row>
    <row r="21" spans="1:5" s="18" customFormat="1" x14ac:dyDescent="0.25">
      <c r="A21" s="18" t="s">
        <v>122</v>
      </c>
      <c r="B21">
        <v>150000</v>
      </c>
      <c r="C21" s="27">
        <v>250000</v>
      </c>
    </row>
    <row r="22" spans="1:5" s="18" customFormat="1" x14ac:dyDescent="0.25">
      <c r="A22" s="18" t="s">
        <v>147</v>
      </c>
      <c r="B22" s="27">
        <v>50000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50</v>
      </c>
      <c r="C28" s="18" t="s">
        <v>50</v>
      </c>
    </row>
    <row r="29" spans="1:5" s="18" customFormat="1" x14ac:dyDescent="0.25">
      <c r="A29" s="18" t="s">
        <v>154</v>
      </c>
      <c r="B29" s="27">
        <v>20000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0</v>
      </c>
      <c r="C38" s="18">
        <v>8.6999999999999993</v>
      </c>
    </row>
    <row r="39" spans="1:5" s="18" customFormat="1" x14ac:dyDescent="0.25">
      <c r="A39" s="18" t="s">
        <v>165</v>
      </c>
      <c r="B39" s="79">
        <v>2250000</v>
      </c>
      <c r="C39" s="79">
        <v>32250000</v>
      </c>
    </row>
    <row r="40" spans="1:5" s="18" customFormat="1" x14ac:dyDescent="0.25">
      <c r="A40" s="18" t="s">
        <v>166</v>
      </c>
      <c r="B40" s="18" t="s">
        <v>50</v>
      </c>
      <c r="C40" s="18" t="s">
        <v>38</v>
      </c>
    </row>
    <row r="41" spans="1:5" s="18" customFormat="1" x14ac:dyDescent="0.25">
      <c r="A41" s="18" t="s">
        <v>167</v>
      </c>
      <c r="B41" s="27">
        <v>1000000</v>
      </c>
      <c r="C41" s="27">
        <v>1</v>
      </c>
    </row>
    <row r="42" spans="1:5" s="147" customFormat="1" x14ac:dyDescent="0.25">
      <c r="A42" s="147" t="s">
        <v>3038</v>
      </c>
      <c r="B42" s="148"/>
      <c r="C42" s="148"/>
      <c r="D42" s="148"/>
      <c r="E42" s="148"/>
    </row>
    <row r="43" spans="1:5" s="18" customFormat="1" x14ac:dyDescent="0.25">
      <c r="A43" s="18" t="s">
        <v>168</v>
      </c>
      <c r="B43" s="18" t="s">
        <v>170</v>
      </c>
      <c r="C43" s="18" t="s">
        <v>170</v>
      </c>
    </row>
    <row r="44" spans="1:5" s="18" customFormat="1" x14ac:dyDescent="0.25">
      <c r="A44" s="18" t="s">
        <v>170</v>
      </c>
      <c r="B44" t="s">
        <v>3603</v>
      </c>
      <c r="C44" s="2">
        <v>8</v>
      </c>
    </row>
    <row r="45" spans="1:5" s="18" customFormat="1" x14ac:dyDescent="0.25">
      <c r="A45" s="18" t="s">
        <v>169</v>
      </c>
      <c r="B45" s="2">
        <v>20</v>
      </c>
      <c r="C45" s="2">
        <v>20</v>
      </c>
    </row>
    <row r="46" spans="1:5" s="18" customFormat="1" x14ac:dyDescent="0.25">
      <c r="A46" s="57" t="s">
        <v>171</v>
      </c>
      <c r="B46" s="18" t="s">
        <v>50</v>
      </c>
      <c r="C46" s="18" t="s">
        <v>50</v>
      </c>
    </row>
    <row r="47" spans="1:5" s="18" customFormat="1" x14ac:dyDescent="0.25">
      <c r="A47" s="59" t="s">
        <v>3475</v>
      </c>
      <c r="B47" s="18">
        <v>3</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3556</v>
      </c>
      <c r="B50" s="117"/>
      <c r="C50" s="117"/>
    </row>
    <row r="51" spans="1:3" s="94" customFormat="1" ht="15.75" thickTop="1" x14ac:dyDescent="0.25">
      <c r="A51" s="94" t="s">
        <v>3189</v>
      </c>
      <c r="B51" s="94" t="s">
        <v>38</v>
      </c>
      <c r="C51" s="94" t="s">
        <v>50</v>
      </c>
    </row>
    <row r="52" spans="1:3" s="18" customFormat="1" x14ac:dyDescent="0.25">
      <c r="A52" s="13" t="s">
        <v>3574</v>
      </c>
      <c r="B52" s="18">
        <v>1000</v>
      </c>
    </row>
    <row r="53" spans="1:3" s="18" customFormat="1" x14ac:dyDescent="0.25">
      <c r="A53" s="13" t="s">
        <v>3582</v>
      </c>
      <c r="B53">
        <v>300000</v>
      </c>
    </row>
    <row r="54" spans="1:3" s="111" customFormat="1" x14ac:dyDescent="0.25">
      <c r="A54" s="123" t="s">
        <v>3575</v>
      </c>
    </row>
    <row r="55" spans="1:3" s="18" customFormat="1" x14ac:dyDescent="0.25">
      <c r="A55" s="13" t="s">
        <v>3576</v>
      </c>
      <c r="B55" s="125">
        <f>SUM(B56:B57)</f>
        <v>600000000</v>
      </c>
    </row>
    <row r="56" spans="1:3" s="18" customFormat="1" x14ac:dyDescent="0.25">
      <c r="A56" s="13" t="s">
        <v>3567</v>
      </c>
      <c r="B56" s="125">
        <f>'7.TabAssetData'!B19</f>
        <v>600000000</v>
      </c>
    </row>
    <row r="57" spans="1:3" s="18" customFormat="1" x14ac:dyDescent="0.25">
      <c r="A57" s="13" t="s">
        <v>3577</v>
      </c>
      <c r="B57" s="125">
        <f>SUMIFS('7a.Accessories'!17:17,'7a.Accessories'!12:12,B8,'7a.Accessories'!4:4,"0",'7a.Accessories'!1:1,"SUCCESS")</f>
        <v>0</v>
      </c>
    </row>
    <row r="58" spans="1:3" s="18" customFormat="1" x14ac:dyDescent="0.25">
      <c r="A58" s="13" t="s">
        <v>3566</v>
      </c>
      <c r="B58" s="125">
        <f>SUM(B21:B25,B39)</f>
        <v>4950000</v>
      </c>
    </row>
    <row r="59" spans="1:3" s="18" customFormat="1" x14ac:dyDescent="0.25">
      <c r="A59" s="13" t="s">
        <v>3578</v>
      </c>
      <c r="B59" s="125">
        <f>SUM(B27,B29,B31,B33,B35,B41)</f>
        <v>1560000</v>
      </c>
    </row>
    <row r="60" spans="1:3" s="18" customFormat="1" x14ac:dyDescent="0.25">
      <c r="A60" s="13" t="s">
        <v>3579</v>
      </c>
      <c r="B60" s="125">
        <f>'8.TabInsuranceData'!B85</f>
        <v>11134500</v>
      </c>
    </row>
    <row r="61" spans="1:3" s="18" customFormat="1" x14ac:dyDescent="0.25">
      <c r="A61" s="13" t="s">
        <v>3580</v>
      </c>
      <c r="B61" s="125">
        <f>SUMIFS('7a.Accessories'!24:24,'7a.Accessories'!12:12,B8,'7a.Accessories'!4:4,"0",'7a.Accessories'!1:1,"SUCCESS")+'7.TabAssetData'!B70</f>
        <v>120000000</v>
      </c>
    </row>
    <row r="62" spans="1:3" s="18" customFormat="1" x14ac:dyDescent="0.25">
      <c r="A62" s="13" t="s">
        <v>3581</v>
      </c>
      <c r="B62" s="125">
        <f>B61-B53</f>
        <v>119700000</v>
      </c>
    </row>
    <row r="63" spans="1:3" s="18" customFormat="1" x14ac:dyDescent="0.25">
      <c r="A63" s="13" t="s">
        <v>3591</v>
      </c>
      <c r="B63" s="126">
        <f>IF(B37= "OTR-DP",B39/(B55-B61)*100,IF(B37="OTR-DP + Ins Cptlz + Fee Cptlz(Excl. Provision)",B39*100/(B55-B61+B60+(B59-B41))))</f>
        <v>0.45760121376179719</v>
      </c>
    </row>
    <row r="64" spans="1:3" s="18" customFormat="1" x14ac:dyDescent="0.25">
      <c r="A64" s="13" t="s">
        <v>3583</v>
      </c>
      <c r="B64" s="125">
        <f>IF(B37= "OTR-DP",(B55-B61)*B38/100,IF(B37="OTR-DP + Ins Cptlz + Fee Cptlz(Excl. Provision)",(B55-B61+B60+(B59-B41))*B38/100))</f>
        <v>0</v>
      </c>
    </row>
    <row r="65" spans="1:3" s="103" customFormat="1" x14ac:dyDescent="0.25">
      <c r="A65" s="122" t="s">
        <v>3584</v>
      </c>
    </row>
    <row r="66" spans="1:3" s="18" customFormat="1" x14ac:dyDescent="0.25">
      <c r="A66" s="13" t="s">
        <v>3585</v>
      </c>
      <c r="B66">
        <v>140676435</v>
      </c>
    </row>
    <row r="67" spans="1:3" s="18" customFormat="1" x14ac:dyDescent="0.25">
      <c r="A67" s="13" t="s">
        <v>3586</v>
      </c>
      <c r="B67">
        <v>506660115</v>
      </c>
    </row>
    <row r="68" spans="1:3" s="18" customFormat="1" x14ac:dyDescent="0.25">
      <c r="A68" s="13" t="s">
        <v>3587</v>
      </c>
      <c r="B68">
        <v>62017000</v>
      </c>
    </row>
    <row r="69" spans="1:3" s="18" customFormat="1" x14ac:dyDescent="0.25">
      <c r="A69" s="13" t="s">
        <v>3588</v>
      </c>
      <c r="B69">
        <v>51492885.490000002</v>
      </c>
    </row>
    <row r="70" spans="1:3" s="18" customFormat="1" x14ac:dyDescent="0.25">
      <c r="A70" s="13" t="s">
        <v>3589</v>
      </c>
      <c r="B70">
        <v>558153000.49000001</v>
      </c>
      <c r="C70" s="124"/>
    </row>
    <row r="71" spans="1:3" s="18" customFormat="1" x14ac:dyDescent="0.25">
      <c r="A71" s="13" t="s">
        <v>3590</v>
      </c>
      <c r="B71">
        <v>15.93666706</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F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6" s="18" customFormat="1" x14ac:dyDescent="0.25">
      <c r="A1" s="15" t="s">
        <v>4</v>
      </c>
      <c r="B1" t="s">
        <v>8</v>
      </c>
      <c r="C1" s="15" t="s">
        <v>8</v>
      </c>
      <c r="D1" s="18" t="s">
        <v>8</v>
      </c>
      <c r="E1" s="18" t="s">
        <v>8</v>
      </c>
      <c r="F1" s="18" t="s">
        <v>8</v>
      </c>
    </row>
    <row r="2" spans="1:6" s="18" customFormat="1" x14ac:dyDescent="0.25">
      <c r="A2" s="18" t="s">
        <v>3249</v>
      </c>
      <c r="B2" t="s">
        <v>3052</v>
      </c>
      <c r="C2" s="15" t="s">
        <v>3052</v>
      </c>
      <c r="D2" s="18" t="s">
        <v>3052</v>
      </c>
      <c r="E2" s="18" t="s">
        <v>3052</v>
      </c>
      <c r="F2" s="18" t="s">
        <v>3052</v>
      </c>
    </row>
    <row r="3" spans="1:6" s="18" customFormat="1" x14ac:dyDescent="0.25">
      <c r="A3" s="18" t="s">
        <v>3250</v>
      </c>
      <c r="C3" s="15"/>
    </row>
    <row r="4" spans="1:6" s="18" customFormat="1" x14ac:dyDescent="0.25">
      <c r="A4" s="15" t="s">
        <v>3438</v>
      </c>
      <c r="B4" s="18">
        <f>IF(NOT(ISBLANK(B12)),COUNTIFS($A13:$A13,"*$*",B13:B13,""),0)</f>
        <v>0</v>
      </c>
      <c r="C4" s="15"/>
    </row>
    <row r="5" spans="1:6" s="18" customFormat="1" x14ac:dyDescent="0.25">
      <c r="A5" s="15"/>
      <c r="C5" s="15"/>
    </row>
    <row r="6" spans="1:6" s="18" customFormat="1" x14ac:dyDescent="0.25">
      <c r="A6" s="15"/>
      <c r="C6" s="15"/>
    </row>
    <row r="7" spans="1:6" s="18" customFormat="1" x14ac:dyDescent="0.25">
      <c r="A7" s="15"/>
      <c r="C7" s="15"/>
    </row>
    <row r="8" spans="1:6" s="18" customFormat="1" x14ac:dyDescent="0.25">
      <c r="A8" s="18" t="s">
        <v>7</v>
      </c>
      <c r="B8" s="18" t="str">
        <f>'1.TabCustomerMainData'!B$13</f>
        <v>0002APP20211205496</v>
      </c>
      <c r="C8" s="15"/>
    </row>
    <row r="9" spans="1:6" s="18" customFormat="1" x14ac:dyDescent="0.25">
      <c r="A9" s="33" t="s">
        <v>3533</v>
      </c>
      <c r="C9" s="15"/>
    </row>
    <row r="10" spans="1:6" s="18" customFormat="1" x14ac:dyDescent="0.25">
      <c r="A10" s="18" t="s">
        <v>3508</v>
      </c>
      <c r="B10" s="18" t="str">
        <f>'1.TabCustomerMainData'!$B$10</f>
        <v>No</v>
      </c>
      <c r="C10" s="15"/>
    </row>
    <row r="11" spans="1:6" s="105" customFormat="1" x14ac:dyDescent="0.25">
      <c r="A11" s="107"/>
      <c r="B11" s="104"/>
      <c r="C11" s="107"/>
    </row>
    <row r="12" spans="1:6" s="18" customFormat="1" x14ac:dyDescent="0.25">
      <c r="A12" s="15" t="s">
        <v>2422</v>
      </c>
      <c r="B12" s="14"/>
      <c r="C12" s="14"/>
    </row>
    <row r="13" spans="1:6" s="18" customFormat="1" x14ac:dyDescent="0.25">
      <c r="A13" s="66" t="s">
        <v>3477</v>
      </c>
      <c r="B13" s="82"/>
      <c r="C13" s="82"/>
    </row>
    <row r="14" spans="1:6" s="18" customFormat="1" x14ac:dyDescent="0.25">
      <c r="A14" s="78" t="s">
        <v>2423</v>
      </c>
      <c r="B14" s="14"/>
      <c r="C14" s="14"/>
    </row>
    <row r="15" spans="1:6" s="18" customFormat="1" x14ac:dyDescent="0.25">
      <c r="A15" s="15" t="s">
        <v>2424</v>
      </c>
      <c r="B15" s="14"/>
      <c r="C15" s="14"/>
    </row>
    <row r="16" spans="1:6"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64" t="s">
        <v>2451</v>
      </c>
      <c r="B20" s="164"/>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COUNTIFS($A13:$A14,"*$*",B13:B14,"")</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18" t="s">
        <v>3508</v>
      </c>
      <c r="B10" s="18" t="str">
        <f>'1.TabCustomerMainData'!$B$10</f>
        <v>No</v>
      </c>
    </row>
    <row r="11" spans="1:6" s="103" customFormat="1" x14ac:dyDescent="0.25"/>
    <row r="12" spans="1:6" s="18" customFormat="1" x14ac:dyDescent="0.25">
      <c r="A12" s="75" t="s">
        <v>7</v>
      </c>
      <c r="B12" s="18" t="str">
        <f>'1.TabCustomerMainData'!$B$13</f>
        <v>0002APP20211205496</v>
      </c>
    </row>
    <row r="13" spans="1:6" s="11" customFormat="1" ht="60" x14ac:dyDescent="0.25">
      <c r="A13" s="67" t="s">
        <v>3478</v>
      </c>
      <c r="B13" s="11" t="s">
        <v>3535</v>
      </c>
      <c r="C13" s="11" t="s">
        <v>3535</v>
      </c>
      <c r="D13" s="11" t="s">
        <v>174</v>
      </c>
      <c r="E13" s="11" t="s">
        <v>174</v>
      </c>
    </row>
    <row r="14" spans="1:6" s="18" customFormat="1" x14ac:dyDescent="0.25">
      <c r="A14" s="59" t="s">
        <v>3479</v>
      </c>
      <c r="B14" s="18" t="s">
        <v>175</v>
      </c>
      <c r="C14" s="18" t="s">
        <v>3289</v>
      </c>
      <c r="D14" s="18" t="s">
        <v>3290</v>
      </c>
      <c r="E14" s="18" t="s">
        <v>3293</v>
      </c>
    </row>
    <row r="15" spans="1:6" s="18" customFormat="1" x14ac:dyDescent="0.25">
      <c r="A15" s="18" t="s">
        <v>176</v>
      </c>
      <c r="B15" s="18" t="s">
        <v>177</v>
      </c>
      <c r="C15" s="18" t="s">
        <v>177</v>
      </c>
      <c r="D15" s="18" t="s">
        <v>177</v>
      </c>
      <c r="E15" s="18" t="s">
        <v>177</v>
      </c>
    </row>
    <row r="16" spans="1:6"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3367</v>
      </c>
      <c r="B4" s="18">
        <f>COUNTIFS($A14:$A52,"*$*",B14:B52,"")</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05" customFormat="1" x14ac:dyDescent="0.25">
      <c r="B11" s="104"/>
    </row>
    <row r="12" spans="1:6" s="18" customFormat="1" x14ac:dyDescent="0.25">
      <c r="A12" s="18" t="s">
        <v>2440</v>
      </c>
      <c r="B12" s="14" t="s">
        <v>111</v>
      </c>
      <c r="C12" s="14" t="s">
        <v>111</v>
      </c>
      <c r="D12" s="14" t="s">
        <v>111</v>
      </c>
      <c r="E12" s="14" t="s">
        <v>111</v>
      </c>
    </row>
    <row r="13" spans="1:6" s="166" customFormat="1" x14ac:dyDescent="0.25">
      <c r="A13" s="145" t="s">
        <v>2441</v>
      </c>
      <c r="B13" s="146"/>
      <c r="C13" s="146"/>
      <c r="D13" s="146"/>
      <c r="E13" s="165"/>
    </row>
    <row r="14" spans="1:6" s="18" customFormat="1" x14ac:dyDescent="0.25">
      <c r="A14" s="13" t="s">
        <v>2442</v>
      </c>
      <c r="B14" s="14"/>
      <c r="C14" s="14"/>
      <c r="D14" s="14"/>
      <c r="E14" s="14"/>
    </row>
    <row r="15" spans="1:6" s="18" customFormat="1" x14ac:dyDescent="0.25">
      <c r="A15" s="59" t="s">
        <v>3386</v>
      </c>
      <c r="B15" s="14">
        <v>1</v>
      </c>
      <c r="C15" s="14">
        <v>1</v>
      </c>
      <c r="D15" s="14">
        <v>1</v>
      </c>
      <c r="E15" s="14">
        <v>1</v>
      </c>
    </row>
    <row r="16" spans="1:6"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6" customFormat="1" x14ac:dyDescent="0.25">
      <c r="A26" s="145" t="s">
        <v>2445</v>
      </c>
      <c r="B26" s="146"/>
      <c r="C26" s="146"/>
      <c r="D26" s="146"/>
      <c r="E26" s="165"/>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6" customFormat="1" x14ac:dyDescent="0.25">
      <c r="A42" s="145" t="s">
        <v>2434</v>
      </c>
      <c r="B42" s="146"/>
    </row>
    <row r="43" spans="1:5" s="18" customFormat="1" x14ac:dyDescent="0.25">
      <c r="A43" s="18" t="s">
        <v>2435</v>
      </c>
      <c r="B43" s="14"/>
      <c r="C43" s="14"/>
      <c r="D43" s="14"/>
      <c r="E43" s="14"/>
    </row>
    <row r="44" spans="1:5" s="18" customFormat="1" x14ac:dyDescent="0.25">
      <c r="A44" s="59" t="s">
        <v>3386</v>
      </c>
      <c r="B44" s="14" t="s">
        <v>3553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67" t="s">
        <v>2438</v>
      </c>
      <c r="B55" s="168"/>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COUNTIFS($A:$A,"*$*",B:B,"")</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06" customFormat="1" x14ac:dyDescent="0.25">
      <c r="A11" s="113" t="s">
        <v>3502</v>
      </c>
      <c r="B11" s="104"/>
    </row>
    <row r="12" spans="1:6" s="42" customFormat="1" ht="15.75" thickBot="1" x14ac:dyDescent="0.3">
      <c r="A12" s="68" t="s">
        <v>3497</v>
      </c>
      <c r="B12" s="41">
        <v>1000000</v>
      </c>
      <c r="C12" s="41">
        <v>1000000</v>
      </c>
      <c r="D12" s="41">
        <v>1000000</v>
      </c>
      <c r="E12" s="41">
        <v>1000000</v>
      </c>
    </row>
    <row r="13" spans="1:6" s="44" customFormat="1" ht="16.5" thickTop="1" thickBot="1" x14ac:dyDescent="0.3">
      <c r="A13" s="69" t="s">
        <v>3498</v>
      </c>
      <c r="B13" s="43">
        <v>10000</v>
      </c>
      <c r="C13" s="43">
        <v>0</v>
      </c>
      <c r="D13" s="43">
        <v>0</v>
      </c>
      <c r="E13" s="43">
        <v>0</v>
      </c>
    </row>
    <row r="14" spans="1:6" s="44" customFormat="1" ht="16.5" thickTop="1" thickBot="1" x14ac:dyDescent="0.3">
      <c r="A14" s="69" t="s">
        <v>3499</v>
      </c>
      <c r="B14">
        <v>0</v>
      </c>
      <c r="C14" s="43">
        <v>0</v>
      </c>
      <c r="D14" s="43">
        <v>0</v>
      </c>
      <c r="E14" s="43">
        <v>0</v>
      </c>
    </row>
    <row r="15" spans="1:6" s="44" customFormat="1" ht="16.5" thickTop="1" thickBot="1" x14ac:dyDescent="0.3">
      <c r="A15" s="69" t="s">
        <v>3500</v>
      </c>
      <c r="B15" s="43">
        <v>2010</v>
      </c>
      <c r="C15" s="43">
        <v>10</v>
      </c>
      <c r="D15" s="43">
        <v>10</v>
      </c>
      <c r="E15" s="43">
        <v>10</v>
      </c>
    </row>
    <row r="16" spans="1:6" s="44" customFormat="1" ht="16.5" thickTop="1" thickBot="1" x14ac:dyDescent="0.3">
      <c r="A16" s="69" t="s">
        <v>3501</v>
      </c>
      <c r="B16" s="43">
        <v>4010</v>
      </c>
      <c r="C16" s="43">
        <v>10</v>
      </c>
      <c r="D16" s="43">
        <v>10</v>
      </c>
      <c r="E16" s="43">
        <v>10</v>
      </c>
    </row>
    <row r="17" spans="1:2" ht="15.75" thickTop="1" x14ac:dyDescent="0.25">
      <c r="A17" s="118" t="s">
        <v>3562</v>
      </c>
      <c r="B17" s="119">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18"/>
  <sheetViews>
    <sheetView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COUNTIFS($A$12:$A$18, "*$*",B12:B18, "")</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18" t="s">
        <v>3534</v>
      </c>
      <c r="B10" s="18" t="str">
        <f>'1.TabCustomerMainData'!B10</f>
        <v>No</v>
      </c>
    </row>
    <row r="11" spans="1:6" s="105" customFormat="1" x14ac:dyDescent="0.25">
      <c r="B11" s="104"/>
    </row>
    <row r="12" spans="1:6" s="18" customFormat="1" x14ac:dyDescent="0.25">
      <c r="A12" s="75" t="s">
        <v>3432</v>
      </c>
      <c r="B12" s="18" t="str">
        <f>'1.TabCustomerMainData'!$B$13</f>
        <v>0002APP20211205496</v>
      </c>
    </row>
    <row r="13" spans="1:6" s="18" customFormat="1" x14ac:dyDescent="0.25">
      <c r="A13" s="59" t="s">
        <v>3480</v>
      </c>
      <c r="B13" t="s">
        <v>3542</v>
      </c>
      <c r="C13" s="17" t="s">
        <v>3246</v>
      </c>
      <c r="D13" s="17" t="s">
        <v>3246</v>
      </c>
      <c r="E13" s="17" t="s">
        <v>3246</v>
      </c>
    </row>
    <row r="14" spans="1:6" s="18" customFormat="1" x14ac:dyDescent="0.25">
      <c r="A14" s="57" t="s">
        <v>3481</v>
      </c>
      <c r="B14" s="18" t="s">
        <v>91</v>
      </c>
      <c r="C14" s="18" t="s">
        <v>91</v>
      </c>
      <c r="D14" s="18" t="s">
        <v>91</v>
      </c>
      <c r="E14" s="18" t="s">
        <v>91</v>
      </c>
    </row>
    <row r="15" spans="1:6" s="18" customFormat="1" x14ac:dyDescent="0.25">
      <c r="A15" s="59" t="s">
        <v>3482</v>
      </c>
      <c r="B15" t="s">
        <v>3551</v>
      </c>
      <c r="C15" s="17" t="s">
        <v>3247</v>
      </c>
      <c r="D15" s="17" t="s">
        <v>3247</v>
      </c>
      <c r="E15" s="17" t="s">
        <v>3247</v>
      </c>
    </row>
    <row r="16" spans="1:6" s="18" customFormat="1" x14ac:dyDescent="0.25">
      <c r="A16" s="57" t="s">
        <v>3481</v>
      </c>
      <c r="B16" s="18" t="s">
        <v>91</v>
      </c>
      <c r="C16" s="18" t="s">
        <v>91</v>
      </c>
      <c r="D16" s="18" t="s">
        <v>91</v>
      </c>
      <c r="E16" s="18" t="s">
        <v>91</v>
      </c>
    </row>
    <row r="17" spans="1:5" s="18" customFormat="1" x14ac:dyDescent="0.25">
      <c r="A17" s="59" t="s">
        <v>3483</v>
      </c>
      <c r="B17" t="s">
        <v>3550</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2022-12-16T02:22:10Z</dcterms:modified>
</cp:coreProperties>
</file>