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83" i="13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<sst xmlns="http://schemas.openxmlformats.org/spreadsheetml/2006/main" count="314" uniqueCount="103">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</sst>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G18" sqref="G18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298192995.99152446</v>
      </c>
    </row>
    <row r="2" spans="1:9">
      <c r="A2" s="90" t="s">
        <v>98</v>
      </c>
      <c r="B2">
        <v>350320000</v>
      </c>
    </row>
    <row r="3" spans="1:9">
      <c r="A3" s="90" t="s">
        <v>70</v>
      </c>
      <c r="B3">
        <v>965693995.99000001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1002000000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350620000</v>
      </c>
      <c r="C6" s="82" t="s">
        <v>93</v>
      </c>
      <c r="D6" s="5" t="s">
        <v>3</v>
      </c>
      <c r="E6">
        <v>20961500</v>
      </c>
      <c r="F6" s="82" t="s">
        <v>93</v>
      </c>
      <c r="G6" s="6" t="s">
        <v>12</v>
      </c>
      <c r="H6">
        <v>20815976.75</v>
      </c>
      <c r="I6" s="82" t="s">
        <v>93</v>
      </c>
    </row>
    <row r="7" spans="1:9">
      <c r="A7" t="s">
        <v>32</v>
      </c>
      <c r="B7" s="88">
        <f>B5-B6+D24+D25+D26+D27+D28+D29+D30+D31+D38</f>
        <v>667501000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0.14686057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128705</v>
      </c>
      <c r="I8" s="1" t="s">
        <v>93</v>
      </c>
    </row>
    <row r="9" spans="1:9">
      <c r="A9" t="s">
        <v>34</v>
      </c>
      <c r="B9">
        <v>60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1.2238380833333333E-2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60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360110500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16941999.93</v>
      </c>
      <c r="C17" s="81" t="s">
        <v>92</v>
      </c>
    </row>
    <row r="18" spans="1:13">
      <c r="B18" s="89">
        <f>ROUND(B17,0)</f>
        <v>16942000</v>
      </c>
      <c r="F18" s="2" t="s">
        <v>42</v>
      </c>
    </row>
    <row r="19" spans="1:13">
      <c r="A19" t="s">
        <v>90</v>
      </c>
      <c r="B19" s="13">
        <f ca="1">(D1/B7)/(B9/12)*100</f>
        <v>8.9346082175614558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-667501000</v>
      </c>
      <c r="I20" s="84">
        <v>0</v>
      </c>
      <c r="J20" s="99">
        <f>IF(B16=0,B37-C37,0)</f>
        <v>-663570201.75</v>
      </c>
      <c r="L20" s="13"/>
    </row>
    <row r="21" spans="1:13">
      <c r="A21" s="20" t="s">
        <v>50</v>
      </c>
      <c r="B21" s="21"/>
      <c r="C21" s="22">
        <f>B5</f>
        <v>1002000000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350620000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6400500</v>
      </c>
      <c r="C24" s="21"/>
      <c r="D24">
        <v>14561000</v>
      </c>
      <c r="E24" s="82" t="s">
        <v>93</v>
      </c>
      <c r="F24" s="104">
        <v>4</v>
      </c>
      <c r="G24" s="101">
        <f>IF($B$16=0,IF(F24&lt;=$E$16,$E$15,$B$17),$B$17)</f>
        <v>16941999.93</v>
      </c>
      <c r="H24" s="103"/>
      <c r="I24" s="84">
        <v>4</v>
      </c>
      <c r="J24" s="99">
        <f t="shared" ref="J24:J81" si="1">IF($B$16=0,IF(I24&lt;=$E$16,$E$15,$B$18),$B$18)</f>
        <v>16942000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16941999.93</v>
      </c>
      <c r="H25" s="103"/>
      <c r="I25" s="84">
        <v>5</v>
      </c>
      <c r="J25" s="99">
        <f t="shared" si="1"/>
        <v>16942000</v>
      </c>
      <c r="L25" s="13"/>
      <c r="M25" s="55"/>
    </row>
    <row r="26" spans="1:13">
      <c r="A26" s="20" t="s">
        <v>6</v>
      </c>
      <c r="B26" s="22">
        <f t="shared" si="0"/>
        <v>50000</v>
      </c>
      <c r="C26" s="21"/>
      <c r="D26">
        <v>100000</v>
      </c>
      <c r="E26" s="82" t="s">
        <v>93</v>
      </c>
      <c r="F26" s="104">
        <v>6</v>
      </c>
      <c r="G26" s="101">
        <f t="shared" si="2"/>
        <v>16941999.93</v>
      </c>
      <c r="H26" s="103"/>
      <c r="I26" s="84">
        <v>6</v>
      </c>
      <c r="J26" s="99">
        <f t="shared" si="1"/>
        <v>16942000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16941999.93</v>
      </c>
      <c r="H27" s="103"/>
      <c r="I27" s="84">
        <v>7</v>
      </c>
      <c r="J27" s="99">
        <f t="shared" si="1"/>
        <v>16942000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16941999.93</v>
      </c>
      <c r="H28" s="103"/>
      <c r="I28" s="84">
        <v>8</v>
      </c>
      <c r="J28" s="99">
        <f t="shared" si="1"/>
        <v>16942000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16941999.93</v>
      </c>
      <c r="H29" s="103"/>
      <c r="I29" s="84">
        <v>9</v>
      </c>
      <c r="J29" s="99">
        <f t="shared" si="1"/>
        <v>16942000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16941999.93</v>
      </c>
      <c r="H30" s="103"/>
      <c r="I30" s="84">
        <v>10</v>
      </c>
      <c r="J30" s="99">
        <f t="shared" si="1"/>
        <v>16942000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16941999.93</v>
      </c>
      <c r="H31" s="103"/>
      <c r="I31" s="84">
        <v>11</v>
      </c>
      <c r="J31" s="99">
        <f t="shared" si="1"/>
        <v>16942000</v>
      </c>
      <c r="L31" s="13"/>
    </row>
    <row r="32" spans="1:13">
      <c r="A32" s="20" t="s">
        <v>12</v>
      </c>
      <c r="B32" s="21"/>
      <c r="C32" s="23">
        <f>H6</f>
        <v>20815976.75</v>
      </c>
      <c r="D32" s="20"/>
      <c r="F32" s="104">
        <v>12</v>
      </c>
      <c r="G32" s="101">
        <f t="shared" si="2"/>
        <v>16941999.93</v>
      </c>
      <c r="H32" s="103"/>
      <c r="I32" s="84">
        <v>12</v>
      </c>
      <c r="J32" s="99">
        <f t="shared" si="1"/>
        <v>16942000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16941999.93</v>
      </c>
      <c r="H33" s="103"/>
      <c r="I33" s="84">
        <v>13</v>
      </c>
      <c r="J33" s="99">
        <f t="shared" si="1"/>
        <v>16942000</v>
      </c>
      <c r="L33" s="13"/>
    </row>
    <row r="34" spans="1:12">
      <c r="A34" s="20" t="s">
        <v>15</v>
      </c>
      <c r="B34" s="22"/>
      <c r="C34" s="98">
        <f>H8</f>
        <v>128705</v>
      </c>
      <c r="D34" s="20"/>
      <c r="F34" s="104">
        <v>14</v>
      </c>
      <c r="G34" s="101">
        <f t="shared" si="2"/>
        <v>16941999.93</v>
      </c>
      <c r="H34" s="103"/>
      <c r="I34" s="84">
        <v>14</v>
      </c>
      <c r="J34" s="99">
        <f t="shared" si="1"/>
        <v>16942000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16941999.93</v>
      </c>
      <c r="H35" s="103"/>
      <c r="I35" s="84">
        <v>15</v>
      </c>
      <c r="J35" s="99">
        <f t="shared" si="1"/>
        <v>16942000</v>
      </c>
      <c r="L35" s="13"/>
    </row>
    <row r="36" spans="1:12">
      <c r="A36" s="2" t="s">
        <v>54</v>
      </c>
      <c r="F36" s="104">
        <v>16</v>
      </c>
      <c r="G36" s="101">
        <f t="shared" si="2"/>
        <v>16941999.93</v>
      </c>
      <c r="H36" s="103"/>
      <c r="I36" s="84">
        <v>16</v>
      </c>
      <c r="J36" s="99">
        <f t="shared" si="1"/>
        <v>16942000</v>
      </c>
      <c r="L36" s="13"/>
    </row>
    <row r="37" spans="1:12">
      <c r="A37" t="s">
        <v>55</v>
      </c>
      <c r="B37" s="16">
        <f>SUM(B21:B35)+B39</f>
        <v>360380500</v>
      </c>
      <c r="C37" s="16">
        <f>SUM(C21:C35)</f>
        <v>1023950701.75</v>
      </c>
      <c r="D37" t="s">
        <v>49</v>
      </c>
      <c r="F37" s="104">
        <v>17</v>
      </c>
      <c r="G37" s="101">
        <f t="shared" si="2"/>
        <v>16941999.93</v>
      </c>
      <c r="H37" s="103"/>
      <c r="I37" s="84">
        <v>17</v>
      </c>
      <c r="J37" s="99">
        <f t="shared" si="1"/>
        <v>16942000</v>
      </c>
      <c r="L37" s="13"/>
    </row>
    <row r="38" spans="1:12">
      <c r="A38" s="20" t="s">
        <v>100</v>
      </c>
      <c r="B38" s="20"/>
      <c r="C38" s="20"/>
      <c r="D38">
        <v>20000</v>
      </c>
      <c r="E38" t="s">
        <v>93</v>
      </c>
      <c r="F38" s="104">
        <v>18</v>
      </c>
      <c r="G38" s="101">
        <f t="shared" si="2"/>
        <v>16941999.93</v>
      </c>
      <c r="H38" s="103"/>
      <c r="I38" s="84">
        <v>18</v>
      </c>
      <c r="J38" s="99">
        <f t="shared" si="1"/>
        <v>16942000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16941999.93</v>
      </c>
      <c r="H39" s="103"/>
      <c r="I39" s="84">
        <v>19</v>
      </c>
      <c r="J39" s="99">
        <f t="shared" si="1"/>
        <v>16942000</v>
      </c>
      <c r="K39" s="34"/>
      <c r="L39" s="13"/>
    </row>
    <row r="40" spans="1:12">
      <c r="D40" s="13"/>
      <c r="F40" s="104">
        <v>20</v>
      </c>
      <c r="G40" s="101">
        <f t="shared" si="2"/>
        <v>16941999.93</v>
      </c>
      <c r="H40" s="103"/>
      <c r="I40" s="84">
        <v>20</v>
      </c>
      <c r="J40" s="99">
        <f t="shared" si="1"/>
        <v>16942000</v>
      </c>
      <c r="L40" s="13"/>
    </row>
    <row r="41" spans="1:12">
      <c r="F41" s="104">
        <v>21</v>
      </c>
      <c r="G41" s="101">
        <f t="shared" si="2"/>
        <v>16941999.93</v>
      </c>
      <c r="H41" s="103"/>
      <c r="I41" s="84">
        <v>21</v>
      </c>
      <c r="J41" s="99">
        <f t="shared" si="1"/>
        <v>16942000</v>
      </c>
      <c r="L41" s="13"/>
    </row>
    <row r="42" spans="1:12">
      <c r="F42" s="104">
        <v>22</v>
      </c>
      <c r="G42" s="101">
        <f t="shared" si="2"/>
        <v>16941999.93</v>
      </c>
      <c r="H42" s="103"/>
      <c r="I42" s="84">
        <v>22</v>
      </c>
      <c r="J42" s="99">
        <f t="shared" si="1"/>
        <v>16942000</v>
      </c>
      <c r="L42" s="13"/>
    </row>
    <row r="43" spans="1:12">
      <c r="F43" s="104">
        <v>23</v>
      </c>
      <c r="G43" s="101">
        <f t="shared" si="2"/>
        <v>16941999.93</v>
      </c>
      <c r="H43" s="103"/>
      <c r="I43" s="84">
        <v>23</v>
      </c>
      <c r="J43" s="99">
        <f t="shared" si="1"/>
        <v>16942000</v>
      </c>
      <c r="L43" s="13"/>
    </row>
    <row r="44" spans="1:12">
      <c r="F44" s="104">
        <v>24</v>
      </c>
      <c r="G44" s="101">
        <f t="shared" si="2"/>
        <v>16941999.93</v>
      </c>
      <c r="H44" s="103"/>
      <c r="I44" s="84">
        <v>24</v>
      </c>
      <c r="J44" s="99">
        <f t="shared" si="1"/>
        <v>16942000</v>
      </c>
      <c r="L44" s="13"/>
    </row>
    <row r="45" spans="1:12">
      <c r="F45" s="104">
        <v>25</v>
      </c>
      <c r="G45" s="101">
        <f t="shared" si="2"/>
        <v>16941999.93</v>
      </c>
      <c r="H45" s="103"/>
      <c r="I45" s="84">
        <v>25</v>
      </c>
      <c r="J45" s="99">
        <f t="shared" si="1"/>
        <v>16942000</v>
      </c>
      <c r="L45" s="13"/>
    </row>
    <row r="46" spans="1:12">
      <c r="F46" s="104">
        <v>26</v>
      </c>
      <c r="G46" s="101">
        <f t="shared" si="2"/>
        <v>16941999.93</v>
      </c>
      <c r="H46" s="103"/>
      <c r="I46" s="84">
        <v>26</v>
      </c>
      <c r="J46" s="99">
        <f t="shared" si="1"/>
        <v>16942000</v>
      </c>
      <c r="L46" s="13"/>
    </row>
    <row r="47" spans="1:12">
      <c r="F47" s="104">
        <v>27</v>
      </c>
      <c r="G47" s="101">
        <f t="shared" si="2"/>
        <v>16941999.93</v>
      </c>
      <c r="H47" s="103"/>
      <c r="I47" s="84">
        <v>27</v>
      </c>
      <c r="J47" s="99">
        <f t="shared" si="1"/>
        <v>16942000</v>
      </c>
      <c r="L47" s="13"/>
    </row>
    <row r="48" spans="1:12">
      <c r="F48" s="104">
        <v>28</v>
      </c>
      <c r="G48" s="101">
        <f t="shared" si="2"/>
        <v>16941999.93</v>
      </c>
      <c r="H48" s="103"/>
      <c r="I48" s="84">
        <v>28</v>
      </c>
      <c r="J48" s="99">
        <f t="shared" si="1"/>
        <v>16942000</v>
      </c>
      <c r="L48" s="13"/>
    </row>
    <row r="49" spans="6:12">
      <c r="F49" s="104">
        <v>29</v>
      </c>
      <c r="G49" s="101">
        <f t="shared" si="2"/>
        <v>16941999.93</v>
      </c>
      <c r="H49" s="103"/>
      <c r="I49" s="84">
        <v>29</v>
      </c>
      <c r="J49" s="99">
        <f t="shared" si="1"/>
        <v>16942000</v>
      </c>
      <c r="L49" s="13"/>
    </row>
    <row r="50" spans="6:12">
      <c r="F50" s="104">
        <v>30</v>
      </c>
      <c r="G50" s="101">
        <f t="shared" si="2"/>
        <v>16941999.93</v>
      </c>
      <c r="H50" s="103"/>
      <c r="I50" s="84">
        <v>30</v>
      </c>
      <c r="J50" s="99">
        <f t="shared" si="1"/>
        <v>16942000</v>
      </c>
      <c r="L50" s="13"/>
    </row>
    <row r="51" spans="6:12">
      <c r="F51" s="104">
        <v>31</v>
      </c>
      <c r="G51" s="101">
        <f t="shared" si="2"/>
        <v>16941999.93</v>
      </c>
      <c r="H51" s="103"/>
      <c r="I51" s="84">
        <v>31</v>
      </c>
      <c r="J51" s="99">
        <f t="shared" si="1"/>
        <v>16942000</v>
      </c>
      <c r="L51" s="13"/>
    </row>
    <row r="52" spans="6:12">
      <c r="F52" s="104">
        <v>32</v>
      </c>
      <c r="G52" s="101">
        <f t="shared" si="2"/>
        <v>16941999.93</v>
      </c>
      <c r="H52" s="103"/>
      <c r="I52" s="84">
        <v>32</v>
      </c>
      <c r="J52" s="99">
        <f t="shared" si="1"/>
        <v>16942000</v>
      </c>
      <c r="L52" s="13"/>
    </row>
    <row r="53" spans="6:12">
      <c r="F53" s="104">
        <v>33</v>
      </c>
      <c r="G53" s="101">
        <f t="shared" si="2"/>
        <v>16941999.93</v>
      </c>
      <c r="H53" s="103"/>
      <c r="I53" s="84">
        <v>33</v>
      </c>
      <c r="J53" s="99">
        <f t="shared" si="1"/>
        <v>16942000</v>
      </c>
      <c r="L53" s="13"/>
    </row>
    <row r="54" spans="6:12">
      <c r="F54" s="104">
        <v>34</v>
      </c>
      <c r="G54" s="101">
        <f t="shared" si="2"/>
        <v>16941999.93</v>
      </c>
      <c r="H54" s="103"/>
      <c r="I54" s="84">
        <v>34</v>
      </c>
      <c r="J54" s="99">
        <f t="shared" si="1"/>
        <v>16942000</v>
      </c>
      <c r="L54" s="13"/>
    </row>
    <row r="55" spans="6:12">
      <c r="F55" s="104">
        <v>35</v>
      </c>
      <c r="G55" s="101">
        <f t="shared" si="2"/>
        <v>16941999.93</v>
      </c>
      <c r="H55" s="103"/>
      <c r="I55" s="84">
        <v>35</v>
      </c>
      <c r="J55" s="99">
        <f t="shared" si="1"/>
        <v>16942000</v>
      </c>
      <c r="L55" s="13"/>
    </row>
    <row r="56" spans="6:12">
      <c r="F56" s="104">
        <v>36</v>
      </c>
      <c r="G56" s="101">
        <f t="shared" si="2"/>
        <v>16941999.93</v>
      </c>
      <c r="H56" s="103"/>
      <c r="I56" s="84">
        <v>36</v>
      </c>
      <c r="J56" s="99">
        <f t="shared" si="1"/>
        <v>16942000</v>
      </c>
      <c r="L56" s="13"/>
    </row>
    <row r="57" spans="6:12">
      <c r="F57" s="104">
        <v>37</v>
      </c>
      <c r="G57" s="101">
        <f t="shared" si="2"/>
        <v>16941999.93</v>
      </c>
      <c r="H57" s="103"/>
      <c r="I57" s="84">
        <v>37</v>
      </c>
      <c r="J57" s="99">
        <f t="shared" si="1"/>
        <v>16942000</v>
      </c>
      <c r="L57" s="13"/>
    </row>
    <row r="58" spans="6:12">
      <c r="F58" s="104">
        <v>38</v>
      </c>
      <c r="G58" s="101">
        <f t="shared" si="2"/>
        <v>16941999.93</v>
      </c>
      <c r="H58" s="103"/>
      <c r="I58" s="84">
        <v>38</v>
      </c>
      <c r="J58" s="99">
        <f t="shared" si="1"/>
        <v>16942000</v>
      </c>
      <c r="L58" s="13"/>
    </row>
    <row r="59" spans="6:12">
      <c r="F59" s="104">
        <v>39</v>
      </c>
      <c r="G59" s="101">
        <f t="shared" si="2"/>
        <v>16941999.93</v>
      </c>
      <c r="H59" s="103"/>
      <c r="I59" s="84">
        <v>39</v>
      </c>
      <c r="J59" s="99">
        <f t="shared" si="1"/>
        <v>16942000</v>
      </c>
      <c r="L59" s="13"/>
    </row>
    <row r="60" spans="6:12">
      <c r="F60" s="104">
        <v>40</v>
      </c>
      <c r="G60" s="101">
        <f t="shared" si="2"/>
        <v>16941999.93</v>
      </c>
      <c r="H60" s="103"/>
      <c r="I60" s="84">
        <v>40</v>
      </c>
      <c r="J60" s="99">
        <f t="shared" si="1"/>
        <v>16942000</v>
      </c>
      <c r="L60" s="13"/>
    </row>
    <row r="61" spans="6:12">
      <c r="F61" s="104">
        <v>41</v>
      </c>
      <c r="G61" s="101">
        <f t="shared" si="2"/>
        <v>16941999.93</v>
      </c>
      <c r="H61" s="103"/>
      <c r="I61" s="84">
        <v>41</v>
      </c>
      <c r="J61" s="99">
        <f t="shared" si="1"/>
        <v>16942000</v>
      </c>
      <c r="L61" s="13"/>
    </row>
    <row r="62" spans="6:12">
      <c r="F62" s="104">
        <v>42</v>
      </c>
      <c r="G62" s="101">
        <f t="shared" si="2"/>
        <v>16941999.93</v>
      </c>
      <c r="H62" s="103"/>
      <c r="I62" s="84">
        <v>42</v>
      </c>
      <c r="J62" s="99">
        <f t="shared" si="1"/>
        <v>16942000</v>
      </c>
      <c r="L62" s="13"/>
    </row>
    <row r="63" spans="6:12">
      <c r="F63" s="104">
        <v>43</v>
      </c>
      <c r="G63" s="101">
        <f t="shared" si="2"/>
        <v>16941999.93</v>
      </c>
      <c r="H63" s="103"/>
      <c r="I63" s="84">
        <v>43</v>
      </c>
      <c r="J63" s="99">
        <f t="shared" si="1"/>
        <v>16942000</v>
      </c>
      <c r="L63" s="13"/>
    </row>
    <row r="64" spans="6:12">
      <c r="F64" s="104">
        <v>44</v>
      </c>
      <c r="G64" s="101">
        <f t="shared" si="2"/>
        <v>16941999.93</v>
      </c>
      <c r="H64" s="103"/>
      <c r="I64" s="84">
        <v>44</v>
      </c>
      <c r="J64" s="99">
        <f t="shared" si="1"/>
        <v>16942000</v>
      </c>
      <c r="L64" s="13"/>
    </row>
    <row r="65" spans="6:12">
      <c r="F65" s="104">
        <v>45</v>
      </c>
      <c r="G65" s="101">
        <f t="shared" si="2"/>
        <v>16941999.93</v>
      </c>
      <c r="H65" s="103"/>
      <c r="I65" s="84">
        <v>45</v>
      </c>
      <c r="J65" s="99">
        <f t="shared" si="1"/>
        <v>16942000</v>
      </c>
      <c r="L65" s="13"/>
    </row>
    <row r="66" spans="6:12">
      <c r="F66" s="104">
        <v>46</v>
      </c>
      <c r="G66" s="101">
        <f t="shared" si="2"/>
        <v>16941999.93</v>
      </c>
      <c r="H66" s="103"/>
      <c r="I66" s="84">
        <v>46</v>
      </c>
      <c r="J66" s="99">
        <f t="shared" si="1"/>
        <v>16942000</v>
      </c>
      <c r="L66" s="13"/>
    </row>
    <row r="67" spans="6:12">
      <c r="F67" s="104">
        <v>47</v>
      </c>
      <c r="G67" s="101">
        <f t="shared" si="2"/>
        <v>16941999.93</v>
      </c>
      <c r="H67" s="103"/>
      <c r="I67" s="84">
        <v>47</v>
      </c>
      <c r="J67" s="99">
        <f t="shared" si="1"/>
        <v>16942000</v>
      </c>
      <c r="L67" s="13"/>
    </row>
    <row r="68" spans="6:12">
      <c r="F68" s="104">
        <v>48</v>
      </c>
      <c r="G68" s="101">
        <f t="shared" si="2"/>
        <v>16941999.93</v>
      </c>
      <c r="H68" s="103"/>
      <c r="I68" s="84">
        <v>48</v>
      </c>
      <c r="J68" s="99">
        <f t="shared" si="1"/>
        <v>16942000</v>
      </c>
      <c r="L68" s="13"/>
    </row>
    <row r="69" spans="6:12">
      <c r="F69" s="104">
        <v>49</v>
      </c>
      <c r="G69" s="101">
        <f t="shared" si="2"/>
        <v>16941999.93</v>
      </c>
      <c r="H69" s="103"/>
      <c r="I69" s="84">
        <v>49</v>
      </c>
      <c r="J69" s="99">
        <f t="shared" si="1"/>
        <v>16942000</v>
      </c>
      <c r="L69" s="13"/>
    </row>
    <row r="70" spans="6:12">
      <c r="F70" s="104">
        <v>50</v>
      </c>
      <c r="G70" s="101">
        <f t="shared" si="2"/>
        <v>16941999.93</v>
      </c>
      <c r="H70" s="103"/>
      <c r="I70" s="84">
        <v>50</v>
      </c>
      <c r="J70" s="99">
        <f t="shared" si="1"/>
        <v>16942000</v>
      </c>
      <c r="L70" s="13"/>
    </row>
    <row r="71" spans="6:12">
      <c r="F71" s="104">
        <v>51</v>
      </c>
      <c r="G71" s="101">
        <f t="shared" si="2"/>
        <v>16941999.93</v>
      </c>
      <c r="H71" s="103"/>
      <c r="I71" s="84">
        <v>51</v>
      </c>
      <c r="J71" s="99">
        <f t="shared" si="1"/>
        <v>16942000</v>
      </c>
      <c r="L71" s="13"/>
    </row>
    <row r="72" spans="6:12">
      <c r="F72" s="104">
        <v>52</v>
      </c>
      <c r="G72" s="101">
        <f t="shared" si="2"/>
        <v>16941999.93</v>
      </c>
      <c r="H72" s="103"/>
      <c r="I72" s="84">
        <v>52</v>
      </c>
      <c r="J72" s="99">
        <f t="shared" si="1"/>
        <v>16942000</v>
      </c>
      <c r="L72" s="13"/>
    </row>
    <row r="73" spans="6:12">
      <c r="F73" s="104">
        <v>53</v>
      </c>
      <c r="G73" s="101">
        <f t="shared" si="2"/>
        <v>16941999.93</v>
      </c>
      <c r="H73" s="103"/>
      <c r="I73" s="84">
        <v>53</v>
      </c>
      <c r="J73" s="99">
        <f t="shared" si="1"/>
        <v>16942000</v>
      </c>
      <c r="L73" s="13"/>
    </row>
    <row r="74" spans="6:12">
      <c r="F74" s="104">
        <v>54</v>
      </c>
      <c r="G74" s="101">
        <f t="shared" si="2"/>
        <v>16941999.93</v>
      </c>
      <c r="H74" s="103"/>
      <c r="I74" s="84">
        <v>54</v>
      </c>
      <c r="J74" s="99">
        <f t="shared" si="1"/>
        <v>16942000</v>
      </c>
      <c r="L74" s="13"/>
    </row>
    <row r="75" spans="6:12">
      <c r="F75" s="104">
        <v>55</v>
      </c>
      <c r="G75" s="101">
        <f t="shared" si="2"/>
        <v>16941999.93</v>
      </c>
      <c r="H75" s="103"/>
      <c r="I75" s="84">
        <v>55</v>
      </c>
      <c r="J75" s="99">
        <f t="shared" si="1"/>
        <v>16942000</v>
      </c>
      <c r="L75" s="13"/>
    </row>
    <row r="76" spans="6:12">
      <c r="F76" s="104">
        <v>56</v>
      </c>
      <c r="G76" s="101">
        <f t="shared" si="2"/>
        <v>16941999.93</v>
      </c>
      <c r="H76" s="103"/>
      <c r="I76" s="84">
        <v>56</v>
      </c>
      <c r="J76" s="99">
        <f t="shared" si="1"/>
        <v>16942000</v>
      </c>
      <c r="L76" s="13"/>
    </row>
    <row r="77" spans="6:12">
      <c r="F77" s="104">
        <v>57</v>
      </c>
      <c r="G77" s="101">
        <f t="shared" si="2"/>
        <v>16941999.93</v>
      </c>
      <c r="H77" s="103"/>
      <c r="I77" s="84">
        <v>57</v>
      </c>
      <c r="J77" s="99">
        <f t="shared" si="1"/>
        <v>16942000</v>
      </c>
      <c r="L77" s="13"/>
    </row>
    <row r="78" spans="6:12">
      <c r="F78" s="104">
        <v>58</v>
      </c>
      <c r="G78" s="101">
        <f t="shared" si="2"/>
        <v>16941999.93</v>
      </c>
      <c r="H78" s="103"/>
      <c r="I78" s="84">
        <v>58</v>
      </c>
      <c r="J78" s="99">
        <f t="shared" si="1"/>
        <v>16942000</v>
      </c>
      <c r="L78" s="13"/>
    </row>
    <row r="79" spans="6:12">
      <c r="F79" s="104">
        <v>59</v>
      </c>
      <c r="G79" s="101">
        <f t="shared" si="2"/>
        <v>16941999.93</v>
      </c>
      <c r="H79" s="103"/>
      <c r="I79" s="84">
        <v>59</v>
      </c>
      <c r="J79" s="99">
        <f t="shared" si="1"/>
        <v>16942000</v>
      </c>
      <c r="L79" s="13"/>
    </row>
    <row r="80" spans="6:12">
      <c r="F80" s="104">
        <v>60</v>
      </c>
      <c r="G80" s="101">
        <f t="shared" si="2"/>
        <v>16941999.93</v>
      </c>
      <c r="H80" s="103"/>
      <c r="I80" s="84">
        <v>60</v>
      </c>
      <c r="J80" s="99">
        <f t="shared" si="1"/>
        <v>16942000</v>
      </c>
      <c r="L80" s="13"/>
    </row>
    <row r="81" spans="6:13">
      <c r="F81" s="104">
        <v>61</v>
      </c>
      <c r="G81" s="101">
        <f t="shared" si="2"/>
        <v>16941999.93</v>
      </c>
      <c r="H81" s="103"/>
      <c r="I81" s="84">
        <v>61</v>
      </c>
      <c r="J81" s="99">
        <f t="shared" si="1"/>
        <v>16942000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1.22383808340074E-2</v>
      </c>
      <c r="J83" s="55">
        <f ca="1">IRR(J20:INDIRECT(CONCATENATE("J",B13+20)))</f>
        <v>1.2446666006769691E-2</v>
      </c>
      <c r="K83" s="109">
        <f ca="1">J83*(12/B10)*100</f>
        <v>14.935999208123629</v>
      </c>
      <c r="L83" s="103"/>
    </row>
    <row r="84" spans="6:13">
      <c r="G84">
        <f ca="1">_xlfn.NUMBERVALUE(G83*12*100)</f>
        <v>14.6860570008089</v>
      </c>
      <c r="J84">
        <f ca="1">_xlfn.NUMBERVALUE(K83)</f>
        <v>14.935999208123601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667501000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0.14686057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60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1.2238380833333333E-2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60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-667501000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15770015.230873557</v>
      </c>
      <c r="C14" s="46"/>
      <c r="D14" s="39" t="s">
        <v>70</v>
      </c>
      <c r="E14" s="39">
        <f ca="1">E15+F16</f>
        <v>946200913.85241377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278699913.85241377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667501000</v>
      </c>
    </row>
    <row r="17" spans="1:6">
      <c r="A17" s="36">
        <v>1</v>
      </c>
      <c r="B17" s="37">
        <f>EDATE($B$7,$B$6*A17)</f>
        <v>42916</v>
      </c>
      <c r="C17" s="36">
        <f>B14</f>
        <v>15770015.230873557</v>
      </c>
      <c r="D17" s="36">
        <f t="shared" ref="D17:D76" si="0">C17-E17</f>
        <v>7600883.7862427235</v>
      </c>
      <c r="E17" s="36">
        <f t="shared" ref="E17:E76" si="1">F16*$B$9</f>
        <v>8169131.4446308333</v>
      </c>
      <c r="F17" s="36">
        <f t="shared" ref="F17:F27" si="2">F16-D17</f>
        <v>659900116.21375728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15770015.230873557</v>
      </c>
      <c r="D18" s="36">
        <f t="shared" si="0"/>
        <v>7693906.2966886703</v>
      </c>
      <c r="E18" s="36">
        <f t="shared" si="1"/>
        <v>8076108.9341848865</v>
      </c>
      <c r="F18" s="36">
        <f t="shared" si="2"/>
        <v>652206209.9170686</v>
      </c>
    </row>
    <row r="19" spans="1:6">
      <c r="A19" s="36">
        <v>3</v>
      </c>
      <c r="B19" s="37">
        <f t="shared" si="3"/>
        <v>42977</v>
      </c>
      <c r="C19" s="36">
        <f t="shared" si="4"/>
        <v>15770015.230873557</v>
      </c>
      <c r="D19" s="36">
        <f t="shared" si="0"/>
        <v>7788067.2520435285</v>
      </c>
      <c r="E19" s="36">
        <f t="shared" si="1"/>
        <v>7981947.9788300283</v>
      </c>
      <c r="F19" s="36">
        <f t="shared" si="2"/>
        <v>644418142.66502512</v>
      </c>
    </row>
    <row r="20" spans="1:6">
      <c r="A20" s="36">
        <v>4</v>
      </c>
      <c r="B20" s="37">
        <f t="shared" si="3"/>
        <v>43008</v>
      </c>
      <c r="C20" s="36">
        <f t="shared" si="4"/>
        <v>15770015.230873557</v>
      </c>
      <c r="D20" s="36">
        <f t="shared" si="0"/>
        <v>7883380.5850296477</v>
      </c>
      <c r="E20" s="36">
        <f t="shared" si="1"/>
        <v>7886634.6458439091</v>
      </c>
      <c r="F20" s="36">
        <f t="shared" si="2"/>
        <v>636534762.07999551</v>
      </c>
    </row>
    <row r="21" spans="1:6">
      <c r="A21" s="36">
        <v>5</v>
      </c>
      <c r="B21" s="37">
        <f t="shared" si="3"/>
        <v>43038</v>
      </c>
      <c r="C21" s="36">
        <f t="shared" si="4"/>
        <v>15770015.230873557</v>
      </c>
      <c r="D21" s="36">
        <f t="shared" si="0"/>
        <v>7979860.3988833465</v>
      </c>
      <c r="E21" s="36">
        <f t="shared" si="1"/>
        <v>7790154.8319902103</v>
      </c>
      <c r="F21" s="36">
        <f t="shared" si="2"/>
        <v>628554901.68111217</v>
      </c>
    </row>
    <row r="22" spans="1:6">
      <c r="A22" s="36">
        <v>6</v>
      </c>
      <c r="B22" s="37">
        <f t="shared" si="3"/>
        <v>43069</v>
      </c>
      <c r="C22" s="36">
        <f t="shared" si="4"/>
        <v>15770015.230873557</v>
      </c>
      <c r="D22" s="36">
        <f t="shared" si="0"/>
        <v>8077520.9694417156</v>
      </c>
      <c r="E22" s="36">
        <f t="shared" si="1"/>
        <v>7692494.2614318412</v>
      </c>
      <c r="F22" s="36">
        <f t="shared" si="2"/>
        <v>620477380.7116704</v>
      </c>
    </row>
    <row r="23" spans="1:6">
      <c r="A23" s="36">
        <v>7</v>
      </c>
      <c r="B23" s="37">
        <f t="shared" si="3"/>
        <v>43099</v>
      </c>
      <c r="C23" s="36">
        <f t="shared" si="4"/>
        <v>15770015.230873557</v>
      </c>
      <c r="D23" s="36">
        <f t="shared" si="0"/>
        <v>8176376.7472549807</v>
      </c>
      <c r="E23" s="36">
        <f t="shared" si="1"/>
        <v>7593638.4836185761</v>
      </c>
      <c r="F23" s="36">
        <f t="shared" si="2"/>
        <v>612301003.96441543</v>
      </c>
    </row>
    <row r="24" spans="1:6">
      <c r="A24" s="36">
        <v>8</v>
      </c>
      <c r="B24" s="37">
        <f t="shared" si="3"/>
        <v>43130</v>
      </c>
      <c r="C24" s="36">
        <f t="shared" si="4"/>
        <v>15770015.230873557</v>
      </c>
      <c r="D24" s="36">
        <f t="shared" si="0"/>
        <v>8276442.3597246977</v>
      </c>
      <c r="E24" s="36">
        <f t="shared" si="1"/>
        <v>7493572.8711488592</v>
      </c>
      <c r="F24" s="36">
        <f t="shared" si="2"/>
        <v>604024561.60469079</v>
      </c>
    </row>
    <row r="25" spans="1:6">
      <c r="A25" s="36">
        <v>9</v>
      </c>
      <c r="B25" s="37">
        <f t="shared" si="3"/>
        <v>43159</v>
      </c>
      <c r="C25" s="36">
        <f t="shared" si="4"/>
        <v>15770015.230873557</v>
      </c>
      <c r="D25" s="36">
        <f t="shared" si="0"/>
        <v>8377732.6132681398</v>
      </c>
      <c r="E25" s="36">
        <f t="shared" si="1"/>
        <v>7392282.617605417</v>
      </c>
      <c r="F25" s="36">
        <f t="shared" si="2"/>
        <v>595646828.99142265</v>
      </c>
    </row>
    <row r="26" spans="1:6">
      <c r="A26" s="36">
        <v>10</v>
      </c>
      <c r="B26" s="37">
        <f t="shared" si="3"/>
        <v>43189</v>
      </c>
      <c r="C26" s="36">
        <f t="shared" si="4"/>
        <v>15770015.230873557</v>
      </c>
      <c r="D26" s="36">
        <f t="shared" si="0"/>
        <v>8480262.4955091514</v>
      </c>
      <c r="E26" s="36">
        <f t="shared" si="1"/>
        <v>7289752.7353644045</v>
      </c>
      <c r="F26" s="36">
        <f t="shared" si="2"/>
        <v>587166566.49591351</v>
      </c>
    </row>
    <row r="27" spans="1:6">
      <c r="A27" s="36">
        <v>11</v>
      </c>
      <c r="B27" s="37">
        <f t="shared" si="3"/>
        <v>43220</v>
      </c>
      <c r="C27" s="36">
        <f t="shared" si="4"/>
        <v>15770015.230873557</v>
      </c>
      <c r="D27" s="36">
        <f t="shared" si="0"/>
        <v>8584047.177495826</v>
      </c>
      <c r="E27" s="36">
        <f t="shared" si="1"/>
        <v>7185968.0533777298</v>
      </c>
      <c r="F27" s="36">
        <f t="shared" si="2"/>
        <v>578582519.31841767</v>
      </c>
    </row>
    <row r="28" spans="1:6">
      <c r="A28" s="36">
        <v>12</v>
      </c>
      <c r="B28" s="37">
        <f t="shared" si="3"/>
        <v>43250</v>
      </c>
      <c r="C28" s="36">
        <f t="shared" si="4"/>
        <v>15770015.230873557</v>
      </c>
      <c r="D28" s="36">
        <f t="shared" si="0"/>
        <v>8689102.0159453209</v>
      </c>
      <c r="E28" s="36">
        <f t="shared" si="1"/>
        <v>7080913.2149282359</v>
      </c>
      <c r="F28" s="36">
        <f t="shared" ref="F28:F76" si="5">F27-D28</f>
        <v>569893417.30247235</v>
      </c>
    </row>
    <row r="29" spans="1:6">
      <c r="A29" s="36">
        <v>13</v>
      </c>
      <c r="B29" s="37">
        <f t="shared" si="3"/>
        <v>43281</v>
      </c>
      <c r="C29" s="36">
        <f t="shared" si="4"/>
        <v>15770015.230873557</v>
      </c>
      <c r="D29" s="36">
        <f t="shared" si="0"/>
        <v>8795442.5555161443</v>
      </c>
      <c r="E29" s="36">
        <f t="shared" si="1"/>
        <v>6974572.6753574125</v>
      </c>
      <c r="F29" s="36">
        <f t="shared" si="5"/>
        <v>561097974.74695623</v>
      </c>
    </row>
    <row r="30" spans="1:6">
      <c r="A30" s="36">
        <v>14</v>
      </c>
      <c r="B30" s="37">
        <f t="shared" si="3"/>
        <v>43311</v>
      </c>
      <c r="C30" s="36">
        <f t="shared" si="4"/>
        <v>15770015.230873557</v>
      </c>
      <c r="D30" s="36">
        <f t="shared" si="0"/>
        <v>8903084.5311082564</v>
      </c>
      <c r="E30" s="36">
        <f t="shared" si="1"/>
        <v>6866930.6997652994</v>
      </c>
      <c r="F30" s="36">
        <f t="shared" si="5"/>
        <v>552194890.21584797</v>
      </c>
    </row>
    <row r="31" spans="1:6">
      <c r="A31" s="36">
        <v>15</v>
      </c>
      <c r="B31" s="37">
        <f t="shared" si="3"/>
        <v>43342</v>
      </c>
      <c r="C31" s="36">
        <f t="shared" si="4"/>
        <v>15770015.230873557</v>
      </c>
      <c r="D31" s="36">
        <f t="shared" si="0"/>
        <v>9012043.8701913189</v>
      </c>
      <c r="E31" s="36">
        <f t="shared" si="1"/>
        <v>6757971.3606822379</v>
      </c>
      <c r="F31" s="36">
        <f t="shared" si="5"/>
        <v>543182846.34565663</v>
      </c>
    </row>
    <row r="32" spans="1:6">
      <c r="A32" s="36">
        <v>16</v>
      </c>
      <c r="B32" s="37">
        <f t="shared" si="3"/>
        <v>43373</v>
      </c>
      <c r="C32" s="36">
        <f t="shared" si="4"/>
        <v>15770015.230873557</v>
      </c>
      <c r="D32" s="36">
        <f t="shared" si="0"/>
        <v>9122336.6951614283</v>
      </c>
      <c r="E32" s="36">
        <f t="shared" si="1"/>
        <v>6647678.5357121294</v>
      </c>
      <c r="F32" s="36">
        <f t="shared" si="5"/>
        <v>534060509.65049523</v>
      </c>
    </row>
    <row r="33" spans="1:6">
      <c r="A33" s="36">
        <v>17</v>
      </c>
      <c r="B33" s="37">
        <f t="shared" si="3"/>
        <v>43403</v>
      </c>
      <c r="C33" s="36">
        <f t="shared" si="4"/>
        <v>15770015.230873557</v>
      </c>
      <c r="D33" s="36">
        <f t="shared" si="0"/>
        <v>9233979.3257267047</v>
      </c>
      <c r="E33" s="36">
        <f t="shared" si="1"/>
        <v>6536035.9051468521</v>
      </c>
      <c r="F33" s="36">
        <f t="shared" si="5"/>
        <v>524826530.32476854</v>
      </c>
    </row>
    <row r="34" spans="1:6">
      <c r="A34" s="36">
        <v>18</v>
      </c>
      <c r="B34" s="37">
        <f t="shared" si="3"/>
        <v>43434</v>
      </c>
      <c r="C34" s="36">
        <f t="shared" si="4"/>
        <v>15770015.230873557</v>
      </c>
      <c r="D34" s="36">
        <f t="shared" si="0"/>
        <v>9346988.2813220732</v>
      </c>
      <c r="E34" s="36">
        <f t="shared" si="1"/>
        <v>6423026.9495514827</v>
      </c>
      <c r="F34" s="36">
        <f t="shared" si="5"/>
        <v>515479542.04344648</v>
      </c>
    </row>
    <row r="35" spans="1:6">
      <c r="A35" s="36">
        <v>19</v>
      </c>
      <c r="B35" s="37">
        <f t="shared" si="3"/>
        <v>43464</v>
      </c>
      <c r="C35" s="36">
        <f t="shared" si="4"/>
        <v>15770015.230873557</v>
      </c>
      <c r="D35" s="36">
        <f t="shared" si="0"/>
        <v>9461380.2835535966</v>
      </c>
      <c r="E35" s="36">
        <f t="shared" si="1"/>
        <v>6308634.9473199593</v>
      </c>
      <c r="F35" s="36">
        <f t="shared" si="5"/>
        <v>506018161.75989288</v>
      </c>
    </row>
    <row r="36" spans="1:6">
      <c r="A36" s="36">
        <v>20</v>
      </c>
      <c r="B36" s="37">
        <f t="shared" si="3"/>
        <v>43495</v>
      </c>
      <c r="C36" s="36">
        <f t="shared" si="4"/>
        <v>15770015.230873557</v>
      </c>
      <c r="D36" s="36">
        <f t="shared" si="0"/>
        <v>9577172.258672718</v>
      </c>
      <c r="E36" s="36">
        <f t="shared" si="1"/>
        <v>6192842.9722008388</v>
      </c>
      <c r="F36" s="36">
        <f t="shared" si="5"/>
        <v>496440989.50122017</v>
      </c>
    </row>
    <row r="37" spans="1:6">
      <c r="A37" s="36">
        <v>21</v>
      </c>
      <c r="B37" s="37">
        <f t="shared" si="3"/>
        <v>43524</v>
      </c>
      <c r="C37" s="36">
        <f t="shared" si="4"/>
        <v>15770015.230873557</v>
      </c>
      <c r="D37" s="36">
        <f t="shared" si="0"/>
        <v>9694381.3400807902</v>
      </c>
      <c r="E37" s="36">
        <f t="shared" si="1"/>
        <v>6075633.8907927675</v>
      </c>
      <c r="F37" s="36">
        <f t="shared" si="5"/>
        <v>486746608.16113937</v>
      </c>
    </row>
    <row r="38" spans="1:6">
      <c r="A38" s="36">
        <v>22</v>
      </c>
      <c r="B38" s="37">
        <f t="shared" si="3"/>
        <v>43554</v>
      </c>
      <c r="C38" s="36">
        <f t="shared" si="4"/>
        <v>15770015.230873557</v>
      </c>
      <c r="D38" s="36">
        <f t="shared" si="0"/>
        <v>9813024.8708642591</v>
      </c>
      <c r="E38" s="36">
        <f t="shared" si="1"/>
        <v>5956990.3600092977</v>
      </c>
      <c r="F38" s="36">
        <f t="shared" si="5"/>
        <v>476933583.2902751</v>
      </c>
    </row>
    <row r="39" spans="1:6">
      <c r="A39" s="36">
        <v>23</v>
      </c>
      <c r="B39" s="37">
        <f t="shared" si="3"/>
        <v>43585</v>
      </c>
      <c r="C39" s="36">
        <f t="shared" si="4"/>
        <v>15770015.230873557</v>
      </c>
      <c r="D39" s="36">
        <f t="shared" si="0"/>
        <v>9933120.4063608684</v>
      </c>
      <c r="E39" s="36">
        <f t="shared" si="1"/>
        <v>5836894.8245126894</v>
      </c>
      <c r="F39" s="36">
        <f t="shared" si="5"/>
        <v>467000462.88391423</v>
      </c>
    </row>
    <row r="40" spans="1:6">
      <c r="A40" s="36">
        <v>24</v>
      </c>
      <c r="B40" s="37">
        <f t="shared" si="3"/>
        <v>43615</v>
      </c>
      <c r="C40" s="36">
        <f t="shared" si="4"/>
        <v>15770015.230873557</v>
      </c>
      <c r="D40" s="36">
        <f t="shared" si="0"/>
        <v>10054685.716757266</v>
      </c>
      <c r="E40" s="36">
        <f t="shared" si="1"/>
        <v>5715329.514116291</v>
      </c>
      <c r="F40" s="36">
        <f t="shared" si="5"/>
        <v>456945777.16715699</v>
      </c>
    </row>
    <row r="41" spans="1:6">
      <c r="A41" s="36">
        <v>25</v>
      </c>
      <c r="B41" s="37">
        <f t="shared" si="3"/>
        <v>43646</v>
      </c>
      <c r="C41" s="36">
        <f t="shared" si="4"/>
        <v>15770015.230873557</v>
      </c>
      <c r="D41" s="36">
        <f t="shared" si="0"/>
        <v>10177738.789718419</v>
      </c>
      <c r="E41" s="36">
        <f t="shared" si="1"/>
        <v>5592276.4411551384</v>
      </c>
      <c r="F41" s="36">
        <f t="shared" si="5"/>
        <v>446768038.37743855</v>
      </c>
    </row>
    <row r="42" spans="1:6">
      <c r="A42" s="36">
        <v>26</v>
      </c>
      <c r="B42" s="37">
        <f t="shared" si="3"/>
        <v>43676</v>
      </c>
      <c r="C42" s="36">
        <f t="shared" si="4"/>
        <v>15770015.230873557</v>
      </c>
      <c r="D42" s="36">
        <f t="shared" si="0"/>
        <v>10302297.833049182</v>
      </c>
      <c r="E42" s="36">
        <f t="shared" si="1"/>
        <v>5467717.397824375</v>
      </c>
      <c r="F42" s="36">
        <f t="shared" si="5"/>
        <v>436465740.54438937</v>
      </c>
    </row>
    <row r="43" spans="1:6">
      <c r="A43" s="36">
        <v>27</v>
      </c>
      <c r="B43" s="37">
        <f t="shared" si="3"/>
        <v>43707</v>
      </c>
      <c r="C43" s="36">
        <f t="shared" si="4"/>
        <v>15770015.230873557</v>
      </c>
      <c r="D43" s="36">
        <f t="shared" si="0"/>
        <v>10428381.277388463</v>
      </c>
      <c r="E43" s="36">
        <f t="shared" si="1"/>
        <v>5341633.953485094</v>
      </c>
      <c r="F43" s="36">
        <f t="shared" si="5"/>
        <v>426037359.26700091</v>
      </c>
    </row>
    <row r="44" spans="1:6">
      <c r="A44" s="36">
        <v>28</v>
      </c>
      <c r="B44" s="37">
        <f t="shared" si="3"/>
        <v>43738</v>
      </c>
      <c r="C44" s="36">
        <f t="shared" si="4"/>
        <v>15770015.230873557</v>
      </c>
      <c r="D44" s="36">
        <f t="shared" si="0"/>
        <v>10556007.778936345</v>
      </c>
      <c r="E44" s="36">
        <f t="shared" si="1"/>
        <v>5214007.4519372117</v>
      </c>
      <c r="F44" s="36">
        <f t="shared" si="5"/>
        <v>415481351.48806459</v>
      </c>
    </row>
    <row r="45" spans="1:6">
      <c r="A45" s="36">
        <v>29</v>
      </c>
      <c r="B45" s="37">
        <f t="shared" si="3"/>
        <v>43768</v>
      </c>
      <c r="C45" s="36">
        <f t="shared" si="4"/>
        <v>15770015.230873557</v>
      </c>
      <c r="D45" s="36">
        <f t="shared" si="0"/>
        <v>10685196.222214598</v>
      </c>
      <c r="E45" s="36">
        <f t="shared" si="1"/>
        <v>5084819.0086589595</v>
      </c>
      <c r="F45" s="36">
        <f t="shared" si="5"/>
        <v>404796155.26585001</v>
      </c>
    </row>
    <row r="46" spans="1:6">
      <c r="A46" s="36">
        <v>30</v>
      </c>
      <c r="B46" s="37">
        <f t="shared" si="3"/>
        <v>43799</v>
      </c>
      <c r="C46" s="36">
        <f t="shared" si="4"/>
        <v>15770015.230873557</v>
      </c>
      <c r="D46" s="36">
        <f t="shared" si="0"/>
        <v>10815965.722860955</v>
      </c>
      <c r="E46" s="36">
        <f t="shared" si="1"/>
        <v>4954049.508012603</v>
      </c>
      <c r="F46" s="36">
        <f t="shared" si="5"/>
        <v>393980189.54298908</v>
      </c>
    </row>
    <row r="47" spans="1:6">
      <c r="A47" s="36">
        <v>31</v>
      </c>
      <c r="B47" s="37">
        <f t="shared" si="3"/>
        <v>43829</v>
      </c>
      <c r="C47" s="36">
        <f t="shared" si="4"/>
        <v>15770015.230873557</v>
      </c>
      <c r="D47" s="36">
        <f t="shared" si="0"/>
        <v>10948335.630457606</v>
      </c>
      <c r="E47" s="36">
        <f t="shared" si="1"/>
        <v>4821679.6004159516</v>
      </c>
      <c r="F47" s="36">
        <f t="shared" si="5"/>
        <v>383031853.9125315</v>
      </c>
    </row>
    <row r="48" spans="1:6">
      <c r="A48" s="36">
        <v>32</v>
      </c>
      <c r="B48" s="37">
        <f t="shared" si="3"/>
        <v>43860</v>
      </c>
      <c r="C48" s="36">
        <f t="shared" si="4"/>
        <v>15770015.230873557</v>
      </c>
      <c r="D48" s="36">
        <f t="shared" si="0"/>
        <v>11082325.531394299</v>
      </c>
      <c r="E48" s="36">
        <f t="shared" si="1"/>
        <v>4687689.6994792586</v>
      </c>
      <c r="F48" s="36">
        <f t="shared" si="5"/>
        <v>371949528.38113719</v>
      </c>
    </row>
    <row r="49" spans="1:6">
      <c r="A49" s="36">
        <v>33</v>
      </c>
      <c r="B49" s="37">
        <f t="shared" si="3"/>
        <v>43890</v>
      </c>
      <c r="C49" s="36">
        <f t="shared" si="4"/>
        <v>15770015.230873557</v>
      </c>
      <c r="D49" s="36">
        <f t="shared" si="0"/>
        <v>11217955.251766475</v>
      </c>
      <c r="E49" s="36">
        <f t="shared" si="1"/>
        <v>4552059.9791070819</v>
      </c>
      <c r="F49" s="36">
        <f t="shared" si="5"/>
        <v>360731573.12937069</v>
      </c>
    </row>
    <row r="50" spans="1:6">
      <c r="A50" s="36">
        <v>34</v>
      </c>
      <c r="B50" s="37">
        <f t="shared" si="3"/>
        <v>43920</v>
      </c>
      <c r="C50" s="36">
        <f t="shared" si="4"/>
        <v>15770015.230873557</v>
      </c>
      <c r="D50" s="36">
        <f t="shared" si="0"/>
        <v>11355244.860308886</v>
      </c>
      <c r="E50" s="36">
        <f t="shared" si="1"/>
        <v>4414770.3705646722</v>
      </c>
      <c r="F50" s="36">
        <f t="shared" si="5"/>
        <v>349376328.2690618</v>
      </c>
    </row>
    <row r="51" spans="1:6">
      <c r="A51" s="36">
        <v>35</v>
      </c>
      <c r="B51" s="37">
        <f t="shared" si="3"/>
        <v>43951</v>
      </c>
      <c r="C51" s="36">
        <f t="shared" si="4"/>
        <v>15770015.230873557</v>
      </c>
      <c r="D51" s="36">
        <f t="shared" si="0"/>
        <v>11494214.671365097</v>
      </c>
      <c r="E51" s="36">
        <f t="shared" si="1"/>
        <v>4275800.5595084606</v>
      </c>
      <c r="F51" s="36">
        <f t="shared" si="5"/>
        <v>337882113.59769672</v>
      </c>
    </row>
    <row r="52" spans="1:6">
      <c r="A52" s="36">
        <v>36</v>
      </c>
      <c r="B52" s="37">
        <f t="shared" si="3"/>
        <v>43981</v>
      </c>
      <c r="C52" s="36">
        <f t="shared" si="4"/>
        <v>15770015.230873557</v>
      </c>
      <c r="D52" s="36">
        <f t="shared" si="0"/>
        <v>11634885.247893348</v>
      </c>
      <c r="E52" s="36">
        <f t="shared" si="1"/>
        <v>4135129.9829802075</v>
      </c>
      <c r="F52" s="36">
        <f t="shared" si="5"/>
        <v>326247228.34980339</v>
      </c>
    </row>
    <row r="53" spans="1:6">
      <c r="A53" s="36">
        <v>37</v>
      </c>
      <c r="B53" s="37">
        <f t="shared" si="3"/>
        <v>44012</v>
      </c>
      <c r="C53" s="36">
        <f t="shared" si="4"/>
        <v>15770015.230873557</v>
      </c>
      <c r="D53" s="36">
        <f t="shared" si="0"/>
        <v>11777277.4045092</v>
      </c>
      <c r="E53" s="36">
        <f t="shared" si="1"/>
        <v>3992737.826364357</v>
      </c>
      <c r="F53" s="36">
        <f t="shared" si="5"/>
        <v>314469950.9452942</v>
      </c>
    </row>
    <row r="54" spans="1:6">
      <c r="A54" s="36">
        <v>38</v>
      </c>
      <c r="B54" s="37">
        <f t="shared" si="3"/>
        <v>44042</v>
      </c>
      <c r="C54" s="36">
        <f t="shared" si="4"/>
        <v>15770015.230873557</v>
      </c>
      <c r="D54" s="36">
        <f t="shared" si="0"/>
        <v>11921412.210565396</v>
      </c>
      <c r="E54" s="36">
        <f t="shared" si="1"/>
        <v>3848603.0203081621</v>
      </c>
      <c r="F54" s="36">
        <f t="shared" si="5"/>
        <v>302548538.73472881</v>
      </c>
    </row>
    <row r="55" spans="1:6">
      <c r="A55" s="36">
        <v>39</v>
      </c>
      <c r="B55" s="37">
        <f t="shared" si="3"/>
        <v>44073</v>
      </c>
      <c r="C55" s="36">
        <f t="shared" si="4"/>
        <v>15770015.230873557</v>
      </c>
      <c r="D55" s="36">
        <f t="shared" si="0"/>
        <v>12067310.993269444</v>
      </c>
      <c r="E55" s="36">
        <f t="shared" si="1"/>
        <v>3702704.2376041124</v>
      </c>
      <c r="F55" s="36">
        <f t="shared" si="5"/>
        <v>290481227.74145937</v>
      </c>
    </row>
    <row r="56" spans="1:6">
      <c r="A56" s="36">
        <v>40</v>
      </c>
      <c r="B56" s="37">
        <f t="shared" si="3"/>
        <v>44104</v>
      </c>
      <c r="C56" s="36">
        <f t="shared" si="4"/>
        <v>15770015.230873557</v>
      </c>
      <c r="D56" s="36">
        <f t="shared" si="0"/>
        <v>12214995.340839345</v>
      </c>
      <c r="E56" s="36">
        <f t="shared" si="1"/>
        <v>3555019.8900342113</v>
      </c>
      <c r="F56" s="36">
        <f t="shared" si="5"/>
        <v>278266232.40062004</v>
      </c>
    </row>
    <row r="57" spans="1:6">
      <c r="A57" s="36">
        <v>41</v>
      </c>
      <c r="B57" s="37">
        <f t="shared" si="3"/>
        <v>44134</v>
      </c>
      <c r="C57" s="36">
        <f t="shared" si="4"/>
        <v>15770015.230873557</v>
      </c>
      <c r="D57" s="36">
        <f t="shared" si="0"/>
        <v>12364487.10569793</v>
      </c>
      <c r="E57" s="36">
        <f t="shared" si="1"/>
        <v>3405528.1251756274</v>
      </c>
      <c r="F57" s="36">
        <f t="shared" si="5"/>
        <v>265901745.29492211</v>
      </c>
    </row>
    <row r="58" spans="1:6">
      <c r="A58" s="36">
        <v>42</v>
      </c>
      <c r="B58" s="37">
        <f t="shared" si="3"/>
        <v>44165</v>
      </c>
      <c r="C58" s="36">
        <f t="shared" si="4"/>
        <v>15770015.230873557</v>
      </c>
      <c r="D58" s="36">
        <f t="shared" si="0"/>
        <v>12515808.4077063</v>
      </c>
      <c r="E58" s="36">
        <f t="shared" si="1"/>
        <v>3254206.8231672565</v>
      </c>
      <c r="F58" s="36">
        <f t="shared" si="5"/>
        <v>253385936.88721582</v>
      </c>
    </row>
    <row r="59" spans="1:6">
      <c r="A59" s="36">
        <v>43</v>
      </c>
      <c r="B59" s="37">
        <f t="shared" si="3"/>
        <v>44195</v>
      </c>
      <c r="C59" s="36">
        <f t="shared" si="4"/>
        <v>15770015.230873557</v>
      </c>
      <c r="D59" s="36">
        <f t="shared" si="0"/>
        <v>12668981.637436844</v>
      </c>
      <c r="E59" s="36">
        <f t="shared" si="1"/>
        <v>3101033.5934367119</v>
      </c>
      <c r="F59" s="36">
        <f t="shared" si="5"/>
        <v>240716955.24977899</v>
      </c>
    </row>
    <row r="60" spans="1:6">
      <c r="A60" s="36">
        <v>44</v>
      </c>
      <c r="B60" s="37">
        <f t="shared" si="3"/>
        <v>44226</v>
      </c>
      <c r="C60" s="36">
        <f t="shared" si="4"/>
        <v>15770015.230873557</v>
      </c>
      <c r="D60" s="36">
        <f t="shared" si="0"/>
        <v>12824029.459486304</v>
      </c>
      <c r="E60" s="36">
        <f t="shared" si="1"/>
        <v>2945985.771387253</v>
      </c>
      <c r="F60" s="36">
        <f t="shared" si="5"/>
        <v>227892925.79029268</v>
      </c>
    </row>
    <row r="61" spans="1:6">
      <c r="A61" s="36">
        <v>45</v>
      </c>
      <c r="B61" s="37">
        <f t="shared" si="3"/>
        <v>44255</v>
      </c>
      <c r="C61" s="36">
        <f t="shared" si="4"/>
        <v>15770015.230873557</v>
      </c>
      <c r="D61" s="36">
        <f t="shared" si="0"/>
        <v>12980974.815829383</v>
      </c>
      <c r="E61" s="36">
        <f t="shared" si="1"/>
        <v>2789040.4150441736</v>
      </c>
      <c r="F61" s="36">
        <f t="shared" si="5"/>
        <v>214911950.97446328</v>
      </c>
    </row>
    <row r="62" spans="1:6">
      <c r="A62" s="36">
        <v>46</v>
      </c>
      <c r="B62" s="37">
        <f t="shared" si="3"/>
        <v>44285</v>
      </c>
      <c r="C62" s="36">
        <f t="shared" si="4"/>
        <v>15770015.230873557</v>
      </c>
      <c r="D62" s="36">
        <f t="shared" si="0"/>
        <v>13139840.929213412</v>
      </c>
      <c r="E62" s="36">
        <f t="shared" si="1"/>
        <v>2630174.3016601442</v>
      </c>
      <c r="F62" s="36">
        <f t="shared" si="5"/>
        <v>201772110.04524988</v>
      </c>
    </row>
    <row r="63" spans="1:6">
      <c r="A63" s="36">
        <v>47</v>
      </c>
      <c r="B63" s="37">
        <f t="shared" si="3"/>
        <v>44316</v>
      </c>
      <c r="C63" s="36">
        <f t="shared" si="4"/>
        <v>15770015.230873557</v>
      </c>
      <c r="D63" s="36">
        <f t="shared" si="0"/>
        <v>13300651.306594547</v>
      </c>
      <c r="E63" s="36">
        <f t="shared" si="1"/>
        <v>2469363.9242790104</v>
      </c>
      <c r="F63" s="36">
        <f t="shared" si="5"/>
        <v>188471458.73865533</v>
      </c>
    </row>
    <row r="64" spans="1:6">
      <c r="A64" s="36">
        <v>48</v>
      </c>
      <c r="B64" s="37">
        <f t="shared" si="3"/>
        <v>44346</v>
      </c>
      <c r="C64" s="36">
        <f t="shared" si="4"/>
        <v>15770015.230873557</v>
      </c>
      <c r="D64" s="36">
        <f t="shared" si="0"/>
        <v>13463429.742616024</v>
      </c>
      <c r="E64" s="36">
        <f t="shared" si="1"/>
        <v>2306585.4882575334</v>
      </c>
      <c r="F64" s="36">
        <f t="shared" si="5"/>
        <v>175008028.9960393</v>
      </c>
    </row>
    <row r="65" spans="1:6">
      <c r="A65" s="36">
        <v>49</v>
      </c>
      <c r="B65" s="37">
        <f t="shared" si="3"/>
        <v>44377</v>
      </c>
      <c r="C65" s="36">
        <f t="shared" si="4"/>
        <v>15770015.230873557</v>
      </c>
      <c r="D65" s="36">
        <f t="shared" si="0"/>
        <v>13628200.323128985</v>
      </c>
      <c r="E65" s="36">
        <f t="shared" si="1"/>
        <v>2141814.9077445716</v>
      </c>
      <c r="F65" s="36">
        <f t="shared" si="5"/>
        <v>161379828.6729103</v>
      </c>
    </row>
    <row r="66" spans="1:6">
      <c r="A66" s="36">
        <v>50</v>
      </c>
      <c r="B66" s="37">
        <f t="shared" si="3"/>
        <v>44407</v>
      </c>
      <c r="C66" s="36">
        <f t="shared" si="4"/>
        <v>15770015.230873557</v>
      </c>
      <c r="D66" s="36">
        <f t="shared" si="0"/>
        <v>13794987.428756393</v>
      </c>
      <c r="E66" s="36">
        <f t="shared" si="1"/>
        <v>1975027.8021171624</v>
      </c>
      <c r="F66" s="36">
        <f t="shared" si="5"/>
        <v>147584841.24415392</v>
      </c>
    </row>
    <row r="67" spans="1:6">
      <c r="A67" s="36">
        <v>51</v>
      </c>
      <c r="B67" s="37">
        <f t="shared" si="3"/>
        <v>44438</v>
      </c>
      <c r="C67" s="36">
        <f t="shared" si="4"/>
        <v>15770015.230873557</v>
      </c>
      <c r="D67" s="36">
        <f t="shared" si="0"/>
        <v>13963815.738500562</v>
      </c>
      <c r="E67" s="36">
        <f t="shared" si="1"/>
        <v>1806199.4923729962</v>
      </c>
      <c r="F67" s="36">
        <f t="shared" si="5"/>
        <v>133621025.50565335</v>
      </c>
    </row>
    <row r="68" spans="1:6">
      <c r="A68" s="36">
        <v>52</v>
      </c>
      <c r="B68" s="37">
        <f t="shared" si="3"/>
        <v>44469</v>
      </c>
      <c r="C68" s="36">
        <f t="shared" si="4"/>
        <v>15770015.230873557</v>
      </c>
      <c r="D68" s="36">
        <f t="shared" si="0"/>
        <v>14134710.233394824</v>
      </c>
      <c r="E68" s="36">
        <f t="shared" si="1"/>
        <v>1635304.9974787324</v>
      </c>
      <c r="F68" s="36">
        <f t="shared" si="5"/>
        <v>119486315.27225852</v>
      </c>
    </row>
    <row r="69" spans="1:6">
      <c r="A69" s="36">
        <v>53</v>
      </c>
      <c r="B69" s="37">
        <f t="shared" si="3"/>
        <v>44499</v>
      </c>
      <c r="C69" s="36">
        <f t="shared" si="4"/>
        <v>15770015.230873557</v>
      </c>
      <c r="D69" s="36">
        <f t="shared" si="0"/>
        <v>14307696.200199924</v>
      </c>
      <c r="E69" s="36">
        <f t="shared" si="1"/>
        <v>1462319.0306736326</v>
      </c>
      <c r="F69" s="36">
        <f t="shared" si="5"/>
        <v>105178619.07205859</v>
      </c>
    </row>
    <row r="70" spans="1:6">
      <c r="A70" s="36">
        <v>54</v>
      </c>
      <c r="B70" s="37">
        <f t="shared" si="3"/>
        <v>44530</v>
      </c>
      <c r="C70" s="36">
        <f t="shared" si="4"/>
        <v>15770015.230873557</v>
      </c>
      <c r="D70" s="36">
        <f t="shared" si="0"/>
        <v>14482799.235145608</v>
      </c>
      <c r="E70" s="36">
        <f t="shared" si="1"/>
        <v>1287215.9957279495</v>
      </c>
      <c r="F70" s="36">
        <f t="shared" si="5"/>
        <v>90695819.836912975</v>
      </c>
    </row>
    <row r="71" spans="1:6">
      <c r="A71" s="36">
        <v>55</v>
      </c>
      <c r="B71" s="37">
        <f t="shared" si="3"/>
        <v>44560</v>
      </c>
      <c r="C71" s="36">
        <f t="shared" si="4"/>
        <v>15770015.230873557</v>
      </c>
      <c r="D71" s="36">
        <f t="shared" si="0"/>
        <v>14660045.247718029</v>
      </c>
      <c r="E71" s="36">
        <f t="shared" si="1"/>
        <v>1109969.9831555288</v>
      </c>
      <c r="F71" s="36">
        <f t="shared" si="5"/>
        <v>76035774.589194953</v>
      </c>
    </row>
    <row r="72" spans="1:6">
      <c r="A72" s="36">
        <v>56</v>
      </c>
      <c r="B72" s="37">
        <f t="shared" si="3"/>
        <v>44591</v>
      </c>
      <c r="C72" s="36">
        <f t="shared" si="4"/>
        <v>15770015.230873557</v>
      </c>
      <c r="D72" s="36">
        <f t="shared" si="0"/>
        <v>14839460.4644935</v>
      </c>
      <c r="E72" s="36">
        <f t="shared" si="1"/>
        <v>930554.7663800572</v>
      </c>
      <c r="F72" s="36">
        <f t="shared" si="5"/>
        <v>61196314.124701455</v>
      </c>
    </row>
    <row r="73" spans="1:6">
      <c r="A73" s="36">
        <v>57</v>
      </c>
      <c r="B73" s="37">
        <f t="shared" si="3"/>
        <v>44620</v>
      </c>
      <c r="C73" s="36">
        <f t="shared" si="4"/>
        <v>15770015.230873557</v>
      </c>
      <c r="D73" s="36">
        <f t="shared" si="0"/>
        <v>15021071.433019165</v>
      </c>
      <c r="E73" s="36">
        <f t="shared" si="1"/>
        <v>748943.79785439221</v>
      </c>
      <c r="F73" s="36">
        <f t="shared" si="5"/>
        <v>46175242.691682294</v>
      </c>
    </row>
    <row r="74" spans="1:6">
      <c r="A74" s="36">
        <v>58</v>
      </c>
      <c r="B74" s="37">
        <f t="shared" si="3"/>
        <v>44650</v>
      </c>
      <c r="C74" s="36">
        <f t="shared" si="4"/>
        <v>15770015.230873557</v>
      </c>
      <c r="D74" s="36">
        <f t="shared" si="0"/>
        <v>15204905.025741156</v>
      </c>
      <c r="E74" s="36">
        <f t="shared" si="1"/>
        <v>565110.20513239969</v>
      </c>
      <c r="F74" s="36">
        <f t="shared" si="5"/>
        <v>30970337.665941138</v>
      </c>
    </row>
    <row r="75" spans="1:6">
      <c r="A75" s="36">
        <v>59</v>
      </c>
      <c r="B75" s="37">
        <f t="shared" si="3"/>
        <v>44681</v>
      </c>
      <c r="C75" s="36">
        <f t="shared" si="4"/>
        <v>15770015.230873557</v>
      </c>
      <c r="D75" s="36">
        <f t="shared" si="0"/>
        <v>15390988.443980841</v>
      </c>
      <c r="E75" s="36">
        <f t="shared" si="1"/>
        <v>379026.78689271543</v>
      </c>
      <c r="F75" s="36">
        <f t="shared" si="5"/>
        <v>15579349.221960297</v>
      </c>
    </row>
    <row r="76" spans="1:6">
      <c r="A76" s="36">
        <v>60</v>
      </c>
      <c r="B76" s="37">
        <f t="shared" si="3"/>
        <v>44711</v>
      </c>
      <c r="C76" s="36">
        <f t="shared" si="4"/>
        <v>15770015.230873557</v>
      </c>
      <c r="D76" s="36">
        <f t="shared" si="0"/>
        <v>15579349.221959712</v>
      </c>
      <c r="E76" s="36">
        <f t="shared" si="1"/>
        <v>190666.00891384546</v>
      </c>
      <c r="F76" s="36">
        <f t="shared" si="5"/>
        <v>5.8487057685852051E-7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267259953.31758338</v>
      </c>
      <c r="F79" s="43"/>
    </row>
    <row r="80" spans="1:6">
      <c r="A80" s="40" t="s">
        <v>64</v>
      </c>
      <c r="B80" s="94">
        <f>PMT(B9,B10,B11,B12,B79)</f>
        <v>15579349.221959719</v>
      </c>
      <c r="C80" s="46"/>
      <c r="D80" s="45" t="s">
        <v>70</v>
      </c>
      <c r="E80" s="44">
        <f ca="1">F82+E79</f>
        <v>934760953.31758332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667501000</v>
      </c>
    </row>
    <row r="83" spans="1:6">
      <c r="A83" s="36">
        <v>1</v>
      </c>
      <c r="B83" s="37">
        <f>EDATE($B$7,$B$6*A83)</f>
        <v>42916</v>
      </c>
      <c r="C83" s="36">
        <f>B80</f>
        <v>15579349.221959719</v>
      </c>
      <c r="D83" s="36">
        <f t="shared" ref="D83:D142" si="6">C83-E83</f>
        <v>15579349.221959719</v>
      </c>
      <c r="E83" s="36">
        <v>0</v>
      </c>
      <c r="F83" s="36">
        <f t="shared" ref="F83:F94" si="7">F82-D83</f>
        <v>651921650.77804029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15579349.221959719</v>
      </c>
      <c r="D84" s="36">
        <f t="shared" si="6"/>
        <v>7600883.7862427244</v>
      </c>
      <c r="E84" s="36">
        <f t="shared" ref="E84:E142" si="10">F83*$B$9</f>
        <v>7978465.435716995</v>
      </c>
      <c r="F84" s="36">
        <f t="shared" si="7"/>
        <v>644320766.99179757</v>
      </c>
    </row>
    <row r="85" spans="1:6">
      <c r="A85" s="36">
        <v>3</v>
      </c>
      <c r="B85" s="37">
        <f t="shared" si="8"/>
        <v>42977</v>
      </c>
      <c r="C85" s="36">
        <f t="shared" si="9"/>
        <v>15579349.221959719</v>
      </c>
      <c r="D85" s="36">
        <f t="shared" si="6"/>
        <v>7693906.2966886712</v>
      </c>
      <c r="E85" s="36">
        <f t="shared" si="10"/>
        <v>7885442.9252710482</v>
      </c>
      <c r="F85" s="36">
        <f t="shared" si="7"/>
        <v>636626860.69510889</v>
      </c>
    </row>
    <row r="86" spans="1:6">
      <c r="A86" s="36">
        <v>4</v>
      </c>
      <c r="B86" s="37">
        <f t="shared" si="8"/>
        <v>43008</v>
      </c>
      <c r="C86" s="36">
        <f t="shared" si="9"/>
        <v>15579349.221959719</v>
      </c>
      <c r="D86" s="36">
        <f t="shared" si="6"/>
        <v>7788067.2520435294</v>
      </c>
      <c r="E86" s="36">
        <f t="shared" si="10"/>
        <v>7791281.96991619</v>
      </c>
      <c r="F86" s="36">
        <f t="shared" si="7"/>
        <v>628838793.4430654</v>
      </c>
    </row>
    <row r="87" spans="1:6">
      <c r="A87" s="36">
        <v>5</v>
      </c>
      <c r="B87" s="37">
        <f t="shared" si="8"/>
        <v>43038</v>
      </c>
      <c r="C87" s="36">
        <f t="shared" si="9"/>
        <v>15579349.221959719</v>
      </c>
      <c r="D87" s="36">
        <f t="shared" si="6"/>
        <v>7883380.5850296486</v>
      </c>
      <c r="E87" s="36">
        <f t="shared" si="10"/>
        <v>7695968.6369300708</v>
      </c>
      <c r="F87" s="36">
        <f t="shared" si="7"/>
        <v>620955412.8580358</v>
      </c>
    </row>
    <row r="88" spans="1:6">
      <c r="A88" s="36">
        <v>6</v>
      </c>
      <c r="B88" s="37">
        <f t="shared" si="8"/>
        <v>43069</v>
      </c>
      <c r="C88" s="36">
        <f t="shared" si="9"/>
        <v>15579349.221959719</v>
      </c>
      <c r="D88" s="36">
        <f t="shared" si="6"/>
        <v>7979860.3988833474</v>
      </c>
      <c r="E88" s="36">
        <f t="shared" si="10"/>
        <v>7599488.823076372</v>
      </c>
      <c r="F88" s="36">
        <f t="shared" si="7"/>
        <v>612975552.45915246</v>
      </c>
    </row>
    <row r="89" spans="1:6">
      <c r="A89" s="36">
        <v>7</v>
      </c>
      <c r="B89" s="37">
        <f t="shared" si="8"/>
        <v>43099</v>
      </c>
      <c r="C89" s="36">
        <f t="shared" si="9"/>
        <v>15579349.221959719</v>
      </c>
      <c r="D89" s="36">
        <f t="shared" si="6"/>
        <v>8077520.9694417166</v>
      </c>
      <c r="E89" s="36">
        <f t="shared" si="10"/>
        <v>7501828.2525180029</v>
      </c>
      <c r="F89" s="36">
        <f t="shared" si="7"/>
        <v>604898031.48971069</v>
      </c>
    </row>
    <row r="90" spans="1:6">
      <c r="A90" s="36">
        <v>8</v>
      </c>
      <c r="B90" s="37">
        <f t="shared" si="8"/>
        <v>43130</v>
      </c>
      <c r="C90" s="36">
        <f t="shared" si="9"/>
        <v>15579349.221959719</v>
      </c>
      <c r="D90" s="36">
        <f t="shared" si="6"/>
        <v>8176376.7472549817</v>
      </c>
      <c r="E90" s="36">
        <f t="shared" si="10"/>
        <v>7402972.4747047378</v>
      </c>
      <c r="F90" s="36">
        <f t="shared" si="7"/>
        <v>596721654.74245572</v>
      </c>
    </row>
    <row r="91" spans="1:6">
      <c r="A91" s="36">
        <v>9</v>
      </c>
      <c r="B91" s="37">
        <f t="shared" si="8"/>
        <v>43159</v>
      </c>
      <c r="C91" s="36">
        <f t="shared" si="9"/>
        <v>15579349.221959719</v>
      </c>
      <c r="D91" s="36">
        <f t="shared" si="6"/>
        <v>8276442.3597246986</v>
      </c>
      <c r="E91" s="36">
        <f t="shared" si="10"/>
        <v>7302906.8622350208</v>
      </c>
      <c r="F91" s="36">
        <f t="shared" si="7"/>
        <v>588445212.38273108</v>
      </c>
    </row>
    <row r="92" spans="1:6">
      <c r="A92" s="36">
        <v>10</v>
      </c>
      <c r="B92" s="37">
        <f t="shared" si="8"/>
        <v>43189</v>
      </c>
      <c r="C92" s="36">
        <f t="shared" si="9"/>
        <v>15579349.221959719</v>
      </c>
      <c r="D92" s="36">
        <f t="shared" si="6"/>
        <v>8377732.6132681407</v>
      </c>
      <c r="E92" s="36">
        <f t="shared" si="10"/>
        <v>7201616.6086915787</v>
      </c>
      <c r="F92" s="36">
        <f t="shared" si="7"/>
        <v>580067479.76946294</v>
      </c>
    </row>
    <row r="93" spans="1:6">
      <c r="A93" s="36">
        <v>11</v>
      </c>
      <c r="B93" s="37">
        <f t="shared" si="8"/>
        <v>43220</v>
      </c>
      <c r="C93" s="36">
        <f t="shared" si="9"/>
        <v>15579349.221959719</v>
      </c>
      <c r="D93" s="36">
        <f t="shared" si="6"/>
        <v>8480262.4955091532</v>
      </c>
      <c r="E93" s="36">
        <f t="shared" si="10"/>
        <v>7099086.7264505662</v>
      </c>
      <c r="F93" s="36">
        <f t="shared" si="7"/>
        <v>571587217.2739538</v>
      </c>
    </row>
    <row r="94" spans="1:6">
      <c r="A94" s="36">
        <v>12</v>
      </c>
      <c r="B94" s="37">
        <f t="shared" si="8"/>
        <v>43250</v>
      </c>
      <c r="C94" s="36">
        <f t="shared" si="9"/>
        <v>15579349.221959719</v>
      </c>
      <c r="D94" s="36">
        <f t="shared" si="6"/>
        <v>8584047.1774958279</v>
      </c>
      <c r="E94" s="36">
        <f t="shared" si="10"/>
        <v>6995302.0444638915</v>
      </c>
      <c r="F94" s="36">
        <f t="shared" si="7"/>
        <v>563003170.09645796</v>
      </c>
    </row>
    <row r="95" spans="1:6">
      <c r="A95" s="36">
        <v>13</v>
      </c>
      <c r="B95" s="37">
        <f t="shared" si="8"/>
        <v>43281</v>
      </c>
      <c r="C95" s="36">
        <f t="shared" si="9"/>
        <v>15579349.221959719</v>
      </c>
      <c r="D95" s="36">
        <f t="shared" si="6"/>
        <v>8689102.0159453228</v>
      </c>
      <c r="E95" s="36">
        <f t="shared" si="10"/>
        <v>6890247.2060143976</v>
      </c>
      <c r="F95" s="36">
        <f t="shared" ref="F95:F142" si="11">F94-D95</f>
        <v>554314068.08051264</v>
      </c>
    </row>
    <row r="96" spans="1:6">
      <c r="A96" s="36">
        <v>14</v>
      </c>
      <c r="B96" s="37">
        <f t="shared" si="8"/>
        <v>43311</v>
      </c>
      <c r="C96" s="36">
        <f t="shared" si="9"/>
        <v>15579349.221959719</v>
      </c>
      <c r="D96" s="36">
        <f t="shared" si="6"/>
        <v>8795442.5555161461</v>
      </c>
      <c r="E96" s="36">
        <f t="shared" si="10"/>
        <v>6783906.6664435742</v>
      </c>
      <c r="F96" s="36">
        <f t="shared" si="11"/>
        <v>545518625.52499652</v>
      </c>
    </row>
    <row r="97" spans="1:6">
      <c r="A97" s="36">
        <v>15</v>
      </c>
      <c r="B97" s="37">
        <f t="shared" si="8"/>
        <v>43342</v>
      </c>
      <c r="C97" s="36">
        <f t="shared" si="9"/>
        <v>15579349.221959719</v>
      </c>
      <c r="D97" s="36">
        <f t="shared" si="6"/>
        <v>8903084.5311082583</v>
      </c>
      <c r="E97" s="36">
        <f t="shared" si="10"/>
        <v>6676264.6908514611</v>
      </c>
      <c r="F97" s="36">
        <f t="shared" si="11"/>
        <v>536615540.99388826</v>
      </c>
    </row>
    <row r="98" spans="1:6">
      <c r="A98" s="36">
        <v>16</v>
      </c>
      <c r="B98" s="37">
        <f t="shared" si="8"/>
        <v>43373</v>
      </c>
      <c r="C98" s="36">
        <f t="shared" si="9"/>
        <v>15579349.221959719</v>
      </c>
      <c r="D98" s="36">
        <f t="shared" si="6"/>
        <v>9012043.8701913208</v>
      </c>
      <c r="E98" s="36">
        <f t="shared" si="10"/>
        <v>6567305.3517683996</v>
      </c>
      <c r="F98" s="36">
        <f t="shared" si="11"/>
        <v>527603497.12369692</v>
      </c>
    </row>
    <row r="99" spans="1:6">
      <c r="A99" s="36">
        <v>17</v>
      </c>
      <c r="B99" s="37">
        <f t="shared" si="8"/>
        <v>43403</v>
      </c>
      <c r="C99" s="36">
        <f t="shared" si="9"/>
        <v>15579349.221959719</v>
      </c>
      <c r="D99" s="36">
        <f t="shared" si="6"/>
        <v>9122336.6951614283</v>
      </c>
      <c r="E99" s="36">
        <f t="shared" si="10"/>
        <v>6457012.5267982911</v>
      </c>
      <c r="F99" s="36">
        <f t="shared" si="11"/>
        <v>518481160.42853552</v>
      </c>
    </row>
    <row r="100" spans="1:6">
      <c r="A100" s="36">
        <v>18</v>
      </c>
      <c r="B100" s="37">
        <f t="shared" si="8"/>
        <v>43434</v>
      </c>
      <c r="C100" s="36">
        <f t="shared" si="9"/>
        <v>15579349.221959719</v>
      </c>
      <c r="D100" s="36">
        <f t="shared" si="6"/>
        <v>9233979.3257267065</v>
      </c>
      <c r="E100" s="36">
        <f t="shared" si="10"/>
        <v>6345369.8962330138</v>
      </c>
      <c r="F100" s="36">
        <f t="shared" si="11"/>
        <v>509247181.10280883</v>
      </c>
    </row>
    <row r="101" spans="1:6">
      <c r="A101" s="36">
        <v>19</v>
      </c>
      <c r="B101" s="37">
        <f t="shared" si="8"/>
        <v>43464</v>
      </c>
      <c r="C101" s="36">
        <f t="shared" si="9"/>
        <v>15579349.221959719</v>
      </c>
      <c r="D101" s="36">
        <f t="shared" si="6"/>
        <v>9346988.2813220751</v>
      </c>
      <c r="E101" s="36">
        <f t="shared" si="10"/>
        <v>6232360.9406376444</v>
      </c>
      <c r="F101" s="36">
        <f t="shared" si="11"/>
        <v>499900192.82148677</v>
      </c>
    </row>
    <row r="102" spans="1:6">
      <c r="A102" s="36">
        <v>20</v>
      </c>
      <c r="B102" s="37">
        <f t="shared" si="8"/>
        <v>43495</v>
      </c>
      <c r="C102" s="36">
        <f t="shared" si="9"/>
        <v>15579349.221959719</v>
      </c>
      <c r="D102" s="36">
        <f t="shared" si="6"/>
        <v>9461380.2835535984</v>
      </c>
      <c r="E102" s="36">
        <f t="shared" si="10"/>
        <v>6117968.938406121</v>
      </c>
      <c r="F102" s="36">
        <f t="shared" si="11"/>
        <v>490438812.53793317</v>
      </c>
    </row>
    <row r="103" spans="1:6">
      <c r="A103" s="36">
        <v>21</v>
      </c>
      <c r="B103" s="37">
        <f t="shared" si="8"/>
        <v>43524</v>
      </c>
      <c r="C103" s="36">
        <f t="shared" si="9"/>
        <v>15579349.221959719</v>
      </c>
      <c r="D103" s="36">
        <f t="shared" si="6"/>
        <v>9577172.258672718</v>
      </c>
      <c r="E103" s="36">
        <f t="shared" si="10"/>
        <v>6002176.9632870005</v>
      </c>
      <c r="F103" s="36">
        <f t="shared" si="11"/>
        <v>480861640.27926046</v>
      </c>
    </row>
    <row r="104" spans="1:6">
      <c r="A104" s="36">
        <v>22</v>
      </c>
      <c r="B104" s="37">
        <f t="shared" si="8"/>
        <v>43554</v>
      </c>
      <c r="C104" s="36">
        <f t="shared" si="9"/>
        <v>15579349.221959719</v>
      </c>
      <c r="D104" s="36">
        <f t="shared" si="6"/>
        <v>9694381.3400807902</v>
      </c>
      <c r="E104" s="36">
        <f t="shared" si="10"/>
        <v>5884967.8818789292</v>
      </c>
      <c r="F104" s="36">
        <f t="shared" si="11"/>
        <v>471167258.93917966</v>
      </c>
    </row>
    <row r="105" spans="1:6">
      <c r="A105" s="36">
        <v>23</v>
      </c>
      <c r="B105" s="37">
        <f t="shared" si="8"/>
        <v>43585</v>
      </c>
      <c r="C105" s="36">
        <f t="shared" si="9"/>
        <v>15579349.221959719</v>
      </c>
      <c r="D105" s="36">
        <f t="shared" si="6"/>
        <v>9813024.8708642609</v>
      </c>
      <c r="E105" s="36">
        <f t="shared" si="10"/>
        <v>5766324.3510954594</v>
      </c>
      <c r="F105" s="36">
        <f t="shared" si="11"/>
        <v>461354234.06831539</v>
      </c>
    </row>
    <row r="106" spans="1:6">
      <c r="A106" s="36">
        <v>24</v>
      </c>
      <c r="B106" s="37">
        <f t="shared" si="8"/>
        <v>43615</v>
      </c>
      <c r="C106" s="36">
        <f t="shared" si="9"/>
        <v>15579349.221959719</v>
      </c>
      <c r="D106" s="36">
        <f t="shared" si="6"/>
        <v>9933120.4063608684</v>
      </c>
      <c r="E106" s="36">
        <f t="shared" si="10"/>
        <v>5646228.8155988511</v>
      </c>
      <c r="F106" s="36">
        <f t="shared" si="11"/>
        <v>451421113.66195452</v>
      </c>
    </row>
    <row r="107" spans="1:6">
      <c r="A107" s="36">
        <v>25</v>
      </c>
      <c r="B107" s="37">
        <f t="shared" si="8"/>
        <v>43646</v>
      </c>
      <c r="C107" s="36">
        <f t="shared" si="9"/>
        <v>15579349.221959719</v>
      </c>
      <c r="D107" s="36">
        <f t="shared" si="6"/>
        <v>10054685.716757268</v>
      </c>
      <c r="E107" s="36">
        <f t="shared" si="10"/>
        <v>5524663.5052024527</v>
      </c>
      <c r="F107" s="36">
        <f t="shared" si="11"/>
        <v>441366427.94519722</v>
      </c>
    </row>
    <row r="108" spans="1:6">
      <c r="A108" s="36">
        <v>26</v>
      </c>
      <c r="B108" s="37">
        <f t="shared" si="8"/>
        <v>43676</v>
      </c>
      <c r="C108" s="36">
        <f t="shared" si="9"/>
        <v>15579349.221959719</v>
      </c>
      <c r="D108" s="36">
        <f t="shared" si="6"/>
        <v>10177738.789718419</v>
      </c>
      <c r="E108" s="36">
        <f t="shared" si="10"/>
        <v>5401610.4322412992</v>
      </c>
      <c r="F108" s="36">
        <f t="shared" si="11"/>
        <v>431188689.15547884</v>
      </c>
    </row>
    <row r="109" spans="1:6">
      <c r="A109" s="36">
        <v>27</v>
      </c>
      <c r="B109" s="37">
        <f t="shared" si="8"/>
        <v>43707</v>
      </c>
      <c r="C109" s="36">
        <f t="shared" si="9"/>
        <v>15579349.221959719</v>
      </c>
      <c r="D109" s="36">
        <f t="shared" si="6"/>
        <v>10302297.833049182</v>
      </c>
      <c r="E109" s="36">
        <f t="shared" si="10"/>
        <v>5277051.3889105367</v>
      </c>
      <c r="F109" s="36">
        <f t="shared" si="11"/>
        <v>420886391.32242966</v>
      </c>
    </row>
    <row r="110" spans="1:6">
      <c r="A110" s="36">
        <v>28</v>
      </c>
      <c r="B110" s="37">
        <f t="shared" si="8"/>
        <v>43738</v>
      </c>
      <c r="C110" s="36">
        <f t="shared" si="9"/>
        <v>15579349.221959719</v>
      </c>
      <c r="D110" s="36">
        <f t="shared" si="6"/>
        <v>10428381.277388465</v>
      </c>
      <c r="E110" s="36">
        <f t="shared" si="10"/>
        <v>5150967.9445712557</v>
      </c>
      <c r="F110" s="36">
        <f t="shared" si="11"/>
        <v>410458010.0450412</v>
      </c>
    </row>
    <row r="111" spans="1:6">
      <c r="A111" s="36">
        <v>29</v>
      </c>
      <c r="B111" s="37">
        <f t="shared" si="8"/>
        <v>43768</v>
      </c>
      <c r="C111" s="36">
        <f t="shared" si="9"/>
        <v>15579349.221959719</v>
      </c>
      <c r="D111" s="36">
        <f t="shared" si="6"/>
        <v>10556007.778936345</v>
      </c>
      <c r="E111" s="36">
        <f t="shared" si="10"/>
        <v>5023341.4430233734</v>
      </c>
      <c r="F111" s="36">
        <f t="shared" si="11"/>
        <v>399902002.26610488</v>
      </c>
    </row>
    <row r="112" spans="1:6">
      <c r="A112" s="36">
        <v>30</v>
      </c>
      <c r="B112" s="37">
        <f t="shared" si="8"/>
        <v>43799</v>
      </c>
      <c r="C112" s="36">
        <f t="shared" si="9"/>
        <v>15579349.221959719</v>
      </c>
      <c r="D112" s="36">
        <f t="shared" si="6"/>
        <v>10685196.222214598</v>
      </c>
      <c r="E112" s="36">
        <f t="shared" si="10"/>
        <v>4894152.9997451212</v>
      </c>
      <c r="F112" s="36">
        <f t="shared" si="11"/>
        <v>389216806.0438903</v>
      </c>
    </row>
    <row r="113" spans="1:6">
      <c r="A113" s="36">
        <v>31</v>
      </c>
      <c r="B113" s="37">
        <f t="shared" si="8"/>
        <v>43829</v>
      </c>
      <c r="C113" s="36">
        <f t="shared" si="9"/>
        <v>15579349.221959719</v>
      </c>
      <c r="D113" s="36">
        <f t="shared" si="6"/>
        <v>10815965.722860955</v>
      </c>
      <c r="E113" s="36">
        <f t="shared" si="10"/>
        <v>4763383.4990987647</v>
      </c>
      <c r="F113" s="36">
        <f t="shared" si="11"/>
        <v>378400840.32102937</v>
      </c>
    </row>
    <row r="114" spans="1:6">
      <c r="A114" s="36">
        <v>32</v>
      </c>
      <c r="B114" s="37">
        <f t="shared" si="8"/>
        <v>43860</v>
      </c>
      <c r="C114" s="36">
        <f t="shared" si="9"/>
        <v>15579349.221959719</v>
      </c>
      <c r="D114" s="36">
        <f t="shared" si="6"/>
        <v>10948335.630457606</v>
      </c>
      <c r="E114" s="36">
        <f t="shared" si="10"/>
        <v>4631013.5915021133</v>
      </c>
      <c r="F114" s="36">
        <f t="shared" si="11"/>
        <v>367452504.69057178</v>
      </c>
    </row>
    <row r="115" spans="1:6">
      <c r="A115" s="36">
        <v>33</v>
      </c>
      <c r="B115" s="37">
        <f t="shared" si="8"/>
        <v>43890</v>
      </c>
      <c r="C115" s="36">
        <f t="shared" si="9"/>
        <v>15579349.221959719</v>
      </c>
      <c r="D115" s="36">
        <f t="shared" si="6"/>
        <v>11082325.531394299</v>
      </c>
      <c r="E115" s="36">
        <f t="shared" si="10"/>
        <v>4497023.6905654203</v>
      </c>
      <c r="F115" s="36">
        <f t="shared" si="11"/>
        <v>356370179.15917748</v>
      </c>
    </row>
    <row r="116" spans="1:6">
      <c r="A116" s="36">
        <v>34</v>
      </c>
      <c r="B116" s="37">
        <f t="shared" si="8"/>
        <v>43920</v>
      </c>
      <c r="C116" s="36">
        <f t="shared" si="9"/>
        <v>15579349.221959719</v>
      </c>
      <c r="D116" s="36">
        <f t="shared" si="6"/>
        <v>11217955.251766477</v>
      </c>
      <c r="E116" s="36">
        <f t="shared" si="10"/>
        <v>4361393.9701932436</v>
      </c>
      <c r="F116" s="36">
        <f t="shared" si="11"/>
        <v>345152223.90741098</v>
      </c>
    </row>
    <row r="117" spans="1:6">
      <c r="A117" s="36">
        <v>35</v>
      </c>
      <c r="B117" s="37">
        <f t="shared" si="8"/>
        <v>43951</v>
      </c>
      <c r="C117" s="36">
        <f t="shared" si="9"/>
        <v>15579349.221959719</v>
      </c>
      <c r="D117" s="36">
        <f t="shared" si="6"/>
        <v>11355244.860308886</v>
      </c>
      <c r="E117" s="36">
        <f t="shared" si="10"/>
        <v>4224104.3616508339</v>
      </c>
      <c r="F117" s="36">
        <f t="shared" si="11"/>
        <v>333796979.04710209</v>
      </c>
    </row>
    <row r="118" spans="1:6">
      <c r="A118" s="36">
        <v>36</v>
      </c>
      <c r="B118" s="37">
        <f t="shared" si="8"/>
        <v>43981</v>
      </c>
      <c r="C118" s="36">
        <f t="shared" si="9"/>
        <v>15579349.221959719</v>
      </c>
      <c r="D118" s="36">
        <f t="shared" si="6"/>
        <v>11494214.671365097</v>
      </c>
      <c r="E118" s="36">
        <f t="shared" si="10"/>
        <v>4085134.5505946223</v>
      </c>
      <c r="F118" s="36">
        <f t="shared" si="11"/>
        <v>322302764.37573701</v>
      </c>
    </row>
    <row r="119" spans="1:6">
      <c r="A119" s="36">
        <v>37</v>
      </c>
      <c r="B119" s="37">
        <f t="shared" si="8"/>
        <v>44012</v>
      </c>
      <c r="C119" s="36">
        <f t="shared" si="9"/>
        <v>15579349.221959719</v>
      </c>
      <c r="D119" s="36">
        <f t="shared" si="6"/>
        <v>11634885.24789335</v>
      </c>
      <c r="E119" s="36">
        <f t="shared" si="10"/>
        <v>3944463.9740663692</v>
      </c>
      <c r="F119" s="36">
        <f t="shared" si="11"/>
        <v>310667879.12784368</v>
      </c>
    </row>
    <row r="120" spans="1:6">
      <c r="A120" s="36">
        <v>38</v>
      </c>
      <c r="B120" s="37">
        <f t="shared" si="8"/>
        <v>44042</v>
      </c>
      <c r="C120" s="36">
        <f t="shared" si="9"/>
        <v>15579349.221959719</v>
      </c>
      <c r="D120" s="36">
        <f t="shared" si="6"/>
        <v>11777277.404509202</v>
      </c>
      <c r="E120" s="36">
        <f t="shared" si="10"/>
        <v>3802071.8174505187</v>
      </c>
      <c r="F120" s="36">
        <f t="shared" si="11"/>
        <v>298890601.72333449</v>
      </c>
    </row>
    <row r="121" spans="1:6">
      <c r="A121" s="36">
        <v>39</v>
      </c>
      <c r="B121" s="37">
        <f t="shared" si="8"/>
        <v>44073</v>
      </c>
      <c r="C121" s="36">
        <f t="shared" si="9"/>
        <v>15579349.221959719</v>
      </c>
      <c r="D121" s="36">
        <f t="shared" si="6"/>
        <v>11921412.210565396</v>
      </c>
      <c r="E121" s="36">
        <f t="shared" si="10"/>
        <v>3657937.0113943238</v>
      </c>
      <c r="F121" s="36">
        <f t="shared" si="11"/>
        <v>286969189.5127691</v>
      </c>
    </row>
    <row r="122" spans="1:6">
      <c r="A122" s="36">
        <v>40</v>
      </c>
      <c r="B122" s="37">
        <f t="shared" si="8"/>
        <v>44104</v>
      </c>
      <c r="C122" s="36">
        <f t="shared" si="9"/>
        <v>15579349.221959719</v>
      </c>
      <c r="D122" s="36">
        <f t="shared" si="6"/>
        <v>12067310.993269445</v>
      </c>
      <c r="E122" s="36">
        <f t="shared" si="10"/>
        <v>3512038.2286902745</v>
      </c>
      <c r="F122" s="36">
        <f t="shared" si="11"/>
        <v>274901878.51949966</v>
      </c>
    </row>
    <row r="123" spans="1:6">
      <c r="A123" s="36">
        <v>41</v>
      </c>
      <c r="B123" s="37">
        <f t="shared" si="8"/>
        <v>44134</v>
      </c>
      <c r="C123" s="36">
        <f t="shared" si="9"/>
        <v>15579349.221959719</v>
      </c>
      <c r="D123" s="36">
        <f t="shared" si="6"/>
        <v>12214995.340839347</v>
      </c>
      <c r="E123" s="36">
        <f t="shared" si="10"/>
        <v>3364353.881120373</v>
      </c>
      <c r="F123" s="36">
        <f t="shared" si="11"/>
        <v>262686883.1786603</v>
      </c>
    </row>
    <row r="124" spans="1:6">
      <c r="A124" s="36">
        <v>42</v>
      </c>
      <c r="B124" s="37">
        <f t="shared" si="8"/>
        <v>44165</v>
      </c>
      <c r="C124" s="36">
        <f t="shared" si="9"/>
        <v>15579349.221959719</v>
      </c>
      <c r="D124" s="36">
        <f t="shared" si="6"/>
        <v>12364487.10569793</v>
      </c>
      <c r="E124" s="36">
        <f t="shared" si="10"/>
        <v>3214862.1162617886</v>
      </c>
      <c r="F124" s="36">
        <f t="shared" si="11"/>
        <v>250322396.07296237</v>
      </c>
    </row>
    <row r="125" spans="1:6">
      <c r="A125" s="36">
        <v>43</v>
      </c>
      <c r="B125" s="37">
        <f t="shared" si="8"/>
        <v>44195</v>
      </c>
      <c r="C125" s="36">
        <f t="shared" si="9"/>
        <v>15579349.221959719</v>
      </c>
      <c r="D125" s="36">
        <f t="shared" si="6"/>
        <v>12515808.407706302</v>
      </c>
      <c r="E125" s="36">
        <f t="shared" si="10"/>
        <v>3063540.8142534178</v>
      </c>
      <c r="F125" s="36">
        <f t="shared" si="11"/>
        <v>237806587.66525608</v>
      </c>
    </row>
    <row r="126" spans="1:6">
      <c r="A126" s="36">
        <v>44</v>
      </c>
      <c r="B126" s="37">
        <f t="shared" si="8"/>
        <v>44226</v>
      </c>
      <c r="C126" s="36">
        <f t="shared" si="9"/>
        <v>15579349.221959719</v>
      </c>
      <c r="D126" s="36">
        <f t="shared" si="6"/>
        <v>12668981.637436846</v>
      </c>
      <c r="E126" s="36">
        <f t="shared" si="10"/>
        <v>2910367.5845228732</v>
      </c>
      <c r="F126" s="36">
        <f t="shared" si="11"/>
        <v>225137606.02781925</v>
      </c>
    </row>
    <row r="127" spans="1:6">
      <c r="A127" s="36">
        <v>45</v>
      </c>
      <c r="B127" s="37">
        <f t="shared" si="8"/>
        <v>44255</v>
      </c>
      <c r="C127" s="36">
        <f t="shared" si="9"/>
        <v>15579349.221959719</v>
      </c>
      <c r="D127" s="36">
        <f t="shared" si="6"/>
        <v>12824029.459486306</v>
      </c>
      <c r="E127" s="36">
        <f t="shared" si="10"/>
        <v>2755319.7624734142</v>
      </c>
      <c r="F127" s="36">
        <f t="shared" si="11"/>
        <v>212313576.56833294</v>
      </c>
    </row>
    <row r="128" spans="1:6">
      <c r="A128" s="36">
        <v>46</v>
      </c>
      <c r="B128" s="37">
        <f t="shared" si="8"/>
        <v>44285</v>
      </c>
      <c r="C128" s="36">
        <f t="shared" si="9"/>
        <v>15579349.221959719</v>
      </c>
      <c r="D128" s="36">
        <f t="shared" si="6"/>
        <v>12980974.815829385</v>
      </c>
      <c r="E128" s="36">
        <f t="shared" si="10"/>
        <v>2598374.4061303348</v>
      </c>
      <c r="F128" s="36">
        <f t="shared" si="11"/>
        <v>199332601.75250354</v>
      </c>
    </row>
    <row r="129" spans="1:6">
      <c r="A129" s="36">
        <v>47</v>
      </c>
      <c r="B129" s="37">
        <f t="shared" si="8"/>
        <v>44316</v>
      </c>
      <c r="C129" s="36">
        <f t="shared" si="9"/>
        <v>15579349.221959719</v>
      </c>
      <c r="D129" s="36">
        <f t="shared" si="6"/>
        <v>13139840.929213414</v>
      </c>
      <c r="E129" s="36">
        <f t="shared" si="10"/>
        <v>2439508.2927463059</v>
      </c>
      <c r="F129" s="36">
        <f t="shared" si="11"/>
        <v>186192760.82329014</v>
      </c>
    </row>
    <row r="130" spans="1:6">
      <c r="A130" s="36">
        <v>48</v>
      </c>
      <c r="B130" s="37">
        <f t="shared" si="8"/>
        <v>44346</v>
      </c>
      <c r="C130" s="36">
        <f t="shared" si="9"/>
        <v>15579349.221959719</v>
      </c>
      <c r="D130" s="36">
        <f t="shared" si="6"/>
        <v>13300651.306594547</v>
      </c>
      <c r="E130" s="36">
        <f t="shared" si="10"/>
        <v>2278697.9153651716</v>
      </c>
      <c r="F130" s="36">
        <f t="shared" si="11"/>
        <v>172892109.51669559</v>
      </c>
    </row>
    <row r="131" spans="1:6">
      <c r="A131" s="36">
        <v>49</v>
      </c>
      <c r="B131" s="37">
        <f t="shared" si="8"/>
        <v>44377</v>
      </c>
      <c r="C131" s="36">
        <f t="shared" si="9"/>
        <v>15579349.221959719</v>
      </c>
      <c r="D131" s="36">
        <f t="shared" si="6"/>
        <v>13463429.742616024</v>
      </c>
      <c r="E131" s="36">
        <f t="shared" si="10"/>
        <v>2115919.4793436946</v>
      </c>
      <c r="F131" s="36">
        <f t="shared" si="11"/>
        <v>159428679.77407956</v>
      </c>
    </row>
    <row r="132" spans="1:6">
      <c r="A132" s="36">
        <v>50</v>
      </c>
      <c r="B132" s="37">
        <f t="shared" si="8"/>
        <v>44407</v>
      </c>
      <c r="C132" s="36">
        <f t="shared" si="9"/>
        <v>15579349.221959719</v>
      </c>
      <c r="D132" s="36">
        <f t="shared" si="6"/>
        <v>13628200.323128987</v>
      </c>
      <c r="E132" s="36">
        <f t="shared" si="10"/>
        <v>1951148.8988307328</v>
      </c>
      <c r="F132" s="36">
        <f t="shared" si="11"/>
        <v>145800479.45095056</v>
      </c>
    </row>
    <row r="133" spans="1:6">
      <c r="A133" s="36">
        <v>51</v>
      </c>
      <c r="B133" s="37">
        <f t="shared" si="8"/>
        <v>44438</v>
      </c>
      <c r="C133" s="36">
        <f t="shared" si="9"/>
        <v>15579349.221959719</v>
      </c>
      <c r="D133" s="36">
        <f t="shared" si="6"/>
        <v>13794987.428756395</v>
      </c>
      <c r="E133" s="36">
        <f t="shared" si="10"/>
        <v>1784361.7932033238</v>
      </c>
      <c r="F133" s="36">
        <f t="shared" si="11"/>
        <v>132005492.02219416</v>
      </c>
    </row>
    <row r="134" spans="1:6">
      <c r="A134" s="36">
        <v>52</v>
      </c>
      <c r="B134" s="37">
        <f t="shared" si="8"/>
        <v>44469</v>
      </c>
      <c r="C134" s="36">
        <f t="shared" si="9"/>
        <v>15579349.221959719</v>
      </c>
      <c r="D134" s="36">
        <f t="shared" si="6"/>
        <v>13963815.738500562</v>
      </c>
      <c r="E134" s="36">
        <f t="shared" si="10"/>
        <v>1615533.4834591572</v>
      </c>
      <c r="F134" s="36">
        <f t="shared" si="11"/>
        <v>118041676.2836936</v>
      </c>
    </row>
    <row r="135" spans="1:6">
      <c r="A135" s="36">
        <v>53</v>
      </c>
      <c r="B135" s="37">
        <f t="shared" si="8"/>
        <v>44499</v>
      </c>
      <c r="C135" s="36">
        <f t="shared" si="9"/>
        <v>15579349.221959719</v>
      </c>
      <c r="D135" s="36">
        <f t="shared" si="6"/>
        <v>14134710.233394826</v>
      </c>
      <c r="E135" s="36">
        <f t="shared" si="10"/>
        <v>1444638.9885648936</v>
      </c>
      <c r="F135" s="36">
        <f t="shared" si="11"/>
        <v>103906966.05029877</v>
      </c>
    </row>
    <row r="136" spans="1:6">
      <c r="A136" s="36">
        <v>54</v>
      </c>
      <c r="B136" s="37">
        <f t="shared" si="8"/>
        <v>44530</v>
      </c>
      <c r="C136" s="36">
        <f t="shared" si="9"/>
        <v>15579349.221959719</v>
      </c>
      <c r="D136" s="36">
        <f t="shared" si="6"/>
        <v>14307696.200199926</v>
      </c>
      <c r="E136" s="36">
        <f t="shared" si="10"/>
        <v>1271653.0217597936</v>
      </c>
      <c r="F136" s="36">
        <f t="shared" si="11"/>
        <v>89599269.850098833</v>
      </c>
    </row>
    <row r="137" spans="1:6">
      <c r="A137" s="36">
        <v>55</v>
      </c>
      <c r="B137" s="37">
        <f t="shared" si="8"/>
        <v>44560</v>
      </c>
      <c r="C137" s="36">
        <f t="shared" si="9"/>
        <v>15579349.221959719</v>
      </c>
      <c r="D137" s="36">
        <f t="shared" si="6"/>
        <v>14482799.235145608</v>
      </c>
      <c r="E137" s="36">
        <f t="shared" si="10"/>
        <v>1096549.9868141108</v>
      </c>
      <c r="F137" s="36">
        <f t="shared" si="11"/>
        <v>75116470.61495322</v>
      </c>
    </row>
    <row r="138" spans="1:6">
      <c r="A138" s="36">
        <v>56</v>
      </c>
      <c r="B138" s="37">
        <f t="shared" si="8"/>
        <v>44591</v>
      </c>
      <c r="C138" s="36">
        <f t="shared" si="9"/>
        <v>15579349.221959719</v>
      </c>
      <c r="D138" s="36">
        <f t="shared" si="6"/>
        <v>14660045.247718029</v>
      </c>
      <c r="E138" s="36">
        <f t="shared" si="10"/>
        <v>919303.97424169001</v>
      </c>
      <c r="F138" s="36">
        <f t="shared" si="11"/>
        <v>60456425.367235191</v>
      </c>
    </row>
    <row r="139" spans="1:6">
      <c r="A139" s="36">
        <v>57</v>
      </c>
      <c r="B139" s="37">
        <f t="shared" si="8"/>
        <v>44620</v>
      </c>
      <c r="C139" s="36">
        <f t="shared" si="9"/>
        <v>15579349.221959719</v>
      </c>
      <c r="D139" s="36">
        <f t="shared" si="6"/>
        <v>14839460.464493502</v>
      </c>
      <c r="E139" s="36">
        <f t="shared" si="10"/>
        <v>739888.75746621832</v>
      </c>
      <c r="F139" s="36">
        <f t="shared" si="11"/>
        <v>45616964.902741686</v>
      </c>
    </row>
    <row r="140" spans="1:6">
      <c r="A140" s="36">
        <v>58</v>
      </c>
      <c r="B140" s="37">
        <f t="shared" si="8"/>
        <v>44650</v>
      </c>
      <c r="C140" s="36">
        <f t="shared" si="9"/>
        <v>15579349.221959719</v>
      </c>
      <c r="D140" s="36">
        <f t="shared" si="6"/>
        <v>15021071.433019167</v>
      </c>
      <c r="E140" s="36">
        <f t="shared" si="10"/>
        <v>558277.7889405532</v>
      </c>
      <c r="F140" s="36">
        <f t="shared" si="11"/>
        <v>30595893.469722517</v>
      </c>
    </row>
    <row r="141" spans="1:6">
      <c r="A141" s="36">
        <v>59</v>
      </c>
      <c r="B141" s="37">
        <f t="shared" si="8"/>
        <v>44681</v>
      </c>
      <c r="C141" s="36">
        <f t="shared" si="9"/>
        <v>15579349.221959719</v>
      </c>
      <c r="D141" s="36">
        <f t="shared" si="6"/>
        <v>15204905.025741158</v>
      </c>
      <c r="E141" s="36">
        <f t="shared" si="10"/>
        <v>374444.19621856051</v>
      </c>
      <c r="F141" s="36">
        <f t="shared" si="11"/>
        <v>15390988.443981359</v>
      </c>
    </row>
    <row r="142" spans="1:6">
      <c r="A142" s="36">
        <v>60</v>
      </c>
      <c r="B142" s="37">
        <f t="shared" si="8"/>
        <v>44711</v>
      </c>
      <c r="C142" s="36">
        <f t="shared" si="9"/>
        <v>15579349.221959719</v>
      </c>
      <c r="D142" s="36">
        <f t="shared" si="6"/>
        <v>15390988.443980843</v>
      </c>
      <c r="E142" s="36">
        <f t="shared" si="10"/>
        <v>188360.77797887629</v>
      </c>
      <c r="F142" s="36">
        <f t="shared" si="11"/>
        <v>5.159527063369751E-7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288097859.33309495</v>
      </c>
    </row>
    <row r="148" spans="1:6">
      <c r="A148" s="40" t="s">
        <v>64</v>
      </c>
      <c r="B148" s="94">
        <f ca="1">PMT(B9,B10-B146,-INDIRECT(CONCATENATE("F",150+B146)),0,0)</f>
        <v>16334892.269001668</v>
      </c>
      <c r="D148" s="78" t="s">
        <v>70</v>
      </c>
      <c r="E148" s="43">
        <f ca="1">F150+E147</f>
        <v>955598859.33309495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667501000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8170000</v>
      </c>
      <c r="D151" s="102">
        <f>IF($B$146&gt;=$A151,0,C151-E151)</f>
        <v>0</v>
      </c>
      <c r="E151" s="77">
        <f>IF($B$146&gt;=A151,IF($B$15&lt;&gt;0,CEILING(F150*$B$9,B$15),F150*$B$9),F150*$B$9)</f>
        <v>8170000</v>
      </c>
      <c r="F151" s="77">
        <f>F150-D151</f>
        <v>667501000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8170000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8170000</v>
      </c>
      <c r="F152" s="77">
        <f t="shared" ref="F152:F162" si="16">F151-D152</f>
        <v>667501000</v>
      </c>
    </row>
    <row r="153" spans="1:6">
      <c r="A153" s="36">
        <v>3</v>
      </c>
      <c r="B153" s="37">
        <f t="shared" si="12"/>
        <v>42977</v>
      </c>
      <c r="C153" s="77">
        <f t="shared" si="13"/>
        <v>8170000</v>
      </c>
      <c r="D153" s="102">
        <f t="shared" si="14"/>
        <v>0</v>
      </c>
      <c r="E153" s="77">
        <f t="shared" si="15"/>
        <v>8170000</v>
      </c>
      <c r="F153" s="77">
        <f>F152-D153</f>
        <v>667501000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16334892.269001668</v>
      </c>
      <c r="D154" s="102">
        <f t="shared" ca="1" si="14"/>
        <v>8165760.824370835</v>
      </c>
      <c r="E154" s="77">
        <f t="shared" si="15"/>
        <v>8169131.4446308333</v>
      </c>
      <c r="F154" s="77">
        <f ca="1">F153-D154</f>
        <v>659335239.17562914</v>
      </c>
    </row>
    <row r="155" spans="1:6">
      <c r="A155" s="36">
        <v>5</v>
      </c>
      <c r="B155" s="37">
        <f t="shared" si="12"/>
        <v>43038</v>
      </c>
      <c r="C155" s="77">
        <f t="shared" ca="1" si="13"/>
        <v>16334892.269001668</v>
      </c>
      <c r="D155" s="102">
        <f t="shared" ca="1" si="14"/>
        <v>8265696.5151333995</v>
      </c>
      <c r="E155" s="77">
        <f t="shared" ca="1" si="15"/>
        <v>8069195.7538682688</v>
      </c>
      <c r="F155" s="77">
        <f t="shared" ca="1" si="16"/>
        <v>651069542.66049576</v>
      </c>
    </row>
    <row r="156" spans="1:6">
      <c r="A156" s="36">
        <v>6</v>
      </c>
      <c r="B156" s="37">
        <f t="shared" si="12"/>
        <v>43069</v>
      </c>
      <c r="C156" s="77">
        <f t="shared" ca="1" si="13"/>
        <v>16334892.269001668</v>
      </c>
      <c r="D156" s="102">
        <f t="shared" ca="1" si="14"/>
        <v>8366855.2569383578</v>
      </c>
      <c r="E156" s="77">
        <f t="shared" ca="1" si="15"/>
        <v>7968037.0120633105</v>
      </c>
      <c r="F156" s="77">
        <f t="shared" ca="1" si="16"/>
        <v>642702687.40355742</v>
      </c>
    </row>
    <row r="157" spans="1:6">
      <c r="A157" s="36">
        <v>7</v>
      </c>
      <c r="B157" s="37">
        <f t="shared" si="12"/>
        <v>43099</v>
      </c>
      <c r="C157" s="77">
        <f t="shared" ca="1" si="13"/>
        <v>16334892.269001668</v>
      </c>
      <c r="D157" s="102">
        <f t="shared" ca="1" si="14"/>
        <v>8469252.0179501474</v>
      </c>
      <c r="E157" s="77">
        <f t="shared" ca="1" si="15"/>
        <v>7865640.2510515219</v>
      </c>
      <c r="F157" s="77">
        <f t="shared" ca="1" si="16"/>
        <v>634233435.38560724</v>
      </c>
    </row>
    <row r="158" spans="1:6">
      <c r="A158" s="36">
        <v>8</v>
      </c>
      <c r="B158" s="37">
        <f t="shared" si="12"/>
        <v>43130</v>
      </c>
      <c r="C158" s="77">
        <f t="shared" ca="1" si="13"/>
        <v>16334892.269001668</v>
      </c>
      <c r="D158" s="102">
        <f t="shared" ca="1" si="14"/>
        <v>8572901.949519299</v>
      </c>
      <c r="E158" s="77">
        <f t="shared" ca="1" si="15"/>
        <v>7761990.3194823703</v>
      </c>
      <c r="F158" s="77">
        <f t="shared" ca="1" si="16"/>
        <v>625660533.43608797</v>
      </c>
    </row>
    <row r="159" spans="1:6">
      <c r="A159" s="36">
        <v>9</v>
      </c>
      <c r="B159" s="37">
        <f t="shared" si="12"/>
        <v>43159</v>
      </c>
      <c r="C159" s="77">
        <f t="shared" ca="1" si="13"/>
        <v>16334892.269001668</v>
      </c>
      <c r="D159" s="102">
        <f t="shared" ca="1" si="14"/>
        <v>8677820.3884243406</v>
      </c>
      <c r="E159" s="77">
        <f t="shared" ca="1" si="15"/>
        <v>7657071.8805773277</v>
      </c>
      <c r="F159" s="77">
        <f t="shared" ca="1" si="16"/>
        <v>616982713.04766357</v>
      </c>
    </row>
    <row r="160" spans="1:6">
      <c r="A160" s="36">
        <v>10</v>
      </c>
      <c r="B160" s="37">
        <f t="shared" si="12"/>
        <v>43189</v>
      </c>
      <c r="C160" s="77">
        <f t="shared" ca="1" si="13"/>
        <v>16334892.269001668</v>
      </c>
      <c r="D160" s="102">
        <f t="shared" ca="1" si="14"/>
        <v>8784022.859141143</v>
      </c>
      <c r="E160" s="77">
        <f t="shared" ca="1" si="15"/>
        <v>7550869.4098605253</v>
      </c>
      <c r="F160" s="77">
        <f t="shared" ca="1" si="16"/>
        <v>608198690.18852246</v>
      </c>
    </row>
    <row r="161" spans="1:6">
      <c r="A161" s="36">
        <v>11</v>
      </c>
      <c r="B161" s="37">
        <f t="shared" si="12"/>
        <v>43220</v>
      </c>
      <c r="C161" s="77">
        <f t="shared" ca="1" si="13"/>
        <v>16334892.269001668</v>
      </c>
      <c r="D161" s="102">
        <f t="shared" ca="1" si="14"/>
        <v>8891525.0761400163</v>
      </c>
      <c r="E161" s="77">
        <f t="shared" ca="1" si="15"/>
        <v>7443367.1928616511</v>
      </c>
      <c r="F161" s="77">
        <f t="shared" ca="1" si="16"/>
        <v>599307165.11238241</v>
      </c>
    </row>
    <row r="162" spans="1:6">
      <c r="A162" s="36">
        <v>12</v>
      </c>
      <c r="B162" s="37">
        <f t="shared" si="12"/>
        <v>43250</v>
      </c>
      <c r="C162" s="77">
        <f t="shared" ca="1" si="13"/>
        <v>16334892.269001668</v>
      </c>
      <c r="D162" s="102">
        <f t="shared" ca="1" si="14"/>
        <v>9000342.9462109525</v>
      </c>
      <c r="E162" s="77">
        <f t="shared" ca="1" si="15"/>
        <v>7334549.3227907158</v>
      </c>
      <c r="F162" s="77">
        <f t="shared" ca="1" si="16"/>
        <v>590306822.16617143</v>
      </c>
    </row>
    <row r="163" spans="1:6">
      <c r="A163" s="36">
        <v>13</v>
      </c>
      <c r="B163" s="37">
        <f t="shared" si="12"/>
        <v>43281</v>
      </c>
      <c r="C163" s="77">
        <f t="shared" ca="1" si="13"/>
        <v>16334892.269001668</v>
      </c>
      <c r="D163" s="102">
        <f t="shared" ca="1" si="14"/>
        <v>9110492.570817288</v>
      </c>
      <c r="E163" s="77">
        <f t="shared" ca="1" si="15"/>
        <v>7224399.6981843803</v>
      </c>
      <c r="F163" s="77">
        <f t="shared" ref="F163:F210" ca="1" si="17">F162-D163</f>
        <v>581196329.5953542</v>
      </c>
    </row>
    <row r="164" spans="1:6">
      <c r="A164" s="36">
        <v>14</v>
      </c>
      <c r="B164" s="37">
        <f t="shared" si="12"/>
        <v>43311</v>
      </c>
      <c r="C164" s="77">
        <f t="shared" ca="1" si="13"/>
        <v>16334892.269001668</v>
      </c>
      <c r="D164" s="102">
        <f t="shared" ca="1" si="14"/>
        <v>9221990.248478204</v>
      </c>
      <c r="E164" s="77">
        <f t="shared" ca="1" si="15"/>
        <v>7112902.0205234652</v>
      </c>
      <c r="F164" s="77">
        <f t="shared" ca="1" si="17"/>
        <v>571974339.34687603</v>
      </c>
    </row>
    <row r="165" spans="1:6">
      <c r="A165" s="36">
        <v>15</v>
      </c>
      <c r="B165" s="37">
        <f t="shared" si="12"/>
        <v>43342</v>
      </c>
      <c r="C165" s="77">
        <f t="shared" ca="1" si="13"/>
        <v>16334892.269001668</v>
      </c>
      <c r="D165" s="102">
        <f t="shared" ca="1" si="14"/>
        <v>9334852.4771803655</v>
      </c>
      <c r="E165" s="77">
        <f t="shared" ca="1" si="15"/>
        <v>7000039.7918213028</v>
      </c>
      <c r="F165" s="77">
        <f t="shared" ca="1" si="17"/>
        <v>562639486.86969566</v>
      </c>
    </row>
    <row r="166" spans="1:6">
      <c r="A166" s="36">
        <v>16</v>
      </c>
      <c r="B166" s="37">
        <f t="shared" si="12"/>
        <v>43373</v>
      </c>
      <c r="C166" s="77">
        <f t="shared" ca="1" si="13"/>
        <v>16334892.269001668</v>
      </c>
      <c r="D166" s="102">
        <f t="shared" ca="1" si="14"/>
        <v>9449095.9568190835</v>
      </c>
      <c r="E166" s="77">
        <f t="shared" ca="1" si="15"/>
        <v>6885796.3121825848</v>
      </c>
      <c r="F166" s="77">
        <f t="shared" ca="1" si="17"/>
        <v>553190390.91287661</v>
      </c>
    </row>
    <row r="167" spans="1:6">
      <c r="A167" s="36">
        <v>17</v>
      </c>
      <c r="B167" s="37">
        <f t="shared" si="12"/>
        <v>43403</v>
      </c>
      <c r="C167" s="77">
        <f t="shared" ca="1" si="13"/>
        <v>16334892.269001668</v>
      </c>
      <c r="D167" s="102">
        <f t="shared" ca="1" si="14"/>
        <v>9564737.5916693453</v>
      </c>
      <c r="E167" s="77">
        <f t="shared" ca="1" si="15"/>
        <v>6770154.677332323</v>
      </c>
      <c r="F167" s="77">
        <f t="shared" ca="1" si="17"/>
        <v>543625653.32120728</v>
      </c>
    </row>
    <row r="168" spans="1:6">
      <c r="A168" s="36">
        <v>18</v>
      </c>
      <c r="B168" s="37">
        <f t="shared" si="12"/>
        <v>43434</v>
      </c>
      <c r="C168" s="77">
        <f t="shared" ca="1" si="13"/>
        <v>16334892.269001668</v>
      </c>
      <c r="D168" s="102">
        <f t="shared" ca="1" si="14"/>
        <v>9681794.4928870946</v>
      </c>
      <c r="E168" s="77">
        <f t="shared" ca="1" si="15"/>
        <v>6653097.7761145746</v>
      </c>
      <c r="F168" s="77">
        <f t="shared" ca="1" si="17"/>
        <v>533943858.82832021</v>
      </c>
    </row>
    <row r="169" spans="1:6">
      <c r="A169" s="36">
        <v>19</v>
      </c>
      <c r="B169" s="37">
        <f t="shared" si="12"/>
        <v>43464</v>
      </c>
      <c r="C169" s="77">
        <f t="shared" ca="1" si="13"/>
        <v>16334892.269001668</v>
      </c>
      <c r="D169" s="102">
        <f t="shared" ca="1" si="14"/>
        <v>9800283.9810411148</v>
      </c>
      <c r="E169" s="77">
        <f t="shared" ca="1" si="15"/>
        <v>6534608.2879605526</v>
      </c>
      <c r="F169" s="77">
        <f t="shared" ca="1" si="17"/>
        <v>524143574.84727907</v>
      </c>
    </row>
    <row r="170" spans="1:6">
      <c r="A170" s="36">
        <v>20</v>
      </c>
      <c r="B170" s="37">
        <f t="shared" si="12"/>
        <v>43495</v>
      </c>
      <c r="C170" s="77">
        <f t="shared" ca="1" si="13"/>
        <v>16334892.269001668</v>
      </c>
      <c r="D170" s="102">
        <f t="shared" ca="1" si="14"/>
        <v>9920223.5886759125</v>
      </c>
      <c r="E170" s="77">
        <f t="shared" ca="1" si="15"/>
        <v>6414668.6803257558</v>
      </c>
      <c r="F170" s="77">
        <f t="shared" ca="1" si="17"/>
        <v>514223351.25860316</v>
      </c>
    </row>
    <row r="171" spans="1:6">
      <c r="A171" s="36">
        <v>21</v>
      </c>
      <c r="B171" s="37">
        <f t="shared" si="12"/>
        <v>43524</v>
      </c>
      <c r="C171" s="77">
        <f t="shared" ca="1" si="13"/>
        <v>16334892.269001668</v>
      </c>
      <c r="D171" s="102">
        <f t="shared" ca="1" si="14"/>
        <v>10041631.062905945</v>
      </c>
      <c r="E171" s="77">
        <f t="shared" ca="1" si="15"/>
        <v>6293261.2060957225</v>
      </c>
      <c r="F171" s="77">
        <f t="shared" ca="1" si="17"/>
        <v>504181720.19569719</v>
      </c>
    </row>
    <row r="172" spans="1:6">
      <c r="A172" s="36">
        <v>22</v>
      </c>
      <c r="B172" s="37">
        <f t="shared" si="12"/>
        <v>43554</v>
      </c>
      <c r="C172" s="77">
        <f t="shared" ca="1" si="13"/>
        <v>16334892.269001668</v>
      </c>
      <c r="D172" s="102">
        <f t="shared" ca="1" si="14"/>
        <v>10164524.36804162</v>
      </c>
      <c r="E172" s="77">
        <f t="shared" ca="1" si="15"/>
        <v>6170367.9009600496</v>
      </c>
      <c r="F172" s="77">
        <f t="shared" ca="1" si="17"/>
        <v>494017195.82765555</v>
      </c>
    </row>
    <row r="173" spans="1:6">
      <c r="A173" s="36">
        <v>23</v>
      </c>
      <c r="B173" s="37">
        <f t="shared" si="12"/>
        <v>43585</v>
      </c>
      <c r="C173" s="77">
        <f t="shared" ca="1" si="13"/>
        <v>16334892.269001668</v>
      </c>
      <c r="D173" s="102">
        <f t="shared" ca="1" si="14"/>
        <v>10288921.688247409</v>
      </c>
      <c r="E173" s="77">
        <f t="shared" ca="1" si="15"/>
        <v>6045970.5807542596</v>
      </c>
      <c r="F173" s="77">
        <f t="shared" ca="1" si="17"/>
        <v>483728274.13940817</v>
      </c>
    </row>
    <row r="174" spans="1:6">
      <c r="A174" s="36">
        <v>24</v>
      </c>
      <c r="B174" s="37">
        <f t="shared" si="12"/>
        <v>43615</v>
      </c>
      <c r="C174" s="77">
        <f t="shared" ca="1" si="13"/>
        <v>16334892.269001668</v>
      </c>
      <c r="D174" s="102">
        <f t="shared" ca="1" si="14"/>
        <v>10414841.430232523</v>
      </c>
      <c r="E174" s="77">
        <f t="shared" ca="1" si="15"/>
        <v>5920050.8387691453</v>
      </c>
      <c r="F174" s="77">
        <f t="shared" ca="1" si="17"/>
        <v>473313432.70917565</v>
      </c>
    </row>
    <row r="175" spans="1:6">
      <c r="A175" s="36">
        <v>25</v>
      </c>
      <c r="B175" s="37">
        <f t="shared" si="12"/>
        <v>43646</v>
      </c>
      <c r="C175" s="77">
        <f t="shared" ca="1" si="13"/>
        <v>16334892.269001668</v>
      </c>
      <c r="D175" s="102">
        <f t="shared" ca="1" si="14"/>
        <v>10542302.225974487</v>
      </c>
      <c r="E175" s="77">
        <f t="shared" ca="1" si="15"/>
        <v>5792590.0430271812</v>
      </c>
      <c r="F175" s="77">
        <f t="shared" ca="1" si="17"/>
        <v>462771130.48320115</v>
      </c>
    </row>
    <row r="176" spans="1:6">
      <c r="A176" s="36">
        <v>26</v>
      </c>
      <c r="B176" s="37">
        <f t="shared" si="12"/>
        <v>43676</v>
      </c>
      <c r="C176" s="77">
        <f t="shared" ca="1" si="13"/>
        <v>16334892.269001668</v>
      </c>
      <c r="D176" s="102">
        <f t="shared" ca="1" si="14"/>
        <v>10671322.935476061</v>
      </c>
      <c r="E176" s="77">
        <f t="shared" ca="1" si="15"/>
        <v>5663569.3335256074</v>
      </c>
      <c r="F176" s="77">
        <f t="shared" ca="1" si="17"/>
        <v>452099807.54772508</v>
      </c>
    </row>
    <row r="177" spans="1:6">
      <c r="A177" s="36">
        <v>27</v>
      </c>
      <c r="B177" s="37">
        <f t="shared" si="12"/>
        <v>43707</v>
      </c>
      <c r="C177" s="77">
        <f t="shared" ca="1" si="13"/>
        <v>16334892.269001668</v>
      </c>
      <c r="D177" s="102">
        <f t="shared" ca="1" si="14"/>
        <v>10801922.649555901</v>
      </c>
      <c r="E177" s="77">
        <f t="shared" ca="1" si="15"/>
        <v>5532969.6194457673</v>
      </c>
      <c r="F177" s="77">
        <f t="shared" ca="1" si="17"/>
        <v>441297884.89816916</v>
      </c>
    </row>
    <row r="178" spans="1:6">
      <c r="A178" s="36">
        <v>28</v>
      </c>
      <c r="B178" s="37">
        <f t="shared" si="12"/>
        <v>43738</v>
      </c>
      <c r="C178" s="77">
        <f t="shared" ca="1" si="13"/>
        <v>16334892.269001668</v>
      </c>
      <c r="D178" s="102">
        <f t="shared" ca="1" si="14"/>
        <v>10934120.692673376</v>
      </c>
      <c r="E178" s="77">
        <f t="shared" ca="1" si="15"/>
        <v>5400771.5763282925</v>
      </c>
      <c r="F178" s="77">
        <f t="shared" ca="1" si="17"/>
        <v>430363764.20549577</v>
      </c>
    </row>
    <row r="179" spans="1:6">
      <c r="A179" s="36">
        <v>29</v>
      </c>
      <c r="B179" s="37">
        <f t="shared" si="12"/>
        <v>43768</v>
      </c>
      <c r="C179" s="77">
        <f t="shared" ca="1" si="13"/>
        <v>16334892.269001668</v>
      </c>
      <c r="D179" s="102">
        <f t="shared" ca="1" si="14"/>
        <v>11067936.625787944</v>
      </c>
      <c r="E179" s="77">
        <f t="shared" ca="1" si="15"/>
        <v>5266955.6432137256</v>
      </c>
      <c r="F179" s="77">
        <f t="shared" ca="1" si="17"/>
        <v>419295827.57970786</v>
      </c>
    </row>
    <row r="180" spans="1:6">
      <c r="A180" s="36">
        <v>30</v>
      </c>
      <c r="B180" s="37">
        <f t="shared" si="12"/>
        <v>43799</v>
      </c>
      <c r="C180" s="77">
        <f t="shared" ca="1" si="13"/>
        <v>16334892.269001668</v>
      </c>
      <c r="D180" s="102">
        <f t="shared" ca="1" si="14"/>
        <v>11203390.249253534</v>
      </c>
      <c r="E180" s="77">
        <f t="shared" ca="1" si="15"/>
        <v>5131502.0197481345</v>
      </c>
      <c r="F180" s="77">
        <f t="shared" ca="1" si="17"/>
        <v>408092437.33045435</v>
      </c>
    </row>
    <row r="181" spans="1:6">
      <c r="A181" s="36">
        <v>31</v>
      </c>
      <c r="B181" s="37">
        <f t="shared" si="12"/>
        <v>43829</v>
      </c>
      <c r="C181" s="77">
        <f t="shared" ca="1" si="13"/>
        <v>16334892.269001668</v>
      </c>
      <c r="D181" s="102">
        <f t="shared" ca="1" si="14"/>
        <v>11340501.605748352</v>
      </c>
      <c r="E181" s="77">
        <f t="shared" ca="1" si="15"/>
        <v>4994390.6632533167</v>
      </c>
      <c r="F181" s="77">
        <f t="shared" ca="1" si="17"/>
        <v>396751935.72470599</v>
      </c>
    </row>
    <row r="182" spans="1:6">
      <c r="A182" s="36">
        <v>32</v>
      </c>
      <c r="B182" s="37">
        <f t="shared" si="12"/>
        <v>43860</v>
      </c>
      <c r="C182" s="77">
        <f t="shared" ca="1" si="13"/>
        <v>16334892.269001668</v>
      </c>
      <c r="D182" s="102">
        <f t="shared" ca="1" si="14"/>
        <v>11479290.983240528</v>
      </c>
      <c r="E182" s="77">
        <f t="shared" ca="1" si="15"/>
        <v>4855601.2857611403</v>
      </c>
      <c r="F182" s="77">
        <f t="shared" ca="1" si="17"/>
        <v>385272644.74146545</v>
      </c>
    </row>
    <row r="183" spans="1:6">
      <c r="A183" s="36">
        <v>33</v>
      </c>
      <c r="B183" s="37">
        <f t="shared" si="12"/>
        <v>43890</v>
      </c>
      <c r="C183" s="77">
        <f t="shared" ca="1" si="13"/>
        <v>16334892.269001668</v>
      </c>
      <c r="D183" s="102">
        <f t="shared" ca="1" si="14"/>
        <v>11619778.917990075</v>
      </c>
      <c r="E183" s="77">
        <f t="shared" ca="1" si="15"/>
        <v>4715113.3510115929</v>
      </c>
      <c r="F183" s="77">
        <f t="shared" ca="1" si="17"/>
        <v>373652865.82347536</v>
      </c>
    </row>
    <row r="184" spans="1:6">
      <c r="A184" s="36">
        <v>34</v>
      </c>
      <c r="B184" s="37">
        <f t="shared" si="12"/>
        <v>43920</v>
      </c>
      <c r="C184" s="77">
        <f t="shared" ca="1" si="13"/>
        <v>16334892.269001668</v>
      </c>
      <c r="D184" s="102">
        <f t="shared" ca="1" si="14"/>
        <v>11761986.197587576</v>
      </c>
      <c r="E184" s="77">
        <f t="shared" ca="1" si="15"/>
        <v>4572906.0714140926</v>
      </c>
      <c r="F184" s="77">
        <f t="shared" ca="1" si="17"/>
        <v>361890879.62588781</v>
      </c>
    </row>
    <row r="185" spans="1:6">
      <c r="A185" s="36">
        <v>35</v>
      </c>
      <c r="B185" s="37">
        <f t="shared" si="12"/>
        <v>43951</v>
      </c>
      <c r="C185" s="77">
        <f t="shared" ca="1" si="13"/>
        <v>16334892.269001668</v>
      </c>
      <c r="D185" s="102">
        <f t="shared" ca="1" si="14"/>
        <v>11905933.864030063</v>
      </c>
      <c r="E185" s="77">
        <f t="shared" ca="1" si="15"/>
        <v>4428958.4049716061</v>
      </c>
      <c r="F185" s="77">
        <f t="shared" ca="1" si="17"/>
        <v>349984945.76185775</v>
      </c>
    </row>
    <row r="186" spans="1:6">
      <c r="A186" s="36">
        <v>36</v>
      </c>
      <c r="B186" s="37">
        <f t="shared" si="12"/>
        <v>43981</v>
      </c>
      <c r="C186" s="77">
        <f t="shared" ca="1" si="13"/>
        <v>16334892.269001668</v>
      </c>
      <c r="D186" s="102">
        <f t="shared" ca="1" si="14"/>
        <v>12051643.216834541</v>
      </c>
      <c r="E186" s="77">
        <f t="shared" ca="1" si="15"/>
        <v>4283249.052167126</v>
      </c>
      <c r="F186" s="77">
        <f t="shared" ca="1" si="17"/>
        <v>337933302.5450232</v>
      </c>
    </row>
    <row r="187" spans="1:6">
      <c r="A187" s="36">
        <v>37</v>
      </c>
      <c r="B187" s="37">
        <f t="shared" si="12"/>
        <v>44012</v>
      </c>
      <c r="C187" s="77">
        <f t="shared" ca="1" si="13"/>
        <v>16334892.269001668</v>
      </c>
      <c r="D187" s="102">
        <f t="shared" ca="1" si="14"/>
        <v>12199135.816189623</v>
      </c>
      <c r="E187" s="77">
        <f t="shared" ca="1" si="15"/>
        <v>4135756.4528120463</v>
      </c>
      <c r="F187" s="77">
        <f t="shared" ca="1" si="17"/>
        <v>325734166.72883356</v>
      </c>
    </row>
    <row r="188" spans="1:6">
      <c r="A188" s="36">
        <v>38</v>
      </c>
      <c r="B188" s="37">
        <f t="shared" si="12"/>
        <v>44042</v>
      </c>
      <c r="C188" s="77">
        <f t="shared" ca="1" si="13"/>
        <v>16334892.269001668</v>
      </c>
      <c r="D188" s="102">
        <f t="shared" ca="1" si="14"/>
        <v>12348433.486145707</v>
      </c>
      <c r="E188" s="77">
        <f t="shared" ca="1" si="15"/>
        <v>3986458.782855961</v>
      </c>
      <c r="F188" s="77">
        <f t="shared" ca="1" si="17"/>
        <v>313385733.24268782</v>
      </c>
    </row>
    <row r="189" spans="1:6">
      <c r="A189" s="36">
        <v>39</v>
      </c>
      <c r="B189" s="37">
        <f t="shared" si="12"/>
        <v>44073</v>
      </c>
      <c r="C189" s="77">
        <f t="shared" ca="1" si="13"/>
        <v>16334892.269001668</v>
      </c>
      <c r="D189" s="102">
        <f t="shared" ca="1" si="14"/>
        <v>12499558.317844246</v>
      </c>
      <c r="E189" s="77">
        <f t="shared" ca="1" si="15"/>
        <v>3835333.9511574232</v>
      </c>
      <c r="F189" s="77">
        <f t="shared" ca="1" si="17"/>
        <v>300886174.92484355</v>
      </c>
    </row>
    <row r="190" spans="1:6">
      <c r="A190" s="36">
        <v>40</v>
      </c>
      <c r="B190" s="37">
        <f t="shared" si="12"/>
        <v>44104</v>
      </c>
      <c r="C190" s="77">
        <f t="shared" ca="1" si="13"/>
        <v>16334892.269001668</v>
      </c>
      <c r="D190" s="102">
        <f t="shared" ca="1" si="14"/>
        <v>12652532.672786482</v>
      </c>
      <c r="E190" s="77">
        <f t="shared" ca="1" si="15"/>
        <v>3682359.5962151857</v>
      </c>
      <c r="F190" s="77">
        <f t="shared" ca="1" si="17"/>
        <v>288233642.25205708</v>
      </c>
    </row>
    <row r="191" spans="1:6">
      <c r="A191" s="36">
        <v>41</v>
      </c>
      <c r="B191" s="37">
        <f t="shared" si="12"/>
        <v>44134</v>
      </c>
      <c r="C191" s="77">
        <f t="shared" ca="1" si="13"/>
        <v>16334892.269001668</v>
      </c>
      <c r="D191" s="102">
        <f t="shared" ca="1" si="14"/>
        <v>12807379.186142236</v>
      </c>
      <c r="E191" s="77">
        <f t="shared" ca="1" si="15"/>
        <v>3527513.0828594319</v>
      </c>
      <c r="F191" s="77">
        <f t="shared" ca="1" si="17"/>
        <v>275426263.06591487</v>
      </c>
    </row>
    <row r="192" spans="1:6">
      <c r="A192" s="36">
        <v>42</v>
      </c>
      <c r="B192" s="37">
        <f t="shared" si="12"/>
        <v>44165</v>
      </c>
      <c r="C192" s="77">
        <f t="shared" ca="1" si="13"/>
        <v>16334892.269001668</v>
      </c>
      <c r="D192" s="102">
        <f t="shared" ca="1" si="14"/>
        <v>12964120.770099152</v>
      </c>
      <c r="E192" s="77">
        <f t="shared" ca="1" si="15"/>
        <v>3370771.4989025169</v>
      </c>
      <c r="F192" s="77">
        <f t="shared" ca="1" si="17"/>
        <v>262462142.29581571</v>
      </c>
    </row>
    <row r="193" spans="1:6">
      <c r="A193" s="36">
        <v>43</v>
      </c>
      <c r="B193" s="37">
        <f t="shared" si="12"/>
        <v>44195</v>
      </c>
      <c r="C193" s="77">
        <f t="shared" ca="1" si="13"/>
        <v>16334892.269001668</v>
      </c>
      <c r="D193" s="102">
        <f t="shared" ca="1" si="14"/>
        <v>13122780.617252951</v>
      </c>
      <c r="E193" s="77">
        <f t="shared" ca="1" si="15"/>
        <v>3212111.6517487168</v>
      </c>
      <c r="F193" s="77">
        <f t="shared" ca="1" si="17"/>
        <v>249339361.67856276</v>
      </c>
    </row>
    <row r="194" spans="1:6">
      <c r="A194" s="36">
        <v>44</v>
      </c>
      <c r="B194" s="37">
        <f t="shared" si="12"/>
        <v>44226</v>
      </c>
      <c r="C194" s="77">
        <f t="shared" ca="1" si="13"/>
        <v>16334892.269001668</v>
      </c>
      <c r="D194" s="102">
        <f t="shared" ca="1" si="14"/>
        <v>13283382.204039179</v>
      </c>
      <c r="E194" s="77">
        <f t="shared" ca="1" si="15"/>
        <v>3051510.06496249</v>
      </c>
      <c r="F194" s="77">
        <f t="shared" ca="1" si="17"/>
        <v>236055979.47452357</v>
      </c>
    </row>
    <row r="195" spans="1:6">
      <c r="A195" s="36">
        <v>45</v>
      </c>
      <c r="B195" s="37">
        <f t="shared" si="12"/>
        <v>44255</v>
      </c>
      <c r="C195" s="77">
        <f t="shared" ca="1" si="13"/>
        <v>16334892.269001668</v>
      </c>
      <c r="D195" s="102">
        <f t="shared" ca="1" si="14"/>
        <v>13445949.294206932</v>
      </c>
      <c r="E195" s="77">
        <f t="shared" ca="1" si="15"/>
        <v>2888942.9747947361</v>
      </c>
      <c r="F195" s="77">
        <f t="shared" ca="1" si="17"/>
        <v>222610030.18031663</v>
      </c>
    </row>
    <row r="196" spans="1:6">
      <c r="A196" s="36">
        <v>46</v>
      </c>
      <c r="B196" s="37">
        <f t="shared" si="12"/>
        <v>44285</v>
      </c>
      <c r="C196" s="77">
        <f t="shared" ca="1" si="13"/>
        <v>16334892.269001668</v>
      </c>
      <c r="D196" s="102">
        <f t="shared" ca="1" si="14"/>
        <v>13610505.942335127</v>
      </c>
      <c r="E196" s="77">
        <f t="shared" ca="1" si="15"/>
        <v>2724386.3266665419</v>
      </c>
      <c r="F196" s="77">
        <f t="shared" ca="1" si="17"/>
        <v>208999524.2379815</v>
      </c>
    </row>
    <row r="197" spans="1:6">
      <c r="A197" s="36">
        <v>47</v>
      </c>
      <c r="B197" s="37">
        <f t="shared" si="12"/>
        <v>44316</v>
      </c>
      <c r="C197" s="77">
        <f t="shared" ca="1" si="13"/>
        <v>16334892.269001668</v>
      </c>
      <c r="D197" s="102">
        <f t="shared" ca="1" si="14"/>
        <v>13777076.49739177</v>
      </c>
      <c r="E197" s="77">
        <f t="shared" ca="1" si="15"/>
        <v>2557815.7716098982</v>
      </c>
      <c r="F197" s="77">
        <f t="shared" ca="1" si="17"/>
        <v>195222447.74058974</v>
      </c>
    </row>
    <row r="198" spans="1:6">
      <c r="A198" s="36">
        <v>48</v>
      </c>
      <c r="B198" s="37">
        <f t="shared" si="12"/>
        <v>44346</v>
      </c>
      <c r="C198" s="77">
        <f t="shared" ca="1" si="13"/>
        <v>16334892.269001668</v>
      </c>
      <c r="D198" s="102">
        <f t="shared" ca="1" si="14"/>
        <v>13945685.606336817</v>
      </c>
      <c r="E198" s="77">
        <f t="shared" ca="1" si="15"/>
        <v>2389206.6626648516</v>
      </c>
      <c r="F198" s="77">
        <f t="shared" ca="1" si="17"/>
        <v>181276762.13425291</v>
      </c>
    </row>
    <row r="199" spans="1:6">
      <c r="A199" s="36">
        <v>49</v>
      </c>
      <c r="B199" s="37">
        <f t="shared" si="12"/>
        <v>44377</v>
      </c>
      <c r="C199" s="77">
        <f t="shared" ca="1" si="13"/>
        <v>16334892.269001668</v>
      </c>
      <c r="D199" s="102">
        <f t="shared" ca="1" si="14"/>
        <v>14116358.217769101</v>
      </c>
      <c r="E199" s="77">
        <f t="shared" ca="1" si="15"/>
        <v>2218534.0512325666</v>
      </c>
      <c r="F199" s="77">
        <f t="shared" ca="1" si="17"/>
        <v>167160403.91648382</v>
      </c>
    </row>
    <row r="200" spans="1:6">
      <c r="A200" s="36">
        <v>50</v>
      </c>
      <c r="B200" s="37">
        <f t="shared" si="12"/>
        <v>44407</v>
      </c>
      <c r="C200" s="77">
        <f t="shared" ca="1" si="13"/>
        <v>16334892.269001668</v>
      </c>
      <c r="D200" s="102">
        <f t="shared" ca="1" si="14"/>
        <v>14289119.585617915</v>
      </c>
      <c r="E200" s="77">
        <f t="shared" ca="1" si="15"/>
        <v>2045772.6833837538</v>
      </c>
      <c r="F200" s="77">
        <f t="shared" ca="1" si="17"/>
        <v>152871284.33086592</v>
      </c>
    </row>
    <row r="201" spans="1:6">
      <c r="A201" s="36">
        <v>51</v>
      </c>
      <c r="B201" s="37">
        <f t="shared" si="12"/>
        <v>44438</v>
      </c>
      <c r="C201" s="77">
        <f t="shared" ca="1" si="13"/>
        <v>16334892.269001668</v>
      </c>
      <c r="D201" s="102">
        <f t="shared" ca="1" si="14"/>
        <v>14463995.27287975</v>
      </c>
      <c r="E201" s="77">
        <f t="shared" ca="1" si="15"/>
        <v>1870896.9961219197</v>
      </c>
      <c r="F201" s="77">
        <f t="shared" ca="1" si="17"/>
        <v>138407289.05798617</v>
      </c>
    </row>
    <row r="202" spans="1:6">
      <c r="A202" s="36">
        <v>52</v>
      </c>
      <c r="B202" s="37">
        <f t="shared" si="12"/>
        <v>44469</v>
      </c>
      <c r="C202" s="77">
        <f t="shared" ca="1" si="13"/>
        <v>16334892.269001668</v>
      </c>
      <c r="D202" s="102">
        <f t="shared" ca="1" si="14"/>
        <v>14641011.155400785</v>
      </c>
      <c r="E202" s="77">
        <f t="shared" ca="1" si="15"/>
        <v>1693881.1136008843</v>
      </c>
      <c r="F202" s="77">
        <f t="shared" ca="1" si="17"/>
        <v>123766277.90258539</v>
      </c>
    </row>
    <row r="203" spans="1:6">
      <c r="A203" s="36">
        <v>53</v>
      </c>
      <c r="B203" s="37">
        <f t="shared" si="12"/>
        <v>44499</v>
      </c>
      <c r="C203" s="77">
        <f t="shared" ca="1" si="13"/>
        <v>16334892.269001668</v>
      </c>
      <c r="D203" s="102">
        <f t="shared" ca="1" si="14"/>
        <v>14820193.42570566</v>
      </c>
      <c r="E203" s="77">
        <f t="shared" ca="1" si="15"/>
        <v>1514698.8432960077</v>
      </c>
      <c r="F203" s="77">
        <f t="shared" ca="1" si="17"/>
        <v>108946084.47687973</v>
      </c>
    </row>
    <row r="204" spans="1:6">
      <c r="A204" s="36">
        <v>54</v>
      </c>
      <c r="B204" s="37">
        <f t="shared" si="12"/>
        <v>44530</v>
      </c>
      <c r="C204" s="77">
        <f t="shared" ca="1" si="13"/>
        <v>16334892.269001668</v>
      </c>
      <c r="D204" s="102">
        <f t="shared" ca="1" si="14"/>
        <v>15001568.596873108</v>
      </c>
      <c r="E204" s="77">
        <f t="shared" ca="1" si="15"/>
        <v>1333323.6721285591</v>
      </c>
      <c r="F204" s="77">
        <f t="shared" ca="1" si="17"/>
        <v>93944515.880006626</v>
      </c>
    </row>
    <row r="205" spans="1:6">
      <c r="A205" s="36">
        <v>55</v>
      </c>
      <c r="B205" s="37">
        <f t="shared" si="12"/>
        <v>44560</v>
      </c>
      <c r="C205" s="77">
        <f t="shared" ca="1" si="13"/>
        <v>16334892.269001668</v>
      </c>
      <c r="D205" s="102">
        <f t="shared" ca="1" si="14"/>
        <v>15185163.506459016</v>
      </c>
      <c r="E205" s="77">
        <f t="shared" ca="1" si="15"/>
        <v>1149728.762542652</v>
      </c>
      <c r="F205" s="77">
        <f t="shared" ca="1" si="17"/>
        <v>78759352.373547614</v>
      </c>
    </row>
    <row r="206" spans="1:6">
      <c r="A206" s="36">
        <v>56</v>
      </c>
      <c r="B206" s="37">
        <f t="shared" si="12"/>
        <v>44591</v>
      </c>
      <c r="C206" s="77">
        <f t="shared" ca="1" si="13"/>
        <v>16334892.269001668</v>
      </c>
      <c r="D206" s="102">
        <f t="shared" ca="1" si="14"/>
        <v>15371005.320467496</v>
      </c>
      <c r="E206" s="77">
        <f t="shared" ca="1" si="15"/>
        <v>963886.94853417121</v>
      </c>
      <c r="F206" s="77">
        <f t="shared" ca="1" si="17"/>
        <v>63388347.053080119</v>
      </c>
    </row>
    <row r="207" spans="1:6">
      <c r="A207" s="36">
        <v>57</v>
      </c>
      <c r="B207" s="37">
        <f t="shared" si="12"/>
        <v>44620</v>
      </c>
      <c r="C207" s="77">
        <f t="shared" ca="1" si="13"/>
        <v>16334892.269001668</v>
      </c>
      <c r="D207" s="102">
        <f t="shared" ca="1" si="14"/>
        <v>15559121.537370572</v>
      </c>
      <c r="E207" s="77">
        <f t="shared" ca="1" si="15"/>
        <v>775770.73163109715</v>
      </c>
      <c r="F207" s="77">
        <f t="shared" ca="1" si="17"/>
        <v>47829225.515709549</v>
      </c>
    </row>
    <row r="208" spans="1:6">
      <c r="A208" s="36">
        <v>58</v>
      </c>
      <c r="B208" s="37">
        <f t="shared" si="12"/>
        <v>44650</v>
      </c>
      <c r="C208" s="77">
        <f t="shared" ca="1" si="13"/>
        <v>16334892.269001668</v>
      </c>
      <c r="D208" s="102">
        <f t="shared" ca="1" si="14"/>
        <v>15749539.992177032</v>
      </c>
      <c r="E208" s="77">
        <f t="shared" ca="1" si="15"/>
        <v>585352.27682463732</v>
      </c>
      <c r="F208" s="36">
        <f t="shared" ca="1" si="17"/>
        <v>32079685.523532517</v>
      </c>
    </row>
    <row r="209" spans="1:6">
      <c r="A209" s="36">
        <v>59</v>
      </c>
      <c r="B209" s="37">
        <f t="shared" si="12"/>
        <v>44681</v>
      </c>
      <c r="C209" s="77">
        <f t="shared" ca="1" si="13"/>
        <v>16334892.269001668</v>
      </c>
      <c r="D209" s="102">
        <f t="shared" ca="1" si="14"/>
        <v>15942288.860551108</v>
      </c>
      <c r="E209" s="77">
        <f t="shared" ca="1" si="15"/>
        <v>392603.40845056117</v>
      </c>
      <c r="F209" s="36">
        <f t="shared" ca="1" si="17"/>
        <v>16137396.66298141</v>
      </c>
    </row>
    <row r="210" spans="1:6">
      <c r="A210" s="36">
        <v>60</v>
      </c>
      <c r="B210" s="37">
        <f t="shared" si="12"/>
        <v>44711</v>
      </c>
      <c r="C210" s="77">
        <f t="shared" ca="1" si="13"/>
        <v>16334892.269001668</v>
      </c>
      <c r="D210" s="102">
        <f t="shared" ca="1" si="14"/>
        <v>16137396.66298154</v>
      </c>
      <c r="E210" s="77">
        <f t="shared" ca="1" si="15"/>
        <v>197495.60602012897</v>
      </c>
      <c r="F210" s="36">
        <f t="shared" ca="1" si="17"/>
        <v>-1.3038516044616699E-7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298192995.99152446</v>
      </c>
    </row>
    <row r="214" spans="1:6">
      <c r="A214" s="40" t="s">
        <v>64</v>
      </c>
      <c r="B214" s="93">
        <f ca="1">PMT(B9,B10-B212,-INDIRECT(CONCATENATE("F",216+B212)),0,0)</f>
        <v>16941999.929675862</v>
      </c>
      <c r="D214" s="78" t="s">
        <v>70</v>
      </c>
      <c r="E214" s="43">
        <f ca="1">F216+E213</f>
        <v>965693995.99152446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667501000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-8169131.4446308333</v>
      </c>
      <c r="E217" s="36">
        <f t="shared" ref="E217:E276" si="20">F216*$B$9</f>
        <v>8169131.4446308333</v>
      </c>
      <c r="F217" s="36">
        <f t="shared" ref="F217:F228" si="21">F216-D217</f>
        <v>675670131.44463086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-8269108.3863277845</v>
      </c>
      <c r="E218" s="36">
        <f t="shared" si="20"/>
        <v>8269108.3863277845</v>
      </c>
      <c r="F218" s="36">
        <f t="shared" si="21"/>
        <v>683939239.8309586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-8370308.8839117736</v>
      </c>
      <c r="E219" s="36">
        <f t="shared" si="20"/>
        <v>8370308.8839117736</v>
      </c>
      <c r="F219" s="36">
        <f t="shared" si="21"/>
        <v>692309548.71487033</v>
      </c>
    </row>
    <row r="220" spans="1:6">
      <c r="A220" s="36">
        <v>4</v>
      </c>
      <c r="B220" s="37">
        <f t="shared" si="18"/>
        <v>43008</v>
      </c>
      <c r="C220" s="36">
        <f t="shared" ca="1" si="22"/>
        <v>16941999.929675862</v>
      </c>
      <c r="D220" s="36">
        <f t="shared" ca="1" si="19"/>
        <v>8469252.0179501437</v>
      </c>
      <c r="E220" s="36">
        <f t="shared" si="20"/>
        <v>8472747.9117257185</v>
      </c>
      <c r="F220" s="36">
        <f t="shared" ca="1" si="21"/>
        <v>683840296.69692016</v>
      </c>
    </row>
    <row r="221" spans="1:6">
      <c r="A221" s="36">
        <v>5</v>
      </c>
      <c r="B221" s="37">
        <f t="shared" si="18"/>
        <v>43038</v>
      </c>
      <c r="C221" s="36">
        <f t="shared" ca="1" si="22"/>
        <v>16941999.929675862</v>
      </c>
      <c r="D221" s="36">
        <f t="shared" ca="1" si="19"/>
        <v>8572901.9495192952</v>
      </c>
      <c r="E221" s="36">
        <f t="shared" ca="1" si="20"/>
        <v>8369097.9801565669</v>
      </c>
      <c r="F221" s="36">
        <f t="shared" ca="1" si="21"/>
        <v>675267394.74740088</v>
      </c>
    </row>
    <row r="222" spans="1:6">
      <c r="A222" s="36">
        <v>6</v>
      </c>
      <c r="B222" s="37">
        <f t="shared" si="18"/>
        <v>43069</v>
      </c>
      <c r="C222" s="36">
        <f t="shared" ca="1" si="22"/>
        <v>16941999.929675862</v>
      </c>
      <c r="D222" s="36">
        <f t="shared" ca="1" si="19"/>
        <v>8677820.3884243369</v>
      </c>
      <c r="E222" s="36">
        <f t="shared" ca="1" si="20"/>
        <v>8264179.5412515244</v>
      </c>
      <c r="F222" s="36">
        <f t="shared" ca="1" si="21"/>
        <v>666589574.3589766</v>
      </c>
    </row>
    <row r="223" spans="1:6">
      <c r="A223" s="36">
        <v>7</v>
      </c>
      <c r="B223" s="37">
        <f t="shared" si="18"/>
        <v>43099</v>
      </c>
      <c r="C223" s="36">
        <f t="shared" ca="1" si="22"/>
        <v>16941999.929675862</v>
      </c>
      <c r="D223" s="36">
        <f t="shared" ca="1" si="19"/>
        <v>8784022.8591411375</v>
      </c>
      <c r="E223" s="36">
        <f t="shared" ca="1" si="20"/>
        <v>8157977.0705347238</v>
      </c>
      <c r="F223" s="36">
        <f t="shared" ca="1" si="21"/>
        <v>657805551.49983549</v>
      </c>
    </row>
    <row r="224" spans="1:6">
      <c r="A224" s="36">
        <v>8</v>
      </c>
      <c r="B224" s="37">
        <f t="shared" si="18"/>
        <v>43130</v>
      </c>
      <c r="C224" s="36">
        <f t="shared" ca="1" si="22"/>
        <v>16941999.929675862</v>
      </c>
      <c r="D224" s="36">
        <f t="shared" ca="1" si="19"/>
        <v>8891525.0761400126</v>
      </c>
      <c r="E224" s="36">
        <f t="shared" ca="1" si="20"/>
        <v>8050474.8535358496</v>
      </c>
      <c r="F224" s="36">
        <f t="shared" ca="1" si="21"/>
        <v>648914026.42369545</v>
      </c>
    </row>
    <row r="225" spans="1:6">
      <c r="A225" s="36">
        <v>9</v>
      </c>
      <c r="B225" s="37">
        <f t="shared" si="18"/>
        <v>43159</v>
      </c>
      <c r="C225" s="36">
        <f t="shared" ca="1" si="22"/>
        <v>16941999.929675862</v>
      </c>
      <c r="D225" s="36">
        <f t="shared" ca="1" si="19"/>
        <v>9000342.9462109469</v>
      </c>
      <c r="E225" s="36">
        <f t="shared" ca="1" si="20"/>
        <v>7941656.9834649144</v>
      </c>
      <c r="F225" s="36">
        <f t="shared" ca="1" si="21"/>
        <v>639913683.47748446</v>
      </c>
    </row>
    <row r="226" spans="1:6">
      <c r="A226" s="36">
        <v>10</v>
      </c>
      <c r="B226" s="37">
        <f t="shared" si="18"/>
        <v>43189</v>
      </c>
      <c r="C226" s="36">
        <f t="shared" ca="1" si="22"/>
        <v>16941999.929675862</v>
      </c>
      <c r="D226" s="36">
        <f t="shared" ca="1" si="19"/>
        <v>9110492.5708172843</v>
      </c>
      <c r="E226" s="36">
        <f t="shared" ca="1" si="20"/>
        <v>7831507.3588585788</v>
      </c>
      <c r="F226" s="36">
        <f t="shared" ca="1" si="21"/>
        <v>630803190.90666723</v>
      </c>
    </row>
    <row r="227" spans="1:6">
      <c r="A227" s="36">
        <v>11</v>
      </c>
      <c r="B227" s="37">
        <f t="shared" si="18"/>
        <v>43220</v>
      </c>
      <c r="C227" s="36">
        <f t="shared" ca="1" si="22"/>
        <v>16941999.929675862</v>
      </c>
      <c r="D227" s="36">
        <f t="shared" ca="1" si="19"/>
        <v>9221990.2484781984</v>
      </c>
      <c r="E227" s="36">
        <f t="shared" ca="1" si="20"/>
        <v>7720009.6811976638</v>
      </c>
      <c r="F227" s="36">
        <f t="shared" ca="1" si="21"/>
        <v>621581200.65818906</v>
      </c>
    </row>
    <row r="228" spans="1:6">
      <c r="A228" s="36">
        <v>12</v>
      </c>
      <c r="B228" s="37">
        <f t="shared" si="18"/>
        <v>43250</v>
      </c>
      <c r="C228" s="36">
        <f t="shared" ca="1" si="22"/>
        <v>16941999.929675862</v>
      </c>
      <c r="D228" s="36">
        <f t="shared" ca="1" si="19"/>
        <v>9334852.4771803617</v>
      </c>
      <c r="E228" s="36">
        <f t="shared" ca="1" si="20"/>
        <v>7607147.4524955014</v>
      </c>
      <c r="F228" s="36">
        <f t="shared" ca="1" si="21"/>
        <v>612246348.1810087</v>
      </c>
    </row>
    <row r="229" spans="1:6">
      <c r="A229" s="36">
        <v>13</v>
      </c>
      <c r="B229" s="37">
        <f t="shared" si="18"/>
        <v>43281</v>
      </c>
      <c r="C229" s="36">
        <f t="shared" ca="1" si="22"/>
        <v>16941999.929675862</v>
      </c>
      <c r="D229" s="36">
        <f t="shared" ca="1" si="19"/>
        <v>9449095.9568190798</v>
      </c>
      <c r="E229" s="36">
        <f t="shared" ca="1" si="20"/>
        <v>7492903.9728567833</v>
      </c>
      <c r="F229" s="36">
        <f t="shared" ref="F229:F276" ca="1" si="23">F228-D229</f>
        <v>602797252.22418964</v>
      </c>
    </row>
    <row r="230" spans="1:6">
      <c r="A230" s="36">
        <v>14</v>
      </c>
      <c r="B230" s="37">
        <f t="shared" si="18"/>
        <v>43311</v>
      </c>
      <c r="C230" s="36">
        <f t="shared" ca="1" si="22"/>
        <v>16941999.929675862</v>
      </c>
      <c r="D230" s="36">
        <f t="shared" ca="1" si="19"/>
        <v>9564737.5916693397</v>
      </c>
      <c r="E230" s="36">
        <f t="shared" ca="1" si="20"/>
        <v>7377262.3380065216</v>
      </c>
      <c r="F230" s="36">
        <f t="shared" ca="1" si="23"/>
        <v>593232514.63252032</v>
      </c>
    </row>
    <row r="231" spans="1:6">
      <c r="A231" s="36">
        <v>15</v>
      </c>
      <c r="B231" s="37">
        <f t="shared" si="18"/>
        <v>43342</v>
      </c>
      <c r="C231" s="36">
        <f t="shared" ca="1" si="22"/>
        <v>16941999.929675862</v>
      </c>
      <c r="D231" s="36">
        <f t="shared" ca="1" si="19"/>
        <v>9681794.4928870909</v>
      </c>
      <c r="E231" s="36">
        <f t="shared" ca="1" si="20"/>
        <v>7260205.4367887722</v>
      </c>
      <c r="F231" s="36">
        <f t="shared" ca="1" si="23"/>
        <v>583550720.13963318</v>
      </c>
    </row>
    <row r="232" spans="1:6">
      <c r="A232" s="36">
        <v>16</v>
      </c>
      <c r="B232" s="37">
        <f t="shared" si="18"/>
        <v>43373</v>
      </c>
      <c r="C232" s="36">
        <f t="shared" ca="1" si="22"/>
        <v>16941999.929675862</v>
      </c>
      <c r="D232" s="36">
        <f t="shared" ca="1" si="19"/>
        <v>9800283.9810411111</v>
      </c>
      <c r="E232" s="36">
        <f t="shared" ca="1" si="20"/>
        <v>7141715.9486347502</v>
      </c>
      <c r="F232" s="36">
        <f t="shared" ca="1" si="23"/>
        <v>573750436.1585921</v>
      </c>
    </row>
    <row r="233" spans="1:6">
      <c r="A233" s="36">
        <v>17</v>
      </c>
      <c r="B233" s="37">
        <f t="shared" si="18"/>
        <v>43403</v>
      </c>
      <c r="C233" s="36">
        <f t="shared" ca="1" si="22"/>
        <v>16941999.929675862</v>
      </c>
      <c r="D233" s="36">
        <f t="shared" ca="1" si="19"/>
        <v>9920223.5886759087</v>
      </c>
      <c r="E233" s="36">
        <f t="shared" ca="1" si="20"/>
        <v>7021776.3409999534</v>
      </c>
      <c r="F233" s="36">
        <f t="shared" ca="1" si="23"/>
        <v>563830212.56991625</v>
      </c>
    </row>
    <row r="234" spans="1:6">
      <c r="A234" s="36">
        <v>18</v>
      </c>
      <c r="B234" s="37">
        <f t="shared" si="18"/>
        <v>43434</v>
      </c>
      <c r="C234" s="36">
        <f t="shared" ca="1" si="22"/>
        <v>16941999.929675862</v>
      </c>
      <c r="D234" s="36">
        <f t="shared" ca="1" si="19"/>
        <v>10041631.062905941</v>
      </c>
      <c r="E234" s="36">
        <f t="shared" ca="1" si="20"/>
        <v>6900368.866769922</v>
      </c>
      <c r="F234" s="36">
        <f t="shared" ca="1" si="23"/>
        <v>553788581.50701034</v>
      </c>
    </row>
    <row r="235" spans="1:6">
      <c r="A235" s="36">
        <v>19</v>
      </c>
      <c r="B235" s="37">
        <f t="shared" si="18"/>
        <v>43464</v>
      </c>
      <c r="C235" s="36">
        <f t="shared" ca="1" si="22"/>
        <v>16941999.929675862</v>
      </c>
      <c r="D235" s="36">
        <f t="shared" ca="1" si="19"/>
        <v>10164524.368041612</v>
      </c>
      <c r="E235" s="36">
        <f t="shared" ca="1" si="20"/>
        <v>6777475.56163425</v>
      </c>
      <c r="F235" s="36">
        <f t="shared" ca="1" si="23"/>
        <v>543624057.13896871</v>
      </c>
    </row>
    <row r="236" spans="1:6">
      <c r="A236" s="36">
        <v>20</v>
      </c>
      <c r="B236" s="37">
        <f t="shared" si="18"/>
        <v>43495</v>
      </c>
      <c r="C236" s="36">
        <f t="shared" ca="1" si="22"/>
        <v>16941999.929675862</v>
      </c>
      <c r="D236" s="36">
        <f t="shared" ca="1" si="19"/>
        <v>10288921.688247403</v>
      </c>
      <c r="E236" s="36">
        <f t="shared" ca="1" si="20"/>
        <v>6653078.2414284591</v>
      </c>
      <c r="F236" s="36">
        <f t="shared" ca="1" si="23"/>
        <v>533335135.45072132</v>
      </c>
    </row>
    <row r="237" spans="1:6">
      <c r="A237" s="36">
        <v>21</v>
      </c>
      <c r="B237" s="37">
        <f t="shared" si="18"/>
        <v>43524</v>
      </c>
      <c r="C237" s="36">
        <f t="shared" ca="1" si="22"/>
        <v>16941999.929675862</v>
      </c>
      <c r="D237" s="36">
        <f t="shared" ca="1" si="19"/>
        <v>10414841.430232517</v>
      </c>
      <c r="E237" s="36">
        <f t="shared" ca="1" si="20"/>
        <v>6527158.4994433448</v>
      </c>
      <c r="F237" s="36">
        <f t="shared" ca="1" si="23"/>
        <v>522920294.0204888</v>
      </c>
    </row>
    <row r="238" spans="1:6">
      <c r="A238" s="36">
        <v>22</v>
      </c>
      <c r="B238" s="37">
        <f t="shared" si="18"/>
        <v>43554</v>
      </c>
      <c r="C238" s="36">
        <f t="shared" ca="1" si="22"/>
        <v>16941999.929675862</v>
      </c>
      <c r="D238" s="36">
        <f t="shared" ca="1" si="19"/>
        <v>10542302.225974482</v>
      </c>
      <c r="E238" s="36">
        <f t="shared" ca="1" si="20"/>
        <v>6399697.7037013816</v>
      </c>
      <c r="F238" s="36">
        <f t="shared" ca="1" si="23"/>
        <v>512377991.7945143</v>
      </c>
    </row>
    <row r="239" spans="1:6">
      <c r="A239" s="36">
        <v>23</v>
      </c>
      <c r="B239" s="37">
        <f t="shared" si="18"/>
        <v>43585</v>
      </c>
      <c r="C239" s="36">
        <f t="shared" ca="1" si="22"/>
        <v>16941999.929675862</v>
      </c>
      <c r="D239" s="36">
        <f t="shared" ca="1" si="19"/>
        <v>10671322.935476054</v>
      </c>
      <c r="E239" s="36">
        <f t="shared" ca="1" si="20"/>
        <v>6270676.9941998078</v>
      </c>
      <c r="F239" s="36">
        <f t="shared" ca="1" si="23"/>
        <v>501706668.85903823</v>
      </c>
    </row>
    <row r="240" spans="1:6">
      <c r="A240" s="36">
        <v>24</v>
      </c>
      <c r="B240" s="37">
        <f t="shared" si="18"/>
        <v>43615</v>
      </c>
      <c r="C240" s="36">
        <f t="shared" ca="1" si="22"/>
        <v>16941999.929675862</v>
      </c>
      <c r="D240" s="36">
        <f t="shared" ca="1" si="19"/>
        <v>10801922.649555895</v>
      </c>
      <c r="E240" s="36">
        <f t="shared" ca="1" si="20"/>
        <v>6140077.2801199667</v>
      </c>
      <c r="F240" s="36">
        <f t="shared" ca="1" si="23"/>
        <v>490904746.20948231</v>
      </c>
    </row>
    <row r="241" spans="1:6">
      <c r="A241" s="36">
        <v>25</v>
      </c>
      <c r="B241" s="37">
        <f t="shared" si="18"/>
        <v>43646</v>
      </c>
      <c r="C241" s="36">
        <f t="shared" ca="1" si="22"/>
        <v>16941999.929675862</v>
      </c>
      <c r="D241" s="36">
        <f t="shared" ca="1" si="19"/>
        <v>10934120.69267337</v>
      </c>
      <c r="E241" s="36">
        <f t="shared" ca="1" si="20"/>
        <v>6007879.2370024929</v>
      </c>
      <c r="F241" s="36">
        <f t="shared" ca="1" si="23"/>
        <v>479970625.51680893</v>
      </c>
    </row>
    <row r="242" spans="1:6">
      <c r="A242" s="36">
        <v>26</v>
      </c>
      <c r="B242" s="37">
        <f t="shared" si="18"/>
        <v>43676</v>
      </c>
      <c r="C242" s="36">
        <f t="shared" ca="1" si="22"/>
        <v>16941999.929675862</v>
      </c>
      <c r="D242" s="36">
        <f t="shared" ca="1" si="19"/>
        <v>11067936.625787936</v>
      </c>
      <c r="E242" s="36">
        <f t="shared" ca="1" si="20"/>
        <v>5874063.3038879251</v>
      </c>
      <c r="F242" s="36">
        <f t="shared" ca="1" si="23"/>
        <v>468902688.89102101</v>
      </c>
    </row>
    <row r="243" spans="1:6">
      <c r="A243" s="36">
        <v>27</v>
      </c>
      <c r="B243" s="37">
        <f t="shared" si="18"/>
        <v>43707</v>
      </c>
      <c r="C243" s="36">
        <f t="shared" ca="1" si="22"/>
        <v>16941999.929675862</v>
      </c>
      <c r="D243" s="36">
        <f t="shared" ca="1" si="19"/>
        <v>11203390.249253528</v>
      </c>
      <c r="E243" s="36">
        <f t="shared" ca="1" si="20"/>
        <v>5738609.680422334</v>
      </c>
      <c r="F243" s="36">
        <f t="shared" ca="1" si="23"/>
        <v>457699298.6417675</v>
      </c>
    </row>
    <row r="244" spans="1:6">
      <c r="A244" s="36">
        <v>28</v>
      </c>
      <c r="B244" s="37">
        <f t="shared" si="18"/>
        <v>43738</v>
      </c>
      <c r="C244" s="36">
        <f t="shared" ca="1" si="22"/>
        <v>16941999.929675862</v>
      </c>
      <c r="D244" s="36">
        <f t="shared" ca="1" si="19"/>
        <v>11340501.605748344</v>
      </c>
      <c r="E244" s="36">
        <f t="shared" ca="1" si="20"/>
        <v>5601498.323927517</v>
      </c>
      <c r="F244" s="36">
        <f t="shared" ca="1" si="23"/>
        <v>446358797.03601915</v>
      </c>
    </row>
    <row r="245" spans="1:6">
      <c r="A245" s="36">
        <v>29</v>
      </c>
      <c r="B245" s="37">
        <f t="shared" si="18"/>
        <v>43768</v>
      </c>
      <c r="C245" s="36">
        <f t="shared" ca="1" si="22"/>
        <v>16941999.929675862</v>
      </c>
      <c r="D245" s="36">
        <f t="shared" ca="1" si="19"/>
        <v>11479290.983240522</v>
      </c>
      <c r="E245" s="36">
        <f t="shared" ca="1" si="20"/>
        <v>5462708.9464353397</v>
      </c>
      <c r="F245" s="36">
        <f t="shared" ca="1" si="23"/>
        <v>434879506.0527786</v>
      </c>
    </row>
    <row r="246" spans="1:6">
      <c r="A246" s="36">
        <v>30</v>
      </c>
      <c r="B246" s="37">
        <f t="shared" si="18"/>
        <v>43799</v>
      </c>
      <c r="C246" s="36">
        <f t="shared" ca="1" si="22"/>
        <v>16941999.929675862</v>
      </c>
      <c r="D246" s="36">
        <f t="shared" ca="1" si="19"/>
        <v>11619778.91799007</v>
      </c>
      <c r="E246" s="36">
        <f t="shared" ca="1" si="20"/>
        <v>5322221.0116857924</v>
      </c>
      <c r="F246" s="36">
        <f t="shared" ca="1" si="23"/>
        <v>423259727.13478851</v>
      </c>
    </row>
    <row r="247" spans="1:6">
      <c r="A247" s="36">
        <v>31</v>
      </c>
      <c r="B247" s="37">
        <f t="shared" si="18"/>
        <v>43829</v>
      </c>
      <c r="C247" s="36">
        <f t="shared" ca="1" si="22"/>
        <v>16941999.929675862</v>
      </c>
      <c r="D247" s="36">
        <f t="shared" ca="1" si="19"/>
        <v>11761986.19758757</v>
      </c>
      <c r="E247" s="36">
        <f t="shared" ca="1" si="20"/>
        <v>5180013.732088292</v>
      </c>
      <c r="F247" s="36">
        <f t="shared" ca="1" si="23"/>
        <v>411497740.93720096</v>
      </c>
    </row>
    <row r="248" spans="1:6">
      <c r="A248" s="36">
        <v>32</v>
      </c>
      <c r="B248" s="37">
        <f t="shared" si="18"/>
        <v>43860</v>
      </c>
      <c r="C248" s="36">
        <f t="shared" ca="1" si="22"/>
        <v>16941999.929675862</v>
      </c>
      <c r="D248" s="36">
        <f t="shared" ca="1" si="19"/>
        <v>11905933.864030056</v>
      </c>
      <c r="E248" s="36">
        <f t="shared" ca="1" si="20"/>
        <v>5036066.0656458056</v>
      </c>
      <c r="F248" s="36">
        <f t="shared" ca="1" si="23"/>
        <v>399591807.0731709</v>
      </c>
    </row>
    <row r="249" spans="1:6">
      <c r="A249" s="36">
        <v>33</v>
      </c>
      <c r="B249" s="37">
        <f t="shared" si="18"/>
        <v>43890</v>
      </c>
      <c r="C249" s="36">
        <f t="shared" ca="1" si="22"/>
        <v>16941999.929675862</v>
      </c>
      <c r="D249" s="36">
        <f t="shared" ca="1" si="19"/>
        <v>12051643.216834538</v>
      </c>
      <c r="E249" s="36">
        <f t="shared" ca="1" si="20"/>
        <v>4890356.7128413254</v>
      </c>
      <c r="F249" s="36">
        <f t="shared" ca="1" si="23"/>
        <v>387540163.85633636</v>
      </c>
    </row>
    <row r="250" spans="1:6">
      <c r="A250" s="36">
        <v>34</v>
      </c>
      <c r="B250" s="37">
        <f t="shared" si="18"/>
        <v>43920</v>
      </c>
      <c r="C250" s="36">
        <f t="shared" ca="1" si="22"/>
        <v>16941999.929675862</v>
      </c>
      <c r="D250" s="36">
        <f t="shared" ca="1" si="19"/>
        <v>12199135.816189617</v>
      </c>
      <c r="E250" s="36">
        <f t="shared" ca="1" si="20"/>
        <v>4742864.1134862462</v>
      </c>
      <c r="F250" s="36">
        <f t="shared" ca="1" si="23"/>
        <v>375341028.04014671</v>
      </c>
    </row>
    <row r="251" spans="1:6">
      <c r="A251" s="36">
        <v>35</v>
      </c>
      <c r="B251" s="37">
        <f t="shared" si="18"/>
        <v>43951</v>
      </c>
      <c r="C251" s="36">
        <f t="shared" ca="1" si="22"/>
        <v>16941999.929675862</v>
      </c>
      <c r="D251" s="36">
        <f t="shared" ca="1" si="19"/>
        <v>12348433.486145701</v>
      </c>
      <c r="E251" s="36">
        <f t="shared" ca="1" si="20"/>
        <v>4593566.4435301609</v>
      </c>
      <c r="F251" s="36">
        <f t="shared" ca="1" si="23"/>
        <v>362992594.55400103</v>
      </c>
    </row>
    <row r="252" spans="1:6">
      <c r="A252" s="36">
        <v>36</v>
      </c>
      <c r="B252" s="37">
        <f t="shared" si="18"/>
        <v>43981</v>
      </c>
      <c r="C252" s="36">
        <f t="shared" ca="1" si="22"/>
        <v>16941999.929675862</v>
      </c>
      <c r="D252" s="36">
        <f t="shared" ca="1" si="19"/>
        <v>12499558.317844238</v>
      </c>
      <c r="E252" s="36">
        <f t="shared" ca="1" si="20"/>
        <v>4442441.6118316241</v>
      </c>
      <c r="F252" s="36">
        <f t="shared" ca="1" si="23"/>
        <v>350493036.23615682</v>
      </c>
    </row>
    <row r="253" spans="1:6">
      <c r="A253" s="36">
        <v>37</v>
      </c>
      <c r="B253" s="37">
        <f t="shared" si="18"/>
        <v>44012</v>
      </c>
      <c r="C253" s="36">
        <f t="shared" ca="1" si="22"/>
        <v>16941999.929675862</v>
      </c>
      <c r="D253" s="36">
        <f t="shared" ca="1" si="19"/>
        <v>12652532.672786474</v>
      </c>
      <c r="E253" s="36">
        <f t="shared" ca="1" si="20"/>
        <v>4289467.256889387</v>
      </c>
      <c r="F253" s="36">
        <f t="shared" ca="1" si="23"/>
        <v>337840503.56337035</v>
      </c>
    </row>
    <row r="254" spans="1:6">
      <c r="A254" s="36">
        <v>38</v>
      </c>
      <c r="B254" s="37">
        <f t="shared" si="18"/>
        <v>44042</v>
      </c>
      <c r="C254" s="36">
        <f t="shared" ca="1" si="22"/>
        <v>16941999.929675862</v>
      </c>
      <c r="D254" s="36">
        <f t="shared" ca="1" si="19"/>
        <v>12807379.186142229</v>
      </c>
      <c r="E254" s="36">
        <f t="shared" ca="1" si="20"/>
        <v>4134620.7435336332</v>
      </c>
      <c r="F254" s="36">
        <f t="shared" ca="1" si="23"/>
        <v>325033124.37722814</v>
      </c>
    </row>
    <row r="255" spans="1:6">
      <c r="A255" s="36">
        <v>39</v>
      </c>
      <c r="B255" s="37">
        <f t="shared" si="18"/>
        <v>44073</v>
      </c>
      <c r="C255" s="36">
        <f t="shared" ca="1" si="22"/>
        <v>16941999.929675862</v>
      </c>
      <c r="D255" s="36">
        <f t="shared" ca="1" si="19"/>
        <v>12964120.770099144</v>
      </c>
      <c r="E255" s="36">
        <f t="shared" ca="1" si="20"/>
        <v>3977879.1595767182</v>
      </c>
      <c r="F255" s="36">
        <f t="shared" ca="1" si="23"/>
        <v>312069003.60712898</v>
      </c>
    </row>
    <row r="256" spans="1:6">
      <c r="A256" s="36">
        <v>40</v>
      </c>
      <c r="B256" s="37">
        <f t="shared" si="18"/>
        <v>44104</v>
      </c>
      <c r="C256" s="36">
        <f t="shared" ca="1" si="22"/>
        <v>16941999.929675862</v>
      </c>
      <c r="D256" s="36">
        <f t="shared" ca="1" si="19"/>
        <v>13122780.617252944</v>
      </c>
      <c r="E256" s="36">
        <f t="shared" ca="1" si="20"/>
        <v>3819219.3124229182</v>
      </c>
      <c r="F256" s="36">
        <f t="shared" ca="1" si="23"/>
        <v>298946222.98987603</v>
      </c>
    </row>
    <row r="257" spans="1:6">
      <c r="A257" s="36">
        <v>41</v>
      </c>
      <c r="B257" s="37">
        <f t="shared" si="18"/>
        <v>44134</v>
      </c>
      <c r="C257" s="36">
        <f t="shared" ca="1" si="22"/>
        <v>16941999.929675862</v>
      </c>
      <c r="D257" s="36">
        <f t="shared" ca="1" si="19"/>
        <v>13283382.204039171</v>
      </c>
      <c r="E257" s="36">
        <f t="shared" ca="1" si="20"/>
        <v>3658617.7256366913</v>
      </c>
      <c r="F257" s="36">
        <f t="shared" ca="1" si="23"/>
        <v>285662840.78583688</v>
      </c>
    </row>
    <row r="258" spans="1:6">
      <c r="A258" s="36">
        <v>42</v>
      </c>
      <c r="B258" s="37">
        <f t="shared" si="18"/>
        <v>44165</v>
      </c>
      <c r="C258" s="36">
        <f t="shared" ca="1" si="22"/>
        <v>16941999.929675862</v>
      </c>
      <c r="D258" s="36">
        <f t="shared" ca="1" si="19"/>
        <v>13445949.294206925</v>
      </c>
      <c r="E258" s="36">
        <f t="shared" ca="1" si="20"/>
        <v>3496050.6354689375</v>
      </c>
      <c r="F258" s="36">
        <f t="shared" ca="1" si="23"/>
        <v>272216891.49162996</v>
      </c>
    </row>
    <row r="259" spans="1:6">
      <c r="A259" s="36">
        <v>43</v>
      </c>
      <c r="B259" s="37">
        <f t="shared" si="18"/>
        <v>44195</v>
      </c>
      <c r="C259" s="36">
        <f t="shared" ca="1" si="22"/>
        <v>16941999.929675862</v>
      </c>
      <c r="D259" s="36">
        <f t="shared" ca="1" si="19"/>
        <v>13610505.942335118</v>
      </c>
      <c r="E259" s="36">
        <f t="shared" ca="1" si="20"/>
        <v>3331493.9873407437</v>
      </c>
      <c r="F259" s="36">
        <f t="shared" ca="1" si="23"/>
        <v>258606385.54929483</v>
      </c>
    </row>
    <row r="260" spans="1:6">
      <c r="A260" s="36">
        <v>44</v>
      </c>
      <c r="B260" s="37">
        <f t="shared" si="18"/>
        <v>44226</v>
      </c>
      <c r="C260" s="36">
        <f t="shared" ca="1" si="22"/>
        <v>16941999.929675862</v>
      </c>
      <c r="D260" s="36">
        <f t="shared" ca="1" si="19"/>
        <v>13777076.497391762</v>
      </c>
      <c r="E260" s="36">
        <f t="shared" ca="1" si="20"/>
        <v>3164923.4322841</v>
      </c>
      <c r="F260" s="36">
        <f t="shared" ca="1" si="23"/>
        <v>244829309.05190307</v>
      </c>
    </row>
    <row r="261" spans="1:6">
      <c r="A261" s="36">
        <v>45</v>
      </c>
      <c r="B261" s="37">
        <f t="shared" si="18"/>
        <v>44255</v>
      </c>
      <c r="C261" s="36">
        <f t="shared" ca="1" si="22"/>
        <v>16941999.929675862</v>
      </c>
      <c r="D261" s="36">
        <f t="shared" ca="1" si="19"/>
        <v>13945685.60633681</v>
      </c>
      <c r="E261" s="36">
        <f t="shared" ca="1" si="20"/>
        <v>2996314.3233390534</v>
      </c>
      <c r="F261" s="36">
        <f t="shared" ca="1" si="23"/>
        <v>230883623.44556627</v>
      </c>
    </row>
    <row r="262" spans="1:6">
      <c r="A262" s="36">
        <v>46</v>
      </c>
      <c r="B262" s="37">
        <f t="shared" si="18"/>
        <v>44285</v>
      </c>
      <c r="C262" s="36">
        <f t="shared" ca="1" si="22"/>
        <v>16941999.929675862</v>
      </c>
      <c r="D262" s="36">
        <f t="shared" ca="1" si="19"/>
        <v>14116358.217769094</v>
      </c>
      <c r="E262" s="36">
        <f t="shared" ca="1" si="20"/>
        <v>2825641.7119067688</v>
      </c>
      <c r="F262" s="36">
        <f t="shared" ca="1" si="23"/>
        <v>216767265.22779718</v>
      </c>
    </row>
    <row r="263" spans="1:6">
      <c r="A263" s="36">
        <v>47</v>
      </c>
      <c r="B263" s="37">
        <f t="shared" si="18"/>
        <v>44316</v>
      </c>
      <c r="C263" s="36">
        <f t="shared" ca="1" si="22"/>
        <v>16941999.929675862</v>
      </c>
      <c r="D263" s="36">
        <f t="shared" ca="1" si="19"/>
        <v>14289119.585617905</v>
      </c>
      <c r="E263" s="36">
        <f t="shared" ca="1" si="20"/>
        <v>2652880.3440579562</v>
      </c>
      <c r="F263" s="36">
        <f t="shared" ca="1" si="23"/>
        <v>202478145.64217928</v>
      </c>
    </row>
    <row r="264" spans="1:6">
      <c r="A264" s="36">
        <v>48</v>
      </c>
      <c r="B264" s="37">
        <f t="shared" si="18"/>
        <v>44346</v>
      </c>
      <c r="C264" s="36">
        <f t="shared" ca="1" si="22"/>
        <v>16941999.929675862</v>
      </c>
      <c r="D264" s="36">
        <f t="shared" ca="1" si="19"/>
        <v>14463995.27287974</v>
      </c>
      <c r="E264" s="36">
        <f t="shared" ca="1" si="20"/>
        <v>2478004.656796122</v>
      </c>
      <c r="F264" s="36">
        <f t="shared" ca="1" si="23"/>
        <v>188014150.36929953</v>
      </c>
    </row>
    <row r="265" spans="1:6">
      <c r="A265" s="36">
        <v>49</v>
      </c>
      <c r="B265" s="37">
        <f t="shared" si="18"/>
        <v>44377</v>
      </c>
      <c r="C265" s="36">
        <f t="shared" ca="1" si="22"/>
        <v>16941999.929675862</v>
      </c>
      <c r="D265" s="36">
        <f t="shared" ca="1" si="19"/>
        <v>14641011.155400775</v>
      </c>
      <c r="E265" s="36">
        <f t="shared" ca="1" si="20"/>
        <v>2300988.7742750864</v>
      </c>
      <c r="F265" s="36">
        <f t="shared" ca="1" si="23"/>
        <v>173373139.21389875</v>
      </c>
    </row>
    <row r="266" spans="1:6">
      <c r="A266" s="36">
        <v>50</v>
      </c>
      <c r="B266" s="37">
        <f t="shared" si="18"/>
        <v>44407</v>
      </c>
      <c r="C266" s="36">
        <f t="shared" ca="1" si="22"/>
        <v>16941999.929675862</v>
      </c>
      <c r="D266" s="36">
        <f t="shared" ca="1" si="19"/>
        <v>14820193.425705653</v>
      </c>
      <c r="E266" s="36">
        <f t="shared" ca="1" si="20"/>
        <v>2121806.50397021</v>
      </c>
      <c r="F266" s="36">
        <f t="shared" ca="1" si="23"/>
        <v>158552945.78819311</v>
      </c>
    </row>
    <row r="267" spans="1:6">
      <c r="A267" s="36">
        <v>51</v>
      </c>
      <c r="B267" s="37">
        <f t="shared" si="18"/>
        <v>44438</v>
      </c>
      <c r="C267" s="36">
        <f t="shared" ca="1" si="22"/>
        <v>16941999.929675862</v>
      </c>
      <c r="D267" s="36">
        <f t="shared" ca="1" si="19"/>
        <v>15001568.596873101</v>
      </c>
      <c r="E267" s="36">
        <f t="shared" ca="1" si="20"/>
        <v>1940431.3328027616</v>
      </c>
      <c r="F267" s="36">
        <f t="shared" ca="1" si="23"/>
        <v>143551377.19132</v>
      </c>
    </row>
    <row r="268" spans="1:6">
      <c r="A268" s="36">
        <v>52</v>
      </c>
      <c r="B268" s="37">
        <f t="shared" si="18"/>
        <v>44469</v>
      </c>
      <c r="C268" s="36">
        <f t="shared" ca="1" si="22"/>
        <v>16941999.929675862</v>
      </c>
      <c r="D268" s="36">
        <f t="shared" ca="1" si="19"/>
        <v>15185163.506459007</v>
      </c>
      <c r="E268" s="36">
        <f t="shared" ca="1" si="20"/>
        <v>1756836.4232168545</v>
      </c>
      <c r="F268" s="36">
        <f t="shared" ca="1" si="23"/>
        <v>128366213.68486099</v>
      </c>
    </row>
    <row r="269" spans="1:6">
      <c r="A269" s="36">
        <v>53</v>
      </c>
      <c r="B269" s="37">
        <f t="shared" si="18"/>
        <v>44499</v>
      </c>
      <c r="C269" s="36">
        <f t="shared" ca="1" si="22"/>
        <v>16941999.929675862</v>
      </c>
      <c r="D269" s="36">
        <f t="shared" ca="1" si="19"/>
        <v>15371005.320467489</v>
      </c>
      <c r="E269" s="36">
        <f t="shared" ca="1" si="20"/>
        <v>1570994.6092083738</v>
      </c>
      <c r="F269" s="36">
        <f t="shared" ca="1" si="23"/>
        <v>112995208.3643935</v>
      </c>
    </row>
    <row r="270" spans="1:6">
      <c r="A270" s="36">
        <v>54</v>
      </c>
      <c r="B270" s="37">
        <f t="shared" si="18"/>
        <v>44530</v>
      </c>
      <c r="C270" s="36">
        <f t="shared" ca="1" si="22"/>
        <v>16941999.929675862</v>
      </c>
      <c r="D270" s="36">
        <f t="shared" ca="1" si="19"/>
        <v>15559121.537370563</v>
      </c>
      <c r="E270" s="36">
        <f t="shared" ca="1" si="20"/>
        <v>1382878.3923052996</v>
      </c>
      <c r="F270" s="36">
        <f t="shared" ca="1" si="23"/>
        <v>97436086.82702294</v>
      </c>
    </row>
    <row r="271" spans="1:6">
      <c r="A271" s="36">
        <v>55</v>
      </c>
      <c r="B271" s="37">
        <f t="shared" si="18"/>
        <v>44560</v>
      </c>
      <c r="C271" s="36">
        <f t="shared" ca="1" si="22"/>
        <v>16941999.929675862</v>
      </c>
      <c r="D271" s="36">
        <f t="shared" ca="1" si="19"/>
        <v>15749539.992177023</v>
      </c>
      <c r="E271" s="36">
        <f t="shared" ca="1" si="20"/>
        <v>1192459.93749884</v>
      </c>
      <c r="F271" s="36">
        <f t="shared" ca="1" si="23"/>
        <v>81686546.834845915</v>
      </c>
    </row>
    <row r="272" spans="1:6">
      <c r="A272" s="36">
        <v>56</v>
      </c>
      <c r="B272" s="37">
        <f t="shared" si="18"/>
        <v>44591</v>
      </c>
      <c r="C272" s="36">
        <f t="shared" ca="1" si="22"/>
        <v>16941999.929675862</v>
      </c>
      <c r="D272" s="36">
        <f t="shared" ca="1" si="19"/>
        <v>15942288.860551098</v>
      </c>
      <c r="E272" s="36">
        <f t="shared" ca="1" si="20"/>
        <v>999711.06912476383</v>
      </c>
      <c r="F272" s="36">
        <f t="shared" ca="1" si="23"/>
        <v>65744257.974294819</v>
      </c>
    </row>
    <row r="273" spans="1:6">
      <c r="A273" s="36">
        <v>57</v>
      </c>
      <c r="B273" s="37">
        <f t="shared" si="18"/>
        <v>44620</v>
      </c>
      <c r="C273" s="36">
        <f t="shared" ca="1" si="22"/>
        <v>16941999.929675862</v>
      </c>
      <c r="D273" s="36">
        <f t="shared" ca="1" si="19"/>
        <v>16137396.662981531</v>
      </c>
      <c r="E273" s="36">
        <f t="shared" ca="1" si="20"/>
        <v>804603.26669433189</v>
      </c>
      <c r="F273" s="36">
        <f t="shared" ca="1" si="23"/>
        <v>49606861.311313286</v>
      </c>
    </row>
    <row r="274" spans="1:6">
      <c r="A274" s="36">
        <v>58</v>
      </c>
      <c r="B274" s="37">
        <f t="shared" si="18"/>
        <v>44650</v>
      </c>
      <c r="C274" s="36">
        <f t="shared" ca="1" si="22"/>
        <v>16941999.929675862</v>
      </c>
      <c r="D274" s="36">
        <f t="shared" ca="1" si="19"/>
        <v>16334892.269001661</v>
      </c>
      <c r="E274" s="36">
        <f t="shared" ca="1" si="20"/>
        <v>607107.66067420132</v>
      </c>
      <c r="F274" s="36">
        <f t="shared" ca="1" si="23"/>
        <v>33271969.042311624</v>
      </c>
    </row>
    <row r="275" spans="1:6">
      <c r="A275" s="36">
        <v>59</v>
      </c>
      <c r="B275" s="37">
        <f t="shared" si="18"/>
        <v>44681</v>
      </c>
      <c r="C275" s="36">
        <f t="shared" ca="1" si="22"/>
        <v>16941999.929675862</v>
      </c>
      <c r="D275" s="36">
        <f t="shared" ca="1" si="19"/>
        <v>16534804.901461175</v>
      </c>
      <c r="E275" s="36">
        <f t="shared" ca="1" si="20"/>
        <v>407195.02821468661</v>
      </c>
      <c r="F275" s="36">
        <f t="shared" ca="1" si="23"/>
        <v>16737164.140850449</v>
      </c>
    </row>
    <row r="276" spans="1:6">
      <c r="A276" s="36">
        <v>60</v>
      </c>
      <c r="B276" s="37">
        <f t="shared" si="18"/>
        <v>44711</v>
      </c>
      <c r="C276" s="36">
        <f t="shared" ca="1" si="22"/>
        <v>16941999.929675862</v>
      </c>
      <c r="D276" s="36">
        <f t="shared" ca="1" si="19"/>
        <v>16737164.140850125</v>
      </c>
      <c r="E276" s="36">
        <f t="shared" ca="1" si="20"/>
        <v>204835.7888257381</v>
      </c>
      <c r="F276" s="36">
        <f t="shared" ca="1" si="23"/>
        <v>3.2410025596618652E-7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2023-02-08T09:11:37Z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